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O235" i="8" l="1"/>
  <c r="P235" i="8"/>
  <c r="Q235" i="8"/>
  <c r="R235" i="8"/>
  <c r="S235" i="8"/>
  <c r="T235" i="8"/>
  <c r="O236" i="8"/>
  <c r="P236" i="8"/>
  <c r="Q236" i="8"/>
  <c r="R236" i="8"/>
  <c r="S236" i="8"/>
  <c r="T236" i="8"/>
  <c r="O237" i="8"/>
  <c r="P237" i="8"/>
  <c r="T237" i="8" s="1"/>
  <c r="Q237" i="8"/>
  <c r="R237" i="8"/>
  <c r="S237" i="8"/>
  <c r="O238" i="8"/>
  <c r="P238" i="8"/>
  <c r="T238" i="8" s="1"/>
  <c r="Q238" i="8"/>
  <c r="R238" i="8"/>
  <c r="S238" i="8"/>
  <c r="O239" i="8"/>
  <c r="P239" i="8"/>
  <c r="T239" i="8" s="1"/>
  <c r="Q239" i="8"/>
  <c r="R239" i="8"/>
  <c r="S239" i="8"/>
  <c r="O240" i="8"/>
  <c r="P240" i="8"/>
  <c r="Q240" i="8"/>
  <c r="R240" i="8"/>
  <c r="S240" i="8"/>
  <c r="T240" i="8"/>
  <c r="O241" i="8"/>
  <c r="P241" i="8"/>
  <c r="Q241" i="8"/>
  <c r="R241" i="8"/>
  <c r="S241" i="8"/>
  <c r="T241" i="8"/>
  <c r="O242" i="8"/>
  <c r="P242" i="8"/>
  <c r="T242" i="8" s="1"/>
  <c r="Q242" i="8"/>
  <c r="R242" i="8"/>
  <c r="S242" i="8"/>
  <c r="O243" i="8"/>
  <c r="P243" i="8"/>
  <c r="Q243" i="8"/>
  <c r="R243" i="8"/>
  <c r="S243" i="8"/>
  <c r="T243" i="8"/>
  <c r="O244" i="8"/>
  <c r="P244" i="8"/>
  <c r="T244" i="8" s="1"/>
  <c r="Q244" i="8"/>
  <c r="R244" i="8"/>
  <c r="S244" i="8"/>
  <c r="O245" i="8"/>
  <c r="P245" i="8"/>
  <c r="Q245" i="8"/>
  <c r="R245" i="8"/>
  <c r="S245" i="8"/>
  <c r="T245" i="8"/>
  <c r="O246" i="8"/>
  <c r="P246" i="8"/>
  <c r="T246" i="8" s="1"/>
  <c r="Q246" i="8"/>
  <c r="R246" i="8"/>
  <c r="S246" i="8"/>
  <c r="O247" i="8"/>
  <c r="P247" i="8"/>
  <c r="T247" i="8" s="1"/>
  <c r="Q247" i="8"/>
  <c r="R247" i="8"/>
  <c r="S247" i="8"/>
  <c r="O248" i="8"/>
  <c r="P248" i="8"/>
  <c r="Q248" i="8"/>
  <c r="R248" i="8"/>
  <c r="S248" i="8"/>
  <c r="T248" i="8"/>
  <c r="O249" i="8"/>
  <c r="P249" i="8"/>
  <c r="T249" i="8" s="1"/>
  <c r="Q249" i="8"/>
  <c r="R249" i="8"/>
  <c r="S249" i="8"/>
  <c r="O250" i="8"/>
  <c r="P250" i="8"/>
  <c r="Q250" i="8"/>
  <c r="R250" i="8"/>
  <c r="S250" i="8"/>
  <c r="T250" i="8"/>
  <c r="O251" i="8"/>
  <c r="P251" i="8"/>
  <c r="Q251" i="8"/>
  <c r="R251" i="8"/>
  <c r="S251" i="8"/>
  <c r="T251" i="8"/>
  <c r="O252" i="8"/>
  <c r="P252" i="8"/>
  <c r="Q252" i="8"/>
  <c r="R252" i="8"/>
  <c r="S252" i="8"/>
  <c r="T252" i="8"/>
  <c r="O253" i="8"/>
  <c r="P253" i="8"/>
  <c r="T253" i="8" s="1"/>
  <c r="Q253" i="8"/>
  <c r="R253" i="8"/>
  <c r="S253" i="8"/>
  <c r="O254" i="8"/>
  <c r="P254" i="8"/>
  <c r="Q254" i="8"/>
  <c r="R254" i="8"/>
  <c r="S254" i="8"/>
  <c r="T254" i="8"/>
  <c r="O255" i="8"/>
  <c r="P255" i="8"/>
  <c r="Q255" i="8"/>
  <c r="R255" i="8"/>
  <c r="S255" i="8"/>
  <c r="T255" i="8"/>
  <c r="O256" i="8"/>
  <c r="P256" i="8"/>
  <c r="T256" i="8" s="1"/>
  <c r="Q256" i="8"/>
  <c r="R256" i="8"/>
  <c r="S256" i="8"/>
  <c r="O257" i="8"/>
  <c r="P257" i="8"/>
  <c r="T257" i="8" s="1"/>
  <c r="Q257" i="8"/>
  <c r="R257" i="8"/>
  <c r="S257" i="8"/>
  <c r="O258" i="8"/>
  <c r="P258" i="8"/>
  <c r="Q258" i="8"/>
  <c r="R258" i="8"/>
  <c r="S258" i="8"/>
  <c r="T258" i="8"/>
  <c r="O259" i="8"/>
  <c r="P259" i="8"/>
  <c r="Q259" i="8"/>
  <c r="R259" i="8"/>
  <c r="S259" i="8"/>
  <c r="T259" i="8"/>
  <c r="O260" i="8"/>
  <c r="P260" i="8"/>
  <c r="Q260" i="8"/>
  <c r="R260" i="8"/>
  <c r="S260" i="8"/>
  <c r="T260" i="8"/>
  <c r="O261" i="8"/>
  <c r="P261" i="8"/>
  <c r="Q261" i="8"/>
  <c r="R261" i="8"/>
  <c r="S261" i="8"/>
  <c r="T261" i="8"/>
  <c r="O262" i="8"/>
  <c r="P262" i="8"/>
  <c r="Q262" i="8"/>
  <c r="R262" i="8"/>
  <c r="S262" i="8"/>
  <c r="T262" i="8"/>
  <c r="O263" i="8"/>
  <c r="P263" i="8"/>
  <c r="T263" i="8" s="1"/>
  <c r="Q263" i="8"/>
  <c r="R263" i="8"/>
  <c r="S263" i="8"/>
  <c r="O264" i="8"/>
  <c r="P264" i="8"/>
  <c r="Q264" i="8"/>
  <c r="R264" i="8"/>
  <c r="S264" i="8"/>
  <c r="T264" i="8"/>
  <c r="O265" i="8"/>
  <c r="P265" i="8"/>
  <c r="T265" i="8" s="1"/>
  <c r="Q265" i="8"/>
  <c r="R265" i="8"/>
  <c r="S265" i="8"/>
  <c r="O266" i="8"/>
  <c r="P266" i="8"/>
  <c r="Q266" i="8"/>
  <c r="R266" i="8"/>
  <c r="S266" i="8"/>
  <c r="T266" i="8"/>
  <c r="O267" i="8"/>
  <c r="P267" i="8"/>
  <c r="T267" i="8" s="1"/>
  <c r="Q267" i="8"/>
  <c r="R267" i="8"/>
  <c r="S267" i="8"/>
  <c r="O268" i="8"/>
  <c r="P268" i="8"/>
  <c r="T268" i="8" s="1"/>
  <c r="Q268" i="8"/>
  <c r="R268" i="8"/>
  <c r="S268" i="8"/>
  <c r="O269" i="8"/>
  <c r="P269" i="8"/>
  <c r="Q269" i="8"/>
  <c r="R269" i="8"/>
  <c r="S269" i="8"/>
  <c r="T269" i="8"/>
  <c r="O270" i="8"/>
  <c r="P270" i="8"/>
  <c r="T270" i="8" s="1"/>
  <c r="Q270" i="8"/>
  <c r="R270" i="8"/>
  <c r="S270" i="8"/>
  <c r="O271" i="8"/>
  <c r="P271" i="8"/>
  <c r="T271" i="8" s="1"/>
  <c r="Q271" i="8"/>
  <c r="R271" i="8"/>
  <c r="S271" i="8"/>
  <c r="O272" i="8"/>
  <c r="P272" i="8"/>
  <c r="T272" i="8" s="1"/>
  <c r="Q272" i="8"/>
  <c r="R272" i="8"/>
  <c r="S272" i="8"/>
  <c r="O273" i="8"/>
  <c r="P273" i="8"/>
  <c r="Q273" i="8"/>
  <c r="R273" i="8"/>
  <c r="S273" i="8"/>
  <c r="T273" i="8"/>
  <c r="O274" i="8"/>
  <c r="P274" i="8"/>
  <c r="Q274" i="8"/>
  <c r="R274" i="8"/>
  <c r="S274" i="8"/>
  <c r="T274" i="8"/>
  <c r="O275" i="8"/>
  <c r="P275" i="8"/>
  <c r="T275" i="8" s="1"/>
  <c r="Q275" i="8"/>
  <c r="R275" i="8"/>
  <c r="S275" i="8"/>
  <c r="O276" i="8"/>
  <c r="P276" i="8"/>
  <c r="Q276" i="8"/>
  <c r="R276" i="8"/>
  <c r="S276" i="8"/>
  <c r="T276" i="8"/>
  <c r="O277" i="8"/>
  <c r="P277" i="8"/>
  <c r="Q277" i="8"/>
  <c r="R277" i="8"/>
  <c r="S277" i="8"/>
  <c r="T277" i="8"/>
  <c r="O278" i="8"/>
  <c r="P278" i="8"/>
  <c r="Q278" i="8"/>
  <c r="R278" i="8"/>
  <c r="S278" i="8"/>
  <c r="T278" i="8"/>
  <c r="O279" i="8"/>
  <c r="P279" i="8"/>
  <c r="T279" i="8" s="1"/>
  <c r="Q279" i="8"/>
  <c r="R279" i="8"/>
  <c r="S279" i="8"/>
  <c r="O280" i="8"/>
  <c r="P280" i="8"/>
  <c r="Q280" i="8"/>
  <c r="R280" i="8"/>
  <c r="S280" i="8"/>
  <c r="T280" i="8"/>
  <c r="O281" i="8"/>
  <c r="P281" i="8"/>
  <c r="T281" i="8" s="1"/>
  <c r="Q281" i="8"/>
  <c r="R281" i="8"/>
  <c r="S281" i="8"/>
  <c r="O282" i="8"/>
  <c r="P282" i="8"/>
  <c r="Q282" i="8"/>
  <c r="R282" i="8"/>
  <c r="S282" i="8"/>
  <c r="T282" i="8"/>
  <c r="O283" i="8"/>
  <c r="P283" i="8"/>
  <c r="Q283" i="8"/>
  <c r="R283" i="8"/>
  <c r="S283" i="8"/>
  <c r="T283" i="8"/>
  <c r="O284" i="8"/>
  <c r="P284" i="8"/>
  <c r="T284" i="8" s="1"/>
  <c r="Q284" i="8"/>
  <c r="R284" i="8"/>
  <c r="S284" i="8"/>
  <c r="O285" i="8"/>
  <c r="P285" i="8"/>
  <c r="T285" i="8" s="1"/>
  <c r="Q285" i="8"/>
  <c r="R285" i="8"/>
  <c r="S285" i="8"/>
  <c r="O286" i="8"/>
  <c r="P286" i="8"/>
  <c r="Q286" i="8"/>
  <c r="R286" i="8"/>
  <c r="S286" i="8"/>
  <c r="T286" i="8"/>
  <c r="O287" i="8"/>
  <c r="P287" i="8"/>
  <c r="Q287" i="8"/>
  <c r="R287" i="8"/>
  <c r="S287" i="8"/>
  <c r="T287" i="8"/>
  <c r="O288" i="8"/>
  <c r="P288" i="8"/>
  <c r="T288" i="8" s="1"/>
  <c r="Q288" i="8"/>
  <c r="R288" i="8"/>
  <c r="S288" i="8"/>
  <c r="O289" i="8"/>
  <c r="P289" i="8"/>
  <c r="Q289" i="8"/>
  <c r="R289" i="8"/>
  <c r="S289" i="8"/>
  <c r="T289" i="8"/>
  <c r="O290" i="8"/>
  <c r="P290" i="8"/>
  <c r="Q290" i="8"/>
  <c r="R290" i="8"/>
  <c r="S290" i="8"/>
  <c r="T290" i="8"/>
  <c r="O291" i="8"/>
  <c r="P291" i="8"/>
  <c r="Q291" i="8"/>
  <c r="R291" i="8"/>
  <c r="S291" i="8"/>
  <c r="T291" i="8"/>
  <c r="O292" i="8"/>
  <c r="P292" i="8"/>
  <c r="T292" i="8" s="1"/>
  <c r="Q292" i="8"/>
  <c r="R292" i="8"/>
  <c r="S292" i="8"/>
  <c r="O293" i="8"/>
  <c r="P293" i="8"/>
  <c r="T293" i="8" s="1"/>
  <c r="Q293" i="8"/>
  <c r="R293" i="8"/>
  <c r="S293" i="8"/>
  <c r="O294" i="8"/>
  <c r="P294" i="8"/>
  <c r="Q294" i="8"/>
  <c r="R294" i="8"/>
  <c r="S294" i="8"/>
  <c r="T294" i="8"/>
  <c r="O295" i="8"/>
  <c r="P295" i="8"/>
  <c r="Q295" i="8"/>
  <c r="R295" i="8"/>
  <c r="S295" i="8"/>
  <c r="T295" i="8"/>
  <c r="O296" i="8"/>
  <c r="P296" i="8"/>
  <c r="T296" i="8" s="1"/>
  <c r="Q296" i="8"/>
  <c r="R296" i="8"/>
  <c r="S296" i="8"/>
  <c r="O297" i="8"/>
  <c r="P297" i="8"/>
  <c r="Q297" i="8"/>
  <c r="R297" i="8"/>
  <c r="S297" i="8"/>
  <c r="T297" i="8"/>
  <c r="O298" i="8"/>
  <c r="P298" i="8"/>
  <c r="Q298" i="8"/>
  <c r="R298" i="8"/>
  <c r="S298" i="8"/>
  <c r="T298" i="8"/>
  <c r="O299" i="8"/>
  <c r="P299" i="8"/>
  <c r="Q299" i="8"/>
  <c r="R299" i="8"/>
  <c r="S299" i="8"/>
  <c r="T299" i="8"/>
  <c r="O300" i="8"/>
  <c r="P300" i="8"/>
  <c r="T300" i="8" s="1"/>
  <c r="Q300" i="8"/>
  <c r="R300" i="8"/>
  <c r="S300" i="8"/>
  <c r="O301" i="8"/>
  <c r="P301" i="8"/>
  <c r="Q301" i="8"/>
  <c r="R301" i="8"/>
  <c r="S301" i="8"/>
  <c r="T301" i="8"/>
  <c r="O302" i="8"/>
  <c r="P302" i="8"/>
  <c r="Q302" i="8"/>
  <c r="R302" i="8"/>
  <c r="S302" i="8"/>
  <c r="T302" i="8"/>
  <c r="O303" i="8"/>
  <c r="P303" i="8"/>
  <c r="T303" i="8" s="1"/>
  <c r="Q303" i="8"/>
  <c r="R303" i="8"/>
  <c r="S303" i="8"/>
  <c r="O304" i="8"/>
  <c r="P304" i="8"/>
  <c r="Q304" i="8"/>
  <c r="R304" i="8"/>
  <c r="S304" i="8"/>
  <c r="T304" i="8"/>
  <c r="O305" i="8"/>
  <c r="P305" i="8"/>
  <c r="Q305" i="8"/>
  <c r="R305" i="8"/>
  <c r="S305" i="8"/>
  <c r="T305" i="8"/>
  <c r="O306" i="8"/>
  <c r="P306" i="8"/>
  <c r="Q306" i="8"/>
  <c r="R306" i="8"/>
  <c r="S306" i="8"/>
  <c r="T306" i="8"/>
  <c r="O307" i="8"/>
  <c r="P307" i="8"/>
  <c r="Q307" i="8"/>
  <c r="R307" i="8"/>
  <c r="S307" i="8"/>
  <c r="T307" i="8"/>
  <c r="O308" i="8"/>
  <c r="P308" i="8"/>
  <c r="T308" i="8" s="1"/>
  <c r="Q308" i="8"/>
  <c r="R308" i="8"/>
  <c r="S308" i="8"/>
  <c r="O309" i="8"/>
  <c r="P309" i="8"/>
  <c r="Q309" i="8"/>
  <c r="R309" i="8"/>
  <c r="S309" i="8"/>
  <c r="T309" i="8"/>
  <c r="O310" i="8"/>
  <c r="P310" i="8"/>
  <c r="T310" i="8" s="1"/>
  <c r="Q310" i="8"/>
  <c r="R310" i="8"/>
  <c r="S310" i="8"/>
  <c r="O311" i="8"/>
  <c r="P311" i="8"/>
  <c r="T311" i="8" s="1"/>
  <c r="Q311" i="8"/>
  <c r="R311" i="8"/>
  <c r="S311" i="8"/>
  <c r="O312" i="8"/>
  <c r="P312" i="8"/>
  <c r="Q312" i="8"/>
  <c r="R312" i="8"/>
  <c r="S312" i="8"/>
  <c r="T312" i="8"/>
  <c r="O313" i="8"/>
  <c r="P313" i="8"/>
  <c r="Q313" i="8"/>
  <c r="R313" i="8"/>
  <c r="S313" i="8"/>
  <c r="T313" i="8"/>
  <c r="O314" i="8"/>
  <c r="P314" i="8"/>
  <c r="Q314" i="8"/>
  <c r="R314" i="8"/>
  <c r="S314" i="8"/>
  <c r="T314" i="8"/>
  <c r="O315" i="8"/>
  <c r="P315" i="8"/>
  <c r="T315" i="8" s="1"/>
  <c r="Q315" i="8"/>
  <c r="R315" i="8"/>
  <c r="S315" i="8"/>
  <c r="O316" i="8"/>
  <c r="P316" i="8"/>
  <c r="T316" i="8" s="1"/>
  <c r="Q316" i="8"/>
  <c r="R316" i="8"/>
  <c r="S316" i="8"/>
  <c r="O317" i="8"/>
  <c r="P317" i="8"/>
  <c r="Q317" i="8"/>
  <c r="R317" i="8"/>
  <c r="S317" i="8"/>
  <c r="T317" i="8"/>
  <c r="O318" i="8"/>
  <c r="P318" i="8"/>
  <c r="Q318" i="8"/>
  <c r="R318" i="8"/>
  <c r="S318" i="8"/>
  <c r="T318" i="8"/>
  <c r="O319" i="8"/>
  <c r="P319" i="8"/>
  <c r="T319" i="8" s="1"/>
  <c r="Q319" i="8"/>
  <c r="R319" i="8"/>
  <c r="S319" i="8"/>
  <c r="O320" i="8"/>
  <c r="P320" i="8"/>
  <c r="Q320" i="8"/>
  <c r="R320" i="8"/>
  <c r="S320" i="8"/>
  <c r="T320" i="8"/>
  <c r="O321" i="8"/>
  <c r="P321" i="8"/>
  <c r="Q321" i="8"/>
  <c r="S321" i="8" s="1"/>
  <c r="R321" i="8"/>
  <c r="T321" i="8"/>
  <c r="O322" i="8"/>
  <c r="P322" i="8"/>
  <c r="Q322" i="8"/>
  <c r="R322" i="8"/>
  <c r="S322" i="8"/>
  <c r="T322" i="8"/>
  <c r="O323" i="8"/>
  <c r="P323" i="8"/>
  <c r="Q323" i="8"/>
  <c r="R323" i="8"/>
  <c r="S323" i="8"/>
  <c r="T323" i="8"/>
  <c r="O324" i="8"/>
  <c r="P324" i="8"/>
  <c r="Q324" i="8"/>
  <c r="R324" i="8"/>
  <c r="S324" i="8"/>
  <c r="T324" i="8"/>
  <c r="O325" i="8"/>
  <c r="P325" i="8"/>
  <c r="T325" i="8" s="1"/>
  <c r="Q325" i="8"/>
  <c r="R325" i="8"/>
  <c r="S325" i="8"/>
  <c r="O326" i="8"/>
  <c r="P326" i="8"/>
  <c r="Q326" i="8"/>
  <c r="R326" i="8"/>
  <c r="S326" i="8"/>
  <c r="T326" i="8"/>
  <c r="O327" i="8"/>
  <c r="P327" i="8"/>
  <c r="T327" i="8" s="1"/>
  <c r="Q327" i="8"/>
  <c r="S327" i="8" s="1"/>
  <c r="R327" i="8"/>
  <c r="O328" i="8"/>
  <c r="P328" i="8"/>
  <c r="Q328" i="8"/>
  <c r="S328" i="8" s="1"/>
  <c r="R328" i="8"/>
  <c r="T328" i="8"/>
  <c r="O329" i="8"/>
  <c r="P329" i="8"/>
  <c r="Q329" i="8"/>
  <c r="R329" i="8"/>
  <c r="S329" i="8"/>
  <c r="T329" i="8"/>
  <c r="O330" i="8"/>
  <c r="P330" i="8"/>
  <c r="T330" i="8" s="1"/>
  <c r="Q330" i="8"/>
  <c r="R330" i="8"/>
  <c r="S330" i="8"/>
  <c r="O331" i="8"/>
  <c r="P331" i="8"/>
  <c r="Q331" i="8"/>
  <c r="R331" i="8"/>
  <c r="S331" i="8"/>
  <c r="T331" i="8"/>
  <c r="O332" i="8"/>
  <c r="P332" i="8"/>
  <c r="T332" i="8" s="1"/>
  <c r="Q332" i="8"/>
  <c r="R332" i="8"/>
  <c r="S332" i="8"/>
  <c r="O333" i="8"/>
  <c r="P333" i="8"/>
  <c r="Q333" i="8"/>
  <c r="R333" i="8"/>
  <c r="S333" i="8"/>
  <c r="T333" i="8"/>
  <c r="O334" i="8"/>
  <c r="P334" i="8"/>
  <c r="Q334" i="8"/>
  <c r="R334" i="8"/>
  <c r="S334" i="8"/>
  <c r="T334" i="8"/>
  <c r="O335" i="8"/>
  <c r="P335" i="8"/>
  <c r="Q335" i="8"/>
  <c r="R335" i="8"/>
  <c r="S335" i="8"/>
  <c r="T335" i="8"/>
  <c r="O336" i="8"/>
  <c r="P336" i="8"/>
  <c r="Q336" i="8"/>
  <c r="R336" i="8"/>
  <c r="S336" i="8"/>
  <c r="T336" i="8"/>
  <c r="O337" i="8"/>
  <c r="P337" i="8"/>
  <c r="Q337" i="8"/>
  <c r="R337" i="8"/>
  <c r="S337" i="8"/>
  <c r="T337" i="8"/>
  <c r="O338" i="8"/>
  <c r="P338" i="8"/>
  <c r="T338" i="8" s="1"/>
  <c r="Q338" i="8"/>
  <c r="R338" i="8"/>
  <c r="S338" i="8"/>
  <c r="O339" i="8"/>
  <c r="P339" i="8"/>
  <c r="Q339" i="8"/>
  <c r="R339" i="8"/>
  <c r="S339" i="8"/>
  <c r="T339" i="8"/>
  <c r="O340" i="8"/>
  <c r="P340" i="8"/>
  <c r="Q340" i="8"/>
  <c r="R340" i="8"/>
  <c r="S340" i="8"/>
  <c r="T340" i="8"/>
  <c r="O341" i="8"/>
  <c r="P341" i="8"/>
  <c r="T341" i="8" s="1"/>
  <c r="Q341" i="8"/>
  <c r="R341" i="8"/>
  <c r="S341" i="8"/>
  <c r="O342" i="8"/>
  <c r="P342" i="8"/>
  <c r="T342" i="8" s="1"/>
  <c r="Q342" i="8"/>
  <c r="R342" i="8"/>
  <c r="S342" i="8"/>
  <c r="O343" i="8"/>
  <c r="P343" i="8"/>
  <c r="Q343" i="8"/>
  <c r="R343" i="8"/>
  <c r="S343" i="8"/>
  <c r="T343" i="8"/>
  <c r="O344" i="8"/>
  <c r="P344" i="8"/>
  <c r="T344" i="8" s="1"/>
  <c r="Q344" i="8"/>
  <c r="R344" i="8"/>
  <c r="S344" i="8"/>
  <c r="O345" i="8"/>
  <c r="P345" i="8"/>
  <c r="Q345" i="8"/>
  <c r="R345" i="8"/>
  <c r="S345" i="8"/>
  <c r="T345" i="8"/>
  <c r="O346" i="8"/>
  <c r="P346" i="8"/>
  <c r="T346" i="8" s="1"/>
  <c r="Q346" i="8"/>
  <c r="R346" i="8"/>
  <c r="S346" i="8"/>
  <c r="O347" i="8"/>
  <c r="P347" i="8"/>
  <c r="Q347" i="8"/>
  <c r="R347" i="8"/>
  <c r="S347" i="8"/>
  <c r="T347" i="8"/>
  <c r="O348" i="8"/>
  <c r="P348" i="8"/>
  <c r="T348" i="8" s="1"/>
  <c r="Q348" i="8"/>
  <c r="R348" i="8"/>
  <c r="S348" i="8"/>
  <c r="O349" i="8"/>
  <c r="P349" i="8"/>
  <c r="T349" i="8" s="1"/>
  <c r="Q349" i="8"/>
  <c r="R349" i="8"/>
  <c r="S349" i="8"/>
  <c r="O350" i="8"/>
  <c r="P350" i="8"/>
  <c r="Q350" i="8"/>
  <c r="R350" i="8"/>
  <c r="S350" i="8"/>
  <c r="T350" i="8"/>
  <c r="O351" i="8"/>
  <c r="P351" i="8"/>
  <c r="T351" i="8" s="1"/>
  <c r="Q351" i="8"/>
  <c r="R351" i="8"/>
  <c r="S351" i="8"/>
  <c r="O352" i="8"/>
  <c r="P352" i="8"/>
  <c r="Q352" i="8"/>
  <c r="R352" i="8"/>
  <c r="S352" i="8"/>
  <c r="T352" i="8"/>
  <c r="O353" i="8"/>
  <c r="P353" i="8"/>
  <c r="Q353" i="8"/>
  <c r="R353" i="8"/>
  <c r="S353" i="8"/>
  <c r="T353" i="8"/>
  <c r="O354" i="8"/>
  <c r="P354" i="8"/>
  <c r="T354" i="8" s="1"/>
  <c r="Q354" i="8"/>
  <c r="R354" i="8"/>
  <c r="S354" i="8"/>
  <c r="O355" i="8"/>
  <c r="P355" i="8"/>
  <c r="Q355" i="8"/>
  <c r="R355" i="8"/>
  <c r="S355" i="8"/>
  <c r="T355" i="8"/>
  <c r="O356" i="8"/>
  <c r="P356" i="8"/>
  <c r="T356" i="8" s="1"/>
  <c r="Q356" i="8"/>
  <c r="R356" i="8"/>
  <c r="S356" i="8"/>
  <c r="O357" i="8"/>
  <c r="P357" i="8"/>
  <c r="Q357" i="8"/>
  <c r="R357" i="8"/>
  <c r="S357" i="8"/>
  <c r="T357" i="8"/>
  <c r="O358" i="8"/>
  <c r="P358" i="8"/>
  <c r="T358" i="8" s="1"/>
  <c r="Q358" i="8"/>
  <c r="R358" i="8"/>
  <c r="S358" i="8"/>
  <c r="O359" i="8"/>
  <c r="P359" i="8"/>
  <c r="Q359" i="8"/>
  <c r="R359" i="8"/>
  <c r="S359" i="8"/>
  <c r="T359" i="8"/>
  <c r="O360" i="8"/>
  <c r="P360" i="8"/>
  <c r="T360" i="8" s="1"/>
  <c r="Q360" i="8"/>
  <c r="R360" i="8"/>
  <c r="S360" i="8"/>
  <c r="O361" i="8"/>
  <c r="P361" i="8"/>
  <c r="Q361" i="8"/>
  <c r="R361" i="8"/>
  <c r="S361" i="8"/>
  <c r="T361" i="8"/>
  <c r="O362" i="8"/>
  <c r="P362" i="8"/>
  <c r="T362" i="8" s="1"/>
  <c r="Q362" i="8"/>
  <c r="R362" i="8"/>
  <c r="S362" i="8"/>
  <c r="O363" i="8"/>
  <c r="P363" i="8"/>
  <c r="Q363" i="8"/>
  <c r="R363" i="8"/>
  <c r="S363" i="8"/>
  <c r="T363" i="8"/>
  <c r="O364" i="8"/>
  <c r="P364" i="8"/>
  <c r="Q364" i="8"/>
  <c r="R364" i="8"/>
  <c r="S364" i="8"/>
  <c r="T364" i="8"/>
  <c r="O365" i="8"/>
  <c r="P365" i="8"/>
  <c r="T365" i="8" s="1"/>
  <c r="Q365" i="8"/>
  <c r="R365" i="8"/>
  <c r="S365" i="8"/>
  <c r="O366" i="8"/>
  <c r="P366" i="8"/>
  <c r="Q366" i="8"/>
  <c r="R366" i="8"/>
  <c r="S366" i="8"/>
  <c r="T366" i="8"/>
  <c r="O367" i="8"/>
  <c r="P367" i="8"/>
  <c r="Q367" i="8"/>
  <c r="R367" i="8"/>
  <c r="S367" i="8"/>
  <c r="T367" i="8"/>
  <c r="O368" i="8"/>
  <c r="P368" i="8"/>
  <c r="Q368" i="8"/>
  <c r="R368" i="8"/>
  <c r="S368" i="8"/>
  <c r="T368" i="8"/>
  <c r="O369" i="8"/>
  <c r="P369" i="8"/>
  <c r="T369" i="8" s="1"/>
  <c r="Q369" i="8"/>
  <c r="R369" i="8"/>
  <c r="S369" i="8"/>
  <c r="O370" i="8"/>
  <c r="P370" i="8"/>
  <c r="Q370" i="8"/>
  <c r="R370" i="8"/>
  <c r="S370" i="8"/>
  <c r="T370" i="8"/>
  <c r="O371" i="8"/>
  <c r="P371" i="8"/>
  <c r="Q371" i="8"/>
  <c r="R371" i="8"/>
  <c r="S371" i="8"/>
  <c r="T371" i="8"/>
  <c r="O372" i="8"/>
  <c r="P372" i="8"/>
  <c r="Q372" i="8"/>
  <c r="R372" i="8"/>
  <c r="S372" i="8"/>
  <c r="T372" i="8"/>
  <c r="O373" i="8"/>
  <c r="P373" i="8"/>
  <c r="T373" i="8" s="1"/>
  <c r="Q373" i="8"/>
  <c r="R373" i="8"/>
  <c r="S373" i="8"/>
  <c r="O374" i="8"/>
  <c r="P374" i="8"/>
  <c r="Q374" i="8"/>
  <c r="R374" i="8"/>
  <c r="S374" i="8"/>
  <c r="T374" i="8"/>
  <c r="O375" i="8"/>
  <c r="P375" i="8"/>
  <c r="Q375" i="8"/>
  <c r="R375" i="8"/>
  <c r="S375" i="8"/>
  <c r="T375" i="8"/>
  <c r="O376" i="8"/>
  <c r="P376" i="8"/>
  <c r="T376" i="8" s="1"/>
  <c r="Q376" i="8"/>
  <c r="R376" i="8"/>
  <c r="S376" i="8"/>
  <c r="O377" i="8"/>
  <c r="P377" i="8"/>
  <c r="Q377" i="8"/>
  <c r="R377" i="8"/>
  <c r="S377" i="8"/>
  <c r="T377" i="8"/>
  <c r="O378" i="8"/>
  <c r="P378" i="8"/>
  <c r="Q378" i="8"/>
  <c r="R378" i="8"/>
  <c r="S378" i="8"/>
  <c r="T378" i="8"/>
  <c r="O379" i="8"/>
  <c r="P379" i="8"/>
  <c r="T379" i="8" s="1"/>
  <c r="Q379" i="8"/>
  <c r="R379" i="8"/>
  <c r="S379" i="8"/>
  <c r="O380" i="8"/>
  <c r="P380" i="8"/>
  <c r="Q380" i="8"/>
  <c r="R380" i="8"/>
  <c r="S380" i="8"/>
  <c r="T380" i="8"/>
  <c r="O381" i="8"/>
  <c r="P381" i="8"/>
  <c r="Q381" i="8"/>
  <c r="R381" i="8"/>
  <c r="S381" i="8"/>
  <c r="T381" i="8"/>
  <c r="O382" i="8"/>
  <c r="P382" i="8"/>
  <c r="Q382" i="8"/>
  <c r="R382" i="8"/>
  <c r="S382" i="8"/>
  <c r="T382" i="8"/>
  <c r="O383" i="8"/>
  <c r="P383" i="8"/>
  <c r="T383" i="8" s="1"/>
  <c r="Q383" i="8"/>
  <c r="R383" i="8"/>
  <c r="S383" i="8"/>
  <c r="O384" i="8"/>
  <c r="P384" i="8"/>
  <c r="Q384" i="8"/>
  <c r="R384" i="8"/>
  <c r="S384" i="8"/>
  <c r="T384" i="8"/>
  <c r="O385" i="8"/>
  <c r="P385" i="8"/>
  <c r="T385" i="8" s="1"/>
  <c r="Q385" i="8"/>
  <c r="R385" i="8"/>
  <c r="S385" i="8"/>
  <c r="O386" i="8"/>
  <c r="P386" i="8"/>
  <c r="Q386" i="8"/>
  <c r="R386" i="8"/>
  <c r="S386" i="8"/>
  <c r="T386" i="8"/>
  <c r="O387" i="8"/>
  <c r="P387" i="8"/>
  <c r="Q387" i="8"/>
  <c r="R387" i="8"/>
  <c r="S387" i="8"/>
  <c r="T387" i="8"/>
  <c r="O388" i="8"/>
  <c r="P388" i="8"/>
  <c r="Q388" i="8"/>
  <c r="R388" i="8"/>
  <c r="S388" i="8"/>
  <c r="T388" i="8"/>
  <c r="O389" i="8"/>
  <c r="P389" i="8"/>
  <c r="T389" i="8" s="1"/>
  <c r="Q389" i="8"/>
  <c r="R389" i="8"/>
  <c r="S389" i="8"/>
  <c r="O390" i="8"/>
  <c r="P390" i="8"/>
  <c r="Q390" i="8"/>
  <c r="R390" i="8"/>
  <c r="S390" i="8"/>
  <c r="T390" i="8"/>
  <c r="O391" i="8"/>
  <c r="P391" i="8"/>
  <c r="Q391" i="8"/>
  <c r="R391" i="8"/>
  <c r="S391" i="8"/>
  <c r="T391" i="8"/>
  <c r="O392" i="8"/>
  <c r="P392" i="8"/>
  <c r="T392" i="8" s="1"/>
  <c r="Q392" i="8"/>
  <c r="R392" i="8"/>
  <c r="S392" i="8"/>
  <c r="O393" i="8"/>
  <c r="P393" i="8"/>
  <c r="Q393" i="8"/>
  <c r="R393" i="8"/>
  <c r="S393" i="8"/>
  <c r="T393" i="8"/>
  <c r="O394" i="8"/>
  <c r="P394" i="8"/>
  <c r="T394" i="8" s="1"/>
  <c r="Q394" i="8"/>
  <c r="R394" i="8"/>
  <c r="S394" i="8"/>
  <c r="O395" i="8"/>
  <c r="P395" i="8"/>
  <c r="Q395" i="8"/>
  <c r="R395" i="8"/>
  <c r="S395" i="8"/>
  <c r="T395" i="8"/>
  <c r="O396" i="8"/>
  <c r="P396" i="8"/>
  <c r="Q396" i="8"/>
  <c r="R396" i="8"/>
  <c r="S396" i="8"/>
  <c r="T396" i="8"/>
  <c r="O397" i="8"/>
  <c r="P397" i="8"/>
  <c r="Q397" i="8"/>
  <c r="R397" i="8"/>
  <c r="S397" i="8"/>
  <c r="T397" i="8"/>
  <c r="O398" i="8"/>
  <c r="P398" i="8"/>
  <c r="T398" i="8" s="1"/>
  <c r="Q398" i="8"/>
  <c r="R398" i="8"/>
  <c r="S398" i="8"/>
  <c r="O399" i="8"/>
  <c r="P399" i="8"/>
  <c r="Q399" i="8"/>
  <c r="R399" i="8"/>
  <c r="S399" i="8"/>
  <c r="T399" i="8"/>
  <c r="O400" i="8"/>
  <c r="P400" i="8"/>
  <c r="T400" i="8" s="1"/>
  <c r="Q400" i="8"/>
  <c r="R400" i="8"/>
  <c r="S400" i="8"/>
  <c r="O401" i="8"/>
  <c r="P401" i="8"/>
  <c r="T401" i="8" s="1"/>
  <c r="Q401" i="8"/>
  <c r="R401" i="8"/>
  <c r="S401" i="8"/>
  <c r="O402" i="8"/>
  <c r="P402" i="8"/>
  <c r="Q402" i="8"/>
  <c r="R402" i="8"/>
  <c r="S402" i="8"/>
  <c r="T402" i="8"/>
  <c r="O403" i="8"/>
  <c r="P403" i="8"/>
  <c r="T403" i="8" s="1"/>
  <c r="Q403" i="8"/>
  <c r="R403" i="8"/>
  <c r="S403" i="8"/>
  <c r="O404" i="8"/>
  <c r="P404" i="8"/>
  <c r="T404" i="8" s="1"/>
  <c r="Q404" i="8"/>
  <c r="R404" i="8"/>
  <c r="S404" i="8"/>
  <c r="O405" i="8"/>
  <c r="P405" i="8"/>
  <c r="Q405" i="8"/>
  <c r="R405" i="8"/>
  <c r="S405" i="8"/>
  <c r="T405" i="8"/>
  <c r="O406" i="8"/>
  <c r="S406" i="8" s="1"/>
  <c r="P406" i="8"/>
  <c r="T406" i="8" s="1"/>
  <c r="Q406" i="8"/>
  <c r="R406" i="8"/>
  <c r="O407" i="8"/>
  <c r="P407" i="8"/>
  <c r="Q407" i="8"/>
  <c r="R407" i="8"/>
  <c r="S407" i="8"/>
  <c r="T407" i="8"/>
  <c r="O408" i="8"/>
  <c r="P408" i="8"/>
  <c r="T408" i="8" s="1"/>
  <c r="Q408" i="8"/>
  <c r="R408" i="8"/>
  <c r="S408" i="8"/>
  <c r="O409" i="8"/>
  <c r="P409" i="8"/>
  <c r="Q409" i="8"/>
  <c r="R409" i="8"/>
  <c r="S409" i="8"/>
  <c r="T409" i="8"/>
  <c r="O410" i="8"/>
  <c r="P410" i="8"/>
  <c r="Q410" i="8"/>
  <c r="R410" i="8"/>
  <c r="S410" i="8"/>
  <c r="T410" i="8"/>
  <c r="O411" i="8"/>
  <c r="P411" i="8"/>
  <c r="T411" i="8" s="1"/>
  <c r="Q411" i="8"/>
  <c r="R411" i="8"/>
  <c r="S411" i="8"/>
  <c r="O412" i="8"/>
  <c r="S412" i="8" s="1"/>
  <c r="P412" i="8"/>
  <c r="Q412" i="8"/>
  <c r="R412" i="8"/>
  <c r="T412" i="8"/>
  <c r="O413" i="8"/>
  <c r="P413" i="8"/>
  <c r="T413" i="8" s="1"/>
  <c r="Q413" i="8"/>
  <c r="R413" i="8"/>
  <c r="S413" i="8"/>
  <c r="O414" i="8"/>
  <c r="P414" i="8"/>
  <c r="Q414" i="8"/>
  <c r="R414" i="8"/>
  <c r="S414" i="8"/>
  <c r="T414" i="8"/>
  <c r="O415" i="8"/>
  <c r="S415" i="8" s="1"/>
  <c r="P415" i="8"/>
  <c r="Q415" i="8"/>
  <c r="R415" i="8"/>
  <c r="T415" i="8"/>
  <c r="O416" i="8"/>
  <c r="P416" i="8"/>
  <c r="T416" i="8" s="1"/>
  <c r="Q416" i="8"/>
  <c r="R416" i="8"/>
  <c r="S416" i="8"/>
  <c r="O417" i="8"/>
  <c r="S417" i="8" s="1"/>
  <c r="P417" i="8"/>
  <c r="Q417" i="8"/>
  <c r="R417" i="8"/>
  <c r="T417" i="8"/>
  <c r="O418" i="8"/>
  <c r="P418" i="8"/>
  <c r="T418" i="8" s="1"/>
  <c r="Q418" i="8"/>
  <c r="R418" i="8"/>
  <c r="S418" i="8"/>
  <c r="O229" i="8"/>
  <c r="P229" i="8"/>
  <c r="T229" i="8" s="1"/>
  <c r="Q229" i="8"/>
  <c r="R229" i="8"/>
  <c r="S229" i="8"/>
  <c r="O230" i="8"/>
  <c r="P230" i="8"/>
  <c r="Q230" i="8"/>
  <c r="R230" i="8"/>
  <c r="S230" i="8"/>
  <c r="T230" i="8"/>
  <c r="O231" i="8"/>
  <c r="P231" i="8"/>
  <c r="T231" i="8" s="1"/>
  <c r="Q231" i="8"/>
  <c r="R231" i="8"/>
  <c r="S231" i="8"/>
  <c r="O232" i="8"/>
  <c r="P232" i="8"/>
  <c r="T232" i="8" s="1"/>
  <c r="Q232" i="8"/>
  <c r="R232" i="8"/>
  <c r="S232" i="8"/>
  <c r="O233" i="8"/>
  <c r="P233" i="8"/>
  <c r="T233" i="8" s="1"/>
  <c r="Q233" i="8"/>
  <c r="R233" i="8"/>
  <c r="S233" i="8"/>
  <c r="O234" i="8"/>
  <c r="P234" i="8"/>
  <c r="T234" i="8" s="1"/>
  <c r="Q234" i="8"/>
  <c r="R234" i="8"/>
  <c r="S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229" i="8"/>
  <c r="C230" i="8"/>
  <c r="C231" i="8"/>
  <c r="C232" i="8"/>
  <c r="C233" i="8"/>
  <c r="C234" i="8"/>
  <c r="U418" i="2" l="1"/>
  <c r="V418" i="2"/>
  <c r="W418" i="2"/>
  <c r="X418" i="2"/>
  <c r="AA418" i="2" s="1"/>
  <c r="Y418" i="2"/>
  <c r="Z418" i="2"/>
  <c r="AB418" i="2"/>
  <c r="AC418" i="2"/>
  <c r="U419" i="2"/>
  <c r="V419" i="2"/>
  <c r="W419" i="2"/>
  <c r="AC419" i="2" s="1"/>
  <c r="X419" i="2"/>
  <c r="Y419" i="2"/>
  <c r="AB419" i="2" s="1"/>
  <c r="Z419" i="2"/>
  <c r="AA419" i="2"/>
  <c r="U420" i="2"/>
  <c r="V420" i="2"/>
  <c r="AB420" i="2" s="1"/>
  <c r="W420" i="2"/>
  <c r="X420" i="2"/>
  <c r="AA420" i="2" s="1"/>
  <c r="Y420" i="2"/>
  <c r="Z420" i="2"/>
  <c r="AC420" i="2" s="1"/>
  <c r="U421" i="2"/>
  <c r="AA421" i="2" s="1"/>
  <c r="V421" i="2"/>
  <c r="W421" i="2"/>
  <c r="X421" i="2"/>
  <c r="Y421" i="2"/>
  <c r="AB421" i="2" s="1"/>
  <c r="Z421" i="2"/>
  <c r="AC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AC423" i="2" s="1"/>
  <c r="X423" i="2"/>
  <c r="Y423" i="2"/>
  <c r="AB423" i="2" s="1"/>
  <c r="Z423" i="2"/>
  <c r="AA423" i="2"/>
  <c r="U424" i="2"/>
  <c r="V424" i="2"/>
  <c r="AB424" i="2" s="1"/>
  <c r="W424" i="2"/>
  <c r="X424" i="2"/>
  <c r="AA424" i="2" s="1"/>
  <c r="Y424" i="2"/>
  <c r="Z424" i="2"/>
  <c r="AC424" i="2" s="1"/>
  <c r="U425" i="2"/>
  <c r="AA425" i="2" s="1"/>
  <c r="V425" i="2"/>
  <c r="W425" i="2"/>
  <c r="X425" i="2"/>
  <c r="Y425" i="2"/>
  <c r="AB425" i="2" s="1"/>
  <c r="Z425" i="2"/>
  <c r="AC425" i="2"/>
  <c r="U426" i="2"/>
  <c r="V426" i="2"/>
  <c r="W426" i="2"/>
  <c r="X426" i="2"/>
  <c r="AA426" i="2" s="1"/>
  <c r="Y426" i="2"/>
  <c r="Z426" i="2"/>
  <c r="AC426" i="2" s="1"/>
  <c r="AB426" i="2"/>
  <c r="U427" i="2"/>
  <c r="V427" i="2"/>
  <c r="W427" i="2"/>
  <c r="AC427" i="2" s="1"/>
  <c r="X427" i="2"/>
  <c r="Y427" i="2"/>
  <c r="AB427" i="2" s="1"/>
  <c r="Z427" i="2"/>
  <c r="AA427" i="2"/>
  <c r="U428" i="2"/>
  <c r="V428" i="2"/>
  <c r="AB428" i="2" s="1"/>
  <c r="W428" i="2"/>
  <c r="X428" i="2"/>
  <c r="AA428" i="2" s="1"/>
  <c r="Y428" i="2"/>
  <c r="Z428" i="2"/>
  <c r="AC428" i="2" s="1"/>
  <c r="U429" i="2"/>
  <c r="AA429" i="2" s="1"/>
  <c r="V429" i="2"/>
  <c r="W429" i="2"/>
  <c r="X429" i="2"/>
  <c r="Y429" i="2"/>
  <c r="AB429" i="2" s="1"/>
  <c r="Z429" i="2"/>
  <c r="AC429" i="2"/>
  <c r="U430" i="2"/>
  <c r="V430" i="2"/>
  <c r="W430" i="2"/>
  <c r="X430" i="2"/>
  <c r="AA430" i="2" s="1"/>
  <c r="Y430" i="2"/>
  <c r="Z430" i="2"/>
  <c r="AC430" i="2" s="1"/>
  <c r="AB430" i="2"/>
  <c r="U431" i="2"/>
  <c r="V431" i="2"/>
  <c r="W431" i="2"/>
  <c r="AC431" i="2" s="1"/>
  <c r="X431" i="2"/>
  <c r="Y431" i="2"/>
  <c r="AB431" i="2" s="1"/>
  <c r="Z431" i="2"/>
  <c r="AA431" i="2"/>
  <c r="U432" i="2"/>
  <c r="V432" i="2"/>
  <c r="AB432" i="2" s="1"/>
  <c r="W432" i="2"/>
  <c r="X432" i="2"/>
  <c r="AA432" i="2" s="1"/>
  <c r="Y432" i="2"/>
  <c r="Z432" i="2"/>
  <c r="AC432" i="2" s="1"/>
  <c r="U433" i="2"/>
  <c r="AA433" i="2" s="1"/>
  <c r="V433" i="2"/>
  <c r="W433" i="2"/>
  <c r="X433" i="2"/>
  <c r="Y433" i="2"/>
  <c r="AB433" i="2" s="1"/>
  <c r="Z433" i="2"/>
  <c r="AC433" i="2"/>
  <c r="U434" i="2"/>
  <c r="AA434" i="2" s="1"/>
  <c r="V434" i="2"/>
  <c r="W434" i="2"/>
  <c r="X434" i="2"/>
  <c r="Y434" i="2"/>
  <c r="Z434" i="2"/>
  <c r="AC434" i="2" s="1"/>
  <c r="AB434" i="2"/>
  <c r="U435" i="2"/>
  <c r="V435" i="2"/>
  <c r="W435" i="2"/>
  <c r="AC435" i="2" s="1"/>
  <c r="X435" i="2"/>
  <c r="Y435" i="2"/>
  <c r="AB435" i="2" s="1"/>
  <c r="Z435" i="2"/>
  <c r="AA435" i="2"/>
  <c r="U436" i="2"/>
  <c r="V436" i="2"/>
  <c r="AB436" i="2" s="1"/>
  <c r="W436" i="2"/>
  <c r="X436" i="2"/>
  <c r="AA436" i="2" s="1"/>
  <c r="Y436" i="2"/>
  <c r="Z436" i="2"/>
  <c r="AC436" i="2" s="1"/>
  <c r="U437" i="2"/>
  <c r="AA437" i="2" s="1"/>
  <c r="V437" i="2"/>
  <c r="W437" i="2"/>
  <c r="X437" i="2"/>
  <c r="Y437" i="2"/>
  <c r="AB437" i="2" s="1"/>
  <c r="Z437" i="2"/>
  <c r="AC437" i="2"/>
  <c r="U438" i="2"/>
  <c r="V438" i="2"/>
  <c r="W438" i="2"/>
  <c r="X438" i="2"/>
  <c r="Y438" i="2"/>
  <c r="Z438" i="2"/>
  <c r="AC438" i="2" s="1"/>
  <c r="AB438" i="2"/>
  <c r="U439" i="2"/>
  <c r="V439" i="2"/>
  <c r="W439" i="2"/>
  <c r="AC439" i="2" s="1"/>
  <c r="X439" i="2"/>
  <c r="Y439" i="2"/>
  <c r="AB439" i="2" s="1"/>
  <c r="Z439" i="2"/>
  <c r="AA439" i="2"/>
  <c r="U440" i="2"/>
  <c r="V440" i="2"/>
  <c r="AB440" i="2" s="1"/>
  <c r="W440" i="2"/>
  <c r="X440" i="2"/>
  <c r="AA440" i="2" s="1"/>
  <c r="Y440" i="2"/>
  <c r="Z440" i="2"/>
  <c r="AC440" i="2" s="1"/>
  <c r="U441" i="2"/>
  <c r="AA441" i="2" s="1"/>
  <c r="V441" i="2"/>
  <c r="W441" i="2"/>
  <c r="X441" i="2"/>
  <c r="Y441" i="2"/>
  <c r="AB441" i="2" s="1"/>
  <c r="Z441" i="2"/>
  <c r="AC441" i="2"/>
  <c r="U442" i="2"/>
  <c r="V442" i="2"/>
  <c r="W442" i="2"/>
  <c r="X442" i="2"/>
  <c r="AA442" i="2" s="1"/>
  <c r="Y442" i="2"/>
  <c r="Z442" i="2"/>
  <c r="AC442" i="2" s="1"/>
  <c r="AB442" i="2"/>
  <c r="U443" i="2"/>
  <c r="V443" i="2"/>
  <c r="W443" i="2"/>
  <c r="AC443" i="2" s="1"/>
  <c r="X443" i="2"/>
  <c r="Y443" i="2"/>
  <c r="AB443" i="2" s="1"/>
  <c r="Z443" i="2"/>
  <c r="AA443" i="2"/>
  <c r="U444" i="2"/>
  <c r="V444" i="2"/>
  <c r="AB444" i="2" s="1"/>
  <c r="W444" i="2"/>
  <c r="X444" i="2"/>
  <c r="AA444" i="2" s="1"/>
  <c r="Y444" i="2"/>
  <c r="Z444" i="2"/>
  <c r="AC444" i="2" s="1"/>
  <c r="U445" i="2"/>
  <c r="AA445" i="2" s="1"/>
  <c r="V445" i="2"/>
  <c r="W445" i="2"/>
  <c r="X445" i="2"/>
  <c r="Y445" i="2"/>
  <c r="AB445" i="2" s="1"/>
  <c r="Z445" i="2"/>
  <c r="AC445" i="2"/>
  <c r="U446" i="2"/>
  <c r="V446" i="2"/>
  <c r="W446" i="2"/>
  <c r="X446" i="2"/>
  <c r="AA446" i="2" s="1"/>
  <c r="Y446" i="2"/>
  <c r="Z446" i="2"/>
  <c r="AC446" i="2" s="1"/>
  <c r="AB446" i="2"/>
  <c r="U447" i="2"/>
  <c r="V447" i="2"/>
  <c r="W447" i="2"/>
  <c r="AC447" i="2" s="1"/>
  <c r="X447" i="2"/>
  <c r="Y447" i="2"/>
  <c r="AB447" i="2" s="1"/>
  <c r="Z447" i="2"/>
  <c r="AA447" i="2"/>
  <c r="U448" i="2"/>
  <c r="V448" i="2"/>
  <c r="AB448" i="2" s="1"/>
  <c r="W448" i="2"/>
  <c r="X448" i="2"/>
  <c r="AA448" i="2" s="1"/>
  <c r="Y448" i="2"/>
  <c r="Z448" i="2"/>
  <c r="AC448" i="2" s="1"/>
  <c r="U449" i="2"/>
  <c r="AA449" i="2" s="1"/>
  <c r="V449" i="2"/>
  <c r="W449" i="2"/>
  <c r="X449" i="2"/>
  <c r="Y449" i="2"/>
  <c r="AB449" i="2" s="1"/>
  <c r="Z449" i="2"/>
  <c r="AC449" i="2"/>
  <c r="U450" i="2"/>
  <c r="V450" i="2"/>
  <c r="W450" i="2"/>
  <c r="X450" i="2"/>
  <c r="AA450" i="2" s="1"/>
  <c r="Y450" i="2"/>
  <c r="Z450" i="2"/>
  <c r="AC450" i="2" s="1"/>
  <c r="AB450" i="2"/>
  <c r="U451" i="2"/>
  <c r="V451" i="2"/>
  <c r="W451" i="2"/>
  <c r="AC451" i="2" s="1"/>
  <c r="X451" i="2"/>
  <c r="Y451" i="2"/>
  <c r="AB451" i="2" s="1"/>
  <c r="Z451" i="2"/>
  <c r="AA451" i="2"/>
  <c r="U452" i="2"/>
  <c r="V452" i="2"/>
  <c r="AB452" i="2" s="1"/>
  <c r="W452" i="2"/>
  <c r="X452" i="2"/>
  <c r="AA452" i="2" s="1"/>
  <c r="Y452" i="2"/>
  <c r="Z452" i="2"/>
  <c r="AC452" i="2" s="1"/>
  <c r="U453" i="2"/>
  <c r="AA453" i="2" s="1"/>
  <c r="V453" i="2"/>
  <c r="W453" i="2"/>
  <c r="X453" i="2"/>
  <c r="Y453" i="2"/>
  <c r="AB453" i="2" s="1"/>
  <c r="Z453" i="2"/>
  <c r="AC453" i="2"/>
  <c r="U454" i="2"/>
  <c r="V454" i="2"/>
  <c r="W454" i="2"/>
  <c r="X454" i="2"/>
  <c r="AA454" i="2" s="1"/>
  <c r="Y454" i="2"/>
  <c r="Z454" i="2"/>
  <c r="AC454" i="2" s="1"/>
  <c r="AB454" i="2"/>
  <c r="U455" i="2"/>
  <c r="V455" i="2"/>
  <c r="W455" i="2"/>
  <c r="AC455" i="2" s="1"/>
  <c r="X455" i="2"/>
  <c r="Y455" i="2"/>
  <c r="AB455" i="2" s="1"/>
  <c r="Z455" i="2"/>
  <c r="AA455" i="2"/>
  <c r="U456" i="2"/>
  <c r="V456" i="2"/>
  <c r="AB456" i="2" s="1"/>
  <c r="W456" i="2"/>
  <c r="X456" i="2"/>
  <c r="AA456" i="2" s="1"/>
  <c r="Y456" i="2"/>
  <c r="Z456" i="2"/>
  <c r="AC456" i="2" s="1"/>
  <c r="U457" i="2"/>
  <c r="AA457" i="2" s="1"/>
  <c r="V457" i="2"/>
  <c r="W457" i="2"/>
  <c r="X457" i="2"/>
  <c r="Y457" i="2"/>
  <c r="AB457" i="2" s="1"/>
  <c r="Z457" i="2"/>
  <c r="AC457" i="2"/>
  <c r="U458" i="2"/>
  <c r="V458" i="2"/>
  <c r="W458" i="2"/>
  <c r="X458" i="2"/>
  <c r="AA458" i="2" s="1"/>
  <c r="Y458" i="2"/>
  <c r="Z458" i="2"/>
  <c r="AC458" i="2" s="1"/>
  <c r="AB458" i="2"/>
  <c r="U459" i="2"/>
  <c r="V459" i="2"/>
  <c r="W459" i="2"/>
  <c r="AC459" i="2" s="1"/>
  <c r="X459" i="2"/>
  <c r="Y459" i="2"/>
  <c r="AB459" i="2" s="1"/>
  <c r="Z459" i="2"/>
  <c r="AA459" i="2"/>
  <c r="U460" i="2"/>
  <c r="V460" i="2"/>
  <c r="AB460" i="2" s="1"/>
  <c r="W460" i="2"/>
  <c r="X460" i="2"/>
  <c r="AA460" i="2" s="1"/>
  <c r="Y460" i="2"/>
  <c r="Z460" i="2"/>
  <c r="AC460" i="2" s="1"/>
  <c r="U461" i="2"/>
  <c r="AA461" i="2" s="1"/>
  <c r="V461" i="2"/>
  <c r="W461" i="2"/>
  <c r="X461" i="2"/>
  <c r="Y461" i="2"/>
  <c r="AB461" i="2" s="1"/>
  <c r="Z461" i="2"/>
  <c r="AC461" i="2"/>
  <c r="U462" i="2"/>
  <c r="V462" i="2"/>
  <c r="W462" i="2"/>
  <c r="X462" i="2"/>
  <c r="AA462" i="2" s="1"/>
  <c r="Y462" i="2"/>
  <c r="Z462" i="2"/>
  <c r="AC462" i="2" s="1"/>
  <c r="AB462" i="2"/>
  <c r="U463" i="2"/>
  <c r="V463" i="2"/>
  <c r="W463" i="2"/>
  <c r="AC463" i="2" s="1"/>
  <c r="X463" i="2"/>
  <c r="Y463" i="2"/>
  <c r="AB463" i="2" s="1"/>
  <c r="Z463" i="2"/>
  <c r="AA463" i="2"/>
  <c r="U464" i="2"/>
  <c r="V464" i="2"/>
  <c r="AB464" i="2" s="1"/>
  <c r="W464" i="2"/>
  <c r="X464" i="2"/>
  <c r="AA464" i="2" s="1"/>
  <c r="Y464" i="2"/>
  <c r="Z464" i="2"/>
  <c r="AC464" i="2" s="1"/>
  <c r="U465" i="2"/>
  <c r="AA465" i="2" s="1"/>
  <c r="V465" i="2"/>
  <c r="W465" i="2"/>
  <c r="X465" i="2"/>
  <c r="Y465" i="2"/>
  <c r="AB465" i="2" s="1"/>
  <c r="Z465" i="2"/>
  <c r="AC465" i="2"/>
  <c r="U466" i="2"/>
  <c r="V466" i="2"/>
  <c r="W466" i="2"/>
  <c r="X466" i="2"/>
  <c r="AA466" i="2" s="1"/>
  <c r="Y466" i="2"/>
  <c r="Z466" i="2"/>
  <c r="AB466" i="2"/>
  <c r="AC466" i="2"/>
  <c r="U467" i="2"/>
  <c r="V467" i="2"/>
  <c r="W467" i="2"/>
  <c r="AC467" i="2" s="1"/>
  <c r="X467" i="2"/>
  <c r="Y467" i="2"/>
  <c r="AB467" i="2" s="1"/>
  <c r="Z467" i="2"/>
  <c r="AA467" i="2"/>
  <c r="U468" i="2"/>
  <c r="V468" i="2"/>
  <c r="AB468" i="2" s="1"/>
  <c r="W468" i="2"/>
  <c r="X468" i="2"/>
  <c r="AA468" i="2" s="1"/>
  <c r="Y468" i="2"/>
  <c r="Z468" i="2"/>
  <c r="AC468" i="2" s="1"/>
  <c r="U469" i="2"/>
  <c r="AA469" i="2" s="1"/>
  <c r="V469" i="2"/>
  <c r="W469" i="2"/>
  <c r="X469" i="2"/>
  <c r="Y469" i="2"/>
  <c r="AB469" i="2" s="1"/>
  <c r="Z469" i="2"/>
  <c r="AC469" i="2"/>
  <c r="U470" i="2"/>
  <c r="V470" i="2"/>
  <c r="W470" i="2"/>
  <c r="X470" i="2"/>
  <c r="AA470" i="2" s="1"/>
  <c r="Y470" i="2"/>
  <c r="Z470" i="2"/>
  <c r="AB470" i="2"/>
  <c r="AC470" i="2"/>
  <c r="U471" i="2"/>
  <c r="V471" i="2"/>
  <c r="W471" i="2"/>
  <c r="AC471" i="2" s="1"/>
  <c r="X471" i="2"/>
  <c r="Y471" i="2"/>
  <c r="AB471" i="2" s="1"/>
  <c r="Z471" i="2"/>
  <c r="AA471" i="2"/>
  <c r="U472" i="2"/>
  <c r="V472" i="2"/>
  <c r="AB472" i="2" s="1"/>
  <c r="W472" i="2"/>
  <c r="X472" i="2"/>
  <c r="AA472" i="2" s="1"/>
  <c r="Y472" i="2"/>
  <c r="Z472" i="2"/>
  <c r="AC472" i="2" s="1"/>
  <c r="U473" i="2"/>
  <c r="AA473" i="2" s="1"/>
  <c r="V473" i="2"/>
  <c r="W473" i="2"/>
  <c r="X473" i="2"/>
  <c r="Y473" i="2"/>
  <c r="AB473" i="2" s="1"/>
  <c r="Z473" i="2"/>
  <c r="AC473" i="2"/>
  <c r="U474" i="2"/>
  <c r="V474" i="2"/>
  <c r="W474" i="2"/>
  <c r="X474" i="2"/>
  <c r="AA474" i="2" s="1"/>
  <c r="Y474" i="2"/>
  <c r="Z474" i="2"/>
  <c r="AB474" i="2"/>
  <c r="AC474" i="2"/>
  <c r="U475" i="2"/>
  <c r="V475" i="2"/>
  <c r="W475" i="2"/>
  <c r="AC475" i="2" s="1"/>
  <c r="X475" i="2"/>
  <c r="Y475" i="2"/>
  <c r="AB475" i="2" s="1"/>
  <c r="Z475" i="2"/>
  <c r="AA475" i="2"/>
  <c r="U476" i="2"/>
  <c r="V476" i="2"/>
  <c r="AB476" i="2" s="1"/>
  <c r="W476" i="2"/>
  <c r="X476" i="2"/>
  <c r="Y476" i="2"/>
  <c r="Z476" i="2"/>
  <c r="AC476" i="2" s="1"/>
  <c r="AA476" i="2"/>
  <c r="U477" i="2"/>
  <c r="AA477" i="2" s="1"/>
  <c r="V477" i="2"/>
  <c r="W477" i="2"/>
  <c r="X477" i="2"/>
  <c r="Y477" i="2"/>
  <c r="AB477" i="2" s="1"/>
  <c r="Z477" i="2"/>
  <c r="AC477" i="2"/>
  <c r="U478" i="2"/>
  <c r="V478" i="2"/>
  <c r="W478" i="2"/>
  <c r="X478" i="2"/>
  <c r="AA478" i="2" s="1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AA527" i="2" s="1"/>
  <c r="Y527" i="2"/>
  <c r="Z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AB530" i="2" s="1"/>
  <c r="Z530" i="2"/>
  <c r="AC530" i="2"/>
  <c r="U531" i="2"/>
  <c r="V531" i="2"/>
  <c r="W531" i="2"/>
  <c r="X531" i="2"/>
  <c r="AA531" i="2" s="1"/>
  <c r="Y531" i="2"/>
  <c r="Z531" i="2"/>
  <c r="AB531" i="2"/>
  <c r="U532" i="2"/>
  <c r="V532" i="2"/>
  <c r="W532" i="2"/>
  <c r="X532" i="2"/>
  <c r="AA532" i="2" s="1"/>
  <c r="Y532" i="2"/>
  <c r="Z532" i="2"/>
  <c r="AC532" i="2" s="1"/>
  <c r="AB532" i="2"/>
  <c r="U533" i="2"/>
  <c r="V533" i="2"/>
  <c r="W533" i="2"/>
  <c r="AC533" i="2" s="1"/>
  <c r="X533" i="2"/>
  <c r="Y533" i="2"/>
  <c r="AB533" i="2" s="1"/>
  <c r="Z533" i="2"/>
  <c r="AA533" i="2"/>
  <c r="U534" i="2"/>
  <c r="V534" i="2"/>
  <c r="AB534" i="2" s="1"/>
  <c r="W534" i="2"/>
  <c r="X534" i="2"/>
  <c r="AA534" i="2" s="1"/>
  <c r="Y534" i="2"/>
  <c r="Z534" i="2"/>
  <c r="AC534" i="2" s="1"/>
  <c r="U535" i="2"/>
  <c r="AA535" i="2" s="1"/>
  <c r="V535" i="2"/>
  <c r="W535" i="2"/>
  <c r="X535" i="2"/>
  <c r="Y535" i="2"/>
  <c r="AB535" i="2" s="1"/>
  <c r="Z535" i="2"/>
  <c r="AC535" i="2"/>
  <c r="U536" i="2"/>
  <c r="V536" i="2"/>
  <c r="W536" i="2"/>
  <c r="X536" i="2"/>
  <c r="AA536" i="2" s="1"/>
  <c r="Y536" i="2"/>
  <c r="Z536" i="2"/>
  <c r="AC536" i="2" s="1"/>
  <c r="AB536" i="2"/>
  <c r="U537" i="2"/>
  <c r="V537" i="2"/>
  <c r="W537" i="2"/>
  <c r="AC537" i="2" s="1"/>
  <c r="X537" i="2"/>
  <c r="Y537" i="2"/>
  <c r="AB537" i="2" s="1"/>
  <c r="Z537" i="2"/>
  <c r="AA537" i="2"/>
  <c r="U538" i="2"/>
  <c r="V538" i="2"/>
  <c r="AB538" i="2" s="1"/>
  <c r="W538" i="2"/>
  <c r="X538" i="2"/>
  <c r="AA538" i="2" s="1"/>
  <c r="Y538" i="2"/>
  <c r="Z538" i="2"/>
  <c r="AC538" i="2" s="1"/>
  <c r="U539" i="2"/>
  <c r="AA539" i="2" s="1"/>
  <c r="V539" i="2"/>
  <c r="W539" i="2"/>
  <c r="X539" i="2"/>
  <c r="Y539" i="2"/>
  <c r="AB539" i="2" s="1"/>
  <c r="Z539" i="2"/>
  <c r="AC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AC541" i="2" s="1"/>
  <c r="X541" i="2"/>
  <c r="Y541" i="2"/>
  <c r="AB541" i="2" s="1"/>
  <c r="Z541" i="2"/>
  <c r="AA541" i="2"/>
  <c r="U542" i="2"/>
  <c r="V542" i="2"/>
  <c r="AB542" i="2" s="1"/>
  <c r="W542" i="2"/>
  <c r="X542" i="2"/>
  <c r="AA542" i="2" s="1"/>
  <c r="Y542" i="2"/>
  <c r="Z542" i="2"/>
  <c r="AC542" i="2" s="1"/>
  <c r="U543" i="2"/>
  <c r="AA543" i="2" s="1"/>
  <c r="V543" i="2"/>
  <c r="W543" i="2"/>
  <c r="X543" i="2"/>
  <c r="Y543" i="2"/>
  <c r="AB543" i="2" s="1"/>
  <c r="Z543" i="2"/>
  <c r="AC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AC545" i="2" s="1"/>
  <c r="X545" i="2"/>
  <c r="Y545" i="2"/>
  <c r="AB545" i="2" s="1"/>
  <c r="Z545" i="2"/>
  <c r="AA545" i="2"/>
  <c r="U546" i="2"/>
  <c r="V546" i="2"/>
  <c r="AB546" i="2" s="1"/>
  <c r="W546" i="2"/>
  <c r="X546" i="2"/>
  <c r="AA546" i="2" s="1"/>
  <c r="Y546" i="2"/>
  <c r="Z546" i="2"/>
  <c r="AC546" i="2" s="1"/>
  <c r="U547" i="2"/>
  <c r="AA547" i="2" s="1"/>
  <c r="V547" i="2"/>
  <c r="W547" i="2"/>
  <c r="X547" i="2"/>
  <c r="Y547" i="2"/>
  <c r="AB547" i="2" s="1"/>
  <c r="Z547" i="2"/>
  <c r="AC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AC549" i="2" s="1"/>
  <c r="X549" i="2"/>
  <c r="Y549" i="2"/>
  <c r="AB549" i="2" s="1"/>
  <c r="Z549" i="2"/>
  <c r="AA549" i="2"/>
  <c r="U550" i="2"/>
  <c r="V550" i="2"/>
  <c r="AB550" i="2" s="1"/>
  <c r="W550" i="2"/>
  <c r="X550" i="2"/>
  <c r="AA550" i="2" s="1"/>
  <c r="Y550" i="2"/>
  <c r="Z550" i="2"/>
  <c r="AC550" i="2" s="1"/>
  <c r="U551" i="2"/>
  <c r="AA551" i="2" s="1"/>
  <c r="V551" i="2"/>
  <c r="W551" i="2"/>
  <c r="X551" i="2"/>
  <c r="Y551" i="2"/>
  <c r="AB551" i="2" s="1"/>
  <c r="Z551" i="2"/>
  <c r="AC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AC553" i="2" s="1"/>
  <c r="X553" i="2"/>
  <c r="Y553" i="2"/>
  <c r="AB553" i="2" s="1"/>
  <c r="Z553" i="2"/>
  <c r="AA553" i="2"/>
  <c r="U554" i="2"/>
  <c r="V554" i="2"/>
  <c r="AB554" i="2" s="1"/>
  <c r="W554" i="2"/>
  <c r="X554" i="2"/>
  <c r="AA554" i="2" s="1"/>
  <c r="Y554" i="2"/>
  <c r="Z554" i="2"/>
  <c r="AC554" i="2" s="1"/>
  <c r="U555" i="2"/>
  <c r="AA555" i="2" s="1"/>
  <c r="V555" i="2"/>
  <c r="W555" i="2"/>
  <c r="X555" i="2"/>
  <c r="Y555" i="2"/>
  <c r="AB555" i="2" s="1"/>
  <c r="Z555" i="2"/>
  <c r="AC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AC557" i="2" s="1"/>
  <c r="X557" i="2"/>
  <c r="Y557" i="2"/>
  <c r="AB557" i="2" s="1"/>
  <c r="Z557" i="2"/>
  <c r="AA557" i="2"/>
  <c r="U558" i="2"/>
  <c r="V558" i="2"/>
  <c r="AB558" i="2" s="1"/>
  <c r="W558" i="2"/>
  <c r="X558" i="2"/>
  <c r="AA558" i="2" s="1"/>
  <c r="Y558" i="2"/>
  <c r="Z558" i="2"/>
  <c r="AC558" i="2" s="1"/>
  <c r="U559" i="2"/>
  <c r="AA559" i="2" s="1"/>
  <c r="V559" i="2"/>
  <c r="W559" i="2"/>
  <c r="X559" i="2"/>
  <c r="Y559" i="2"/>
  <c r="AB559" i="2" s="1"/>
  <c r="Z559" i="2"/>
  <c r="AC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AC561" i="2" s="1"/>
  <c r="X561" i="2"/>
  <c r="Y561" i="2"/>
  <c r="AB561" i="2" s="1"/>
  <c r="Z561" i="2"/>
  <c r="AA561" i="2"/>
  <c r="U562" i="2"/>
  <c r="V562" i="2"/>
  <c r="AB562" i="2" s="1"/>
  <c r="W562" i="2"/>
  <c r="X562" i="2"/>
  <c r="AA562" i="2" s="1"/>
  <c r="Y562" i="2"/>
  <c r="Z562" i="2"/>
  <c r="AC562" i="2" s="1"/>
  <c r="U563" i="2"/>
  <c r="AA563" i="2" s="1"/>
  <c r="V563" i="2"/>
  <c r="W563" i="2"/>
  <c r="X563" i="2"/>
  <c r="Y563" i="2"/>
  <c r="AB563" i="2" s="1"/>
  <c r="Z563" i="2"/>
  <c r="AC563" i="2"/>
  <c r="U564" i="2"/>
  <c r="V564" i="2"/>
  <c r="W564" i="2"/>
  <c r="X564" i="2"/>
  <c r="AA564" i="2" s="1"/>
  <c r="Y564" i="2"/>
  <c r="Z564" i="2"/>
  <c r="AC564" i="2" s="1"/>
  <c r="AB564" i="2"/>
  <c r="U565" i="2"/>
  <c r="V565" i="2"/>
  <c r="W565" i="2"/>
  <c r="AC565" i="2" s="1"/>
  <c r="X565" i="2"/>
  <c r="Y565" i="2"/>
  <c r="AB565" i="2" s="1"/>
  <c r="Z565" i="2"/>
  <c r="AA565" i="2"/>
  <c r="U566" i="2"/>
  <c r="V566" i="2"/>
  <c r="AB566" i="2" s="1"/>
  <c r="W566" i="2"/>
  <c r="X566" i="2"/>
  <c r="AA566" i="2" s="1"/>
  <c r="Y566" i="2"/>
  <c r="Z566" i="2"/>
  <c r="AC566" i="2" s="1"/>
  <c r="U567" i="2"/>
  <c r="AA567" i="2" s="1"/>
  <c r="V567" i="2"/>
  <c r="W567" i="2"/>
  <c r="X567" i="2"/>
  <c r="Y567" i="2"/>
  <c r="AB567" i="2" s="1"/>
  <c r="Z567" i="2"/>
  <c r="AC567" i="2"/>
  <c r="U568" i="2"/>
  <c r="V568" i="2"/>
  <c r="W568" i="2"/>
  <c r="X568" i="2"/>
  <c r="AA568" i="2" s="1"/>
  <c r="Y568" i="2"/>
  <c r="Z568" i="2"/>
  <c r="AC568" i="2" s="1"/>
  <c r="AB568" i="2"/>
  <c r="U569" i="2"/>
  <c r="V569" i="2"/>
  <c r="W569" i="2"/>
  <c r="AC569" i="2" s="1"/>
  <c r="X569" i="2"/>
  <c r="Y569" i="2"/>
  <c r="AB569" i="2" s="1"/>
  <c r="Z569" i="2"/>
  <c r="AA569" i="2"/>
  <c r="U570" i="2"/>
  <c r="V570" i="2"/>
  <c r="AB570" i="2" s="1"/>
  <c r="W570" i="2"/>
  <c r="X570" i="2"/>
  <c r="AA570" i="2" s="1"/>
  <c r="Y570" i="2"/>
  <c r="Z570" i="2"/>
  <c r="AC570" i="2" s="1"/>
  <c r="U571" i="2"/>
  <c r="AA571" i="2" s="1"/>
  <c r="V571" i="2"/>
  <c r="W571" i="2"/>
  <c r="X571" i="2"/>
  <c r="Y571" i="2"/>
  <c r="AB571" i="2" s="1"/>
  <c r="Z571" i="2"/>
  <c r="AC571" i="2"/>
  <c r="U572" i="2"/>
  <c r="V572" i="2"/>
  <c r="W572" i="2"/>
  <c r="X572" i="2"/>
  <c r="AA572" i="2" s="1"/>
  <c r="Y572" i="2"/>
  <c r="Z572" i="2"/>
  <c r="AC572" i="2" s="1"/>
  <c r="AB572" i="2"/>
  <c r="U573" i="2"/>
  <c r="V573" i="2"/>
  <c r="W573" i="2"/>
  <c r="AC573" i="2" s="1"/>
  <c r="X573" i="2"/>
  <c r="Y573" i="2"/>
  <c r="AB573" i="2" s="1"/>
  <c r="Z573" i="2"/>
  <c r="AA573" i="2"/>
  <c r="U574" i="2"/>
  <c r="V574" i="2"/>
  <c r="AB574" i="2" s="1"/>
  <c r="W574" i="2"/>
  <c r="X574" i="2"/>
  <c r="AA574" i="2" s="1"/>
  <c r="Y574" i="2"/>
  <c r="Z574" i="2"/>
  <c r="AC574" i="2" s="1"/>
  <c r="U575" i="2"/>
  <c r="AA575" i="2" s="1"/>
  <c r="V575" i="2"/>
  <c r="W575" i="2"/>
  <c r="X575" i="2"/>
  <c r="Y575" i="2"/>
  <c r="AB575" i="2" s="1"/>
  <c r="Z575" i="2"/>
  <c r="AC575" i="2"/>
  <c r="U576" i="2"/>
  <c r="V576" i="2"/>
  <c r="W576" i="2"/>
  <c r="X576" i="2"/>
  <c r="AA576" i="2" s="1"/>
  <c r="Y576" i="2"/>
  <c r="Z576" i="2"/>
  <c r="AC576" i="2" s="1"/>
  <c r="AB576" i="2"/>
  <c r="U577" i="2"/>
  <c r="V577" i="2"/>
  <c r="W577" i="2"/>
  <c r="AC577" i="2" s="1"/>
  <c r="X577" i="2"/>
  <c r="Y577" i="2"/>
  <c r="AB577" i="2" s="1"/>
  <c r="Z577" i="2"/>
  <c r="AA577" i="2"/>
  <c r="U578" i="2"/>
  <c r="AA578" i="2" s="1"/>
  <c r="V578" i="2"/>
  <c r="AB578" i="2" s="1"/>
  <c r="W578" i="2"/>
  <c r="X578" i="2"/>
  <c r="Y578" i="2"/>
  <c r="Z578" i="2"/>
  <c r="AC578" i="2" s="1"/>
  <c r="U579" i="2"/>
  <c r="AA579" i="2" s="1"/>
  <c r="V579" i="2"/>
  <c r="W579" i="2"/>
  <c r="X579" i="2"/>
  <c r="Y579" i="2"/>
  <c r="AB579" i="2" s="1"/>
  <c r="Z579" i="2"/>
  <c r="AC579" i="2"/>
  <c r="U580" i="2"/>
  <c r="V580" i="2"/>
  <c r="W580" i="2"/>
  <c r="X580" i="2"/>
  <c r="AA580" i="2" s="1"/>
  <c r="Y580" i="2"/>
  <c r="Z580" i="2"/>
  <c r="AC580" i="2" s="1"/>
  <c r="AB580" i="2"/>
  <c r="U581" i="2"/>
  <c r="V581" i="2"/>
  <c r="W581" i="2"/>
  <c r="AC581" i="2" s="1"/>
  <c r="X581" i="2"/>
  <c r="Y581" i="2"/>
  <c r="AB581" i="2" s="1"/>
  <c r="Z581" i="2"/>
  <c r="AA581" i="2"/>
  <c r="U582" i="2"/>
  <c r="AA582" i="2" s="1"/>
  <c r="V582" i="2"/>
  <c r="AB582" i="2" s="1"/>
  <c r="W582" i="2"/>
  <c r="X582" i="2"/>
  <c r="Y582" i="2"/>
  <c r="Z582" i="2"/>
  <c r="AC582" i="2" s="1"/>
  <c r="U583" i="2"/>
  <c r="AA583" i="2" s="1"/>
  <c r="V583" i="2"/>
  <c r="W583" i="2"/>
  <c r="X583" i="2"/>
  <c r="Y583" i="2"/>
  <c r="AB583" i="2" s="1"/>
  <c r="Z583" i="2"/>
  <c r="AC583" i="2"/>
  <c r="U584" i="2"/>
  <c r="V584" i="2"/>
  <c r="W584" i="2"/>
  <c r="X584" i="2"/>
  <c r="AA584" i="2" s="1"/>
  <c r="Y584" i="2"/>
  <c r="Z584" i="2"/>
  <c r="AC584" i="2" s="1"/>
  <c r="AB584" i="2"/>
  <c r="U585" i="2"/>
  <c r="V585" i="2"/>
  <c r="W585" i="2"/>
  <c r="AC585" i="2" s="1"/>
  <c r="X585" i="2"/>
  <c r="Y585" i="2"/>
  <c r="AB585" i="2" s="1"/>
  <c r="Z585" i="2"/>
  <c r="AA585" i="2"/>
  <c r="U586" i="2"/>
  <c r="AA586" i="2" s="1"/>
  <c r="V586" i="2"/>
  <c r="AB586" i="2" s="1"/>
  <c r="W586" i="2"/>
  <c r="X586" i="2"/>
  <c r="Y586" i="2"/>
  <c r="Z586" i="2"/>
  <c r="AC586" i="2" s="1"/>
  <c r="U587" i="2"/>
  <c r="AA587" i="2" s="1"/>
  <c r="V587" i="2"/>
  <c r="W587" i="2"/>
  <c r="X587" i="2"/>
  <c r="Y587" i="2"/>
  <c r="AB587" i="2" s="1"/>
  <c r="Z587" i="2"/>
  <c r="AC587" i="2"/>
  <c r="U588" i="2"/>
  <c r="V588" i="2"/>
  <c r="W588" i="2"/>
  <c r="X588" i="2"/>
  <c r="AA588" i="2" s="1"/>
  <c r="Y588" i="2"/>
  <c r="Z588" i="2"/>
  <c r="AC588" i="2" s="1"/>
  <c r="AB588" i="2"/>
  <c r="U589" i="2"/>
  <c r="V589" i="2"/>
  <c r="W589" i="2"/>
  <c r="AC589" i="2" s="1"/>
  <c r="X589" i="2"/>
  <c r="Y589" i="2"/>
  <c r="AB589" i="2" s="1"/>
  <c r="Z589" i="2"/>
  <c r="AA589" i="2"/>
  <c r="U590" i="2"/>
  <c r="AA590" i="2" s="1"/>
  <c r="V590" i="2"/>
  <c r="AB590" i="2" s="1"/>
  <c r="W590" i="2"/>
  <c r="X590" i="2"/>
  <c r="Y590" i="2"/>
  <c r="Z590" i="2"/>
  <c r="AC590" i="2" s="1"/>
  <c r="U591" i="2"/>
  <c r="AA591" i="2" s="1"/>
  <c r="V591" i="2"/>
  <c r="W591" i="2"/>
  <c r="X591" i="2"/>
  <c r="Y591" i="2"/>
  <c r="AB591" i="2" s="1"/>
  <c r="Z591" i="2"/>
  <c r="AC591" i="2"/>
  <c r="U592" i="2"/>
  <c r="V592" i="2"/>
  <c r="W592" i="2"/>
  <c r="X592" i="2"/>
  <c r="AA592" i="2" s="1"/>
  <c r="Y592" i="2"/>
  <c r="Z592" i="2"/>
  <c r="AC592" i="2" s="1"/>
  <c r="AB592" i="2"/>
  <c r="U593" i="2"/>
  <c r="V593" i="2"/>
  <c r="W593" i="2"/>
  <c r="AC593" i="2" s="1"/>
  <c r="X593" i="2"/>
  <c r="Y593" i="2"/>
  <c r="AB593" i="2" s="1"/>
  <c r="Z593" i="2"/>
  <c r="AA593" i="2"/>
  <c r="U594" i="2"/>
  <c r="V594" i="2"/>
  <c r="AB594" i="2" s="1"/>
  <c r="W594" i="2"/>
  <c r="X594" i="2"/>
  <c r="AA594" i="2" s="1"/>
  <c r="Y594" i="2"/>
  <c r="Z594" i="2"/>
  <c r="AC594" i="2" s="1"/>
  <c r="U595" i="2"/>
  <c r="AA595" i="2" s="1"/>
  <c r="V595" i="2"/>
  <c r="W595" i="2"/>
  <c r="X595" i="2"/>
  <c r="Y595" i="2"/>
  <c r="AB595" i="2" s="1"/>
  <c r="Z595" i="2"/>
  <c r="AC595" i="2"/>
  <c r="U596" i="2"/>
  <c r="V596" i="2"/>
  <c r="W596" i="2"/>
  <c r="X596" i="2"/>
  <c r="AA596" i="2" s="1"/>
  <c r="Y596" i="2"/>
  <c r="Z596" i="2"/>
  <c r="AC596" i="2" s="1"/>
  <c r="AB596" i="2"/>
  <c r="U597" i="2"/>
  <c r="V597" i="2"/>
  <c r="W597" i="2"/>
  <c r="AC597" i="2" s="1"/>
  <c r="X597" i="2"/>
  <c r="Y597" i="2"/>
  <c r="AB597" i="2" s="1"/>
  <c r="Z597" i="2"/>
  <c r="AA597" i="2"/>
  <c r="U598" i="2"/>
  <c r="V598" i="2"/>
  <c r="AB598" i="2" s="1"/>
  <c r="W598" i="2"/>
  <c r="X598" i="2"/>
  <c r="AA598" i="2" s="1"/>
  <c r="Y598" i="2"/>
  <c r="Z598" i="2"/>
  <c r="AC598" i="2" s="1"/>
  <c r="U599" i="2"/>
  <c r="AA599" i="2" s="1"/>
  <c r="V599" i="2"/>
  <c r="W599" i="2"/>
  <c r="X599" i="2"/>
  <c r="Y599" i="2"/>
  <c r="AB599" i="2" s="1"/>
  <c r="Z599" i="2"/>
  <c r="AC599" i="2"/>
  <c r="U600" i="2"/>
  <c r="V600" i="2"/>
  <c r="W600" i="2"/>
  <c r="X600" i="2"/>
  <c r="AA600" i="2" s="1"/>
  <c r="Y600" i="2"/>
  <c r="Z600" i="2"/>
  <c r="AC600" i="2" s="1"/>
  <c r="AB600" i="2"/>
  <c r="U601" i="2"/>
  <c r="V601" i="2"/>
  <c r="W601" i="2"/>
  <c r="AC601" i="2" s="1"/>
  <c r="X601" i="2"/>
  <c r="Y601" i="2"/>
  <c r="AB601" i="2" s="1"/>
  <c r="Z601" i="2"/>
  <c r="AA601" i="2"/>
  <c r="U602" i="2"/>
  <c r="V602" i="2"/>
  <c r="AB602" i="2" s="1"/>
  <c r="W602" i="2"/>
  <c r="X602" i="2"/>
  <c r="AA602" i="2" s="1"/>
  <c r="Y602" i="2"/>
  <c r="Z602" i="2"/>
  <c r="AC602" i="2" s="1"/>
  <c r="U413" i="2"/>
  <c r="V413" i="2"/>
  <c r="W413" i="2"/>
  <c r="X413" i="2"/>
  <c r="AA413" i="2" s="1"/>
  <c r="Y413" i="2"/>
  <c r="Z413" i="2"/>
  <c r="AC413" i="2" s="1"/>
  <c r="AB413" i="2"/>
  <c r="U414" i="2"/>
  <c r="V414" i="2"/>
  <c r="W414" i="2"/>
  <c r="AC414" i="2" s="1"/>
  <c r="X414" i="2"/>
  <c r="Y414" i="2"/>
  <c r="AB414" i="2" s="1"/>
  <c r="Z414" i="2"/>
  <c r="AA414" i="2"/>
  <c r="U415" i="2"/>
  <c r="AA415" i="2" s="1"/>
  <c r="V415" i="2"/>
  <c r="AB415" i="2" s="1"/>
  <c r="W415" i="2"/>
  <c r="X415" i="2"/>
  <c r="Y415" i="2"/>
  <c r="Z415" i="2"/>
  <c r="AC415" i="2" s="1"/>
  <c r="U416" i="2"/>
  <c r="AA416" i="2" s="1"/>
  <c r="V416" i="2"/>
  <c r="W416" i="2"/>
  <c r="X416" i="2"/>
  <c r="Y416" i="2"/>
  <c r="AB416" i="2" s="1"/>
  <c r="Z416" i="2"/>
  <c r="AC416" i="2"/>
  <c r="U417" i="2"/>
  <c r="V417" i="2"/>
  <c r="W417" i="2"/>
  <c r="X417" i="2"/>
  <c r="AA417" i="2" s="1"/>
  <c r="Y417" i="2"/>
  <c r="Z417" i="2"/>
  <c r="AC417" i="2" s="1"/>
  <c r="AB417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P547" i="2" s="1"/>
  <c r="H547" i="2"/>
  <c r="I547" i="2"/>
  <c r="J547" i="2"/>
  <c r="K547" i="2"/>
  <c r="L547" i="2"/>
  <c r="M547" i="2"/>
  <c r="O547" i="2"/>
  <c r="E548" i="2"/>
  <c r="N548" i="2" s="1"/>
  <c r="F548" i="2"/>
  <c r="G548" i="2"/>
  <c r="P548" i="2" s="1"/>
  <c r="H548" i="2"/>
  <c r="I548" i="2"/>
  <c r="J548" i="2"/>
  <c r="K548" i="2"/>
  <c r="L548" i="2"/>
  <c r="M548" i="2"/>
  <c r="O548" i="2"/>
  <c r="E549" i="2"/>
  <c r="N549" i="2" s="1"/>
  <c r="F549" i="2"/>
  <c r="G549" i="2"/>
  <c r="P549" i="2" s="1"/>
  <c r="H549" i="2"/>
  <c r="I549" i="2"/>
  <c r="J549" i="2"/>
  <c r="K549" i="2"/>
  <c r="L549" i="2"/>
  <c r="M549" i="2"/>
  <c r="O549" i="2"/>
  <c r="E550" i="2"/>
  <c r="N550" i="2" s="1"/>
  <c r="F550" i="2"/>
  <c r="G550" i="2"/>
  <c r="P550" i="2" s="1"/>
  <c r="H550" i="2"/>
  <c r="I550" i="2"/>
  <c r="J550" i="2"/>
  <c r="K550" i="2"/>
  <c r="L550" i="2"/>
  <c r="M550" i="2"/>
  <c r="O550" i="2"/>
  <c r="E551" i="2"/>
  <c r="N551" i="2" s="1"/>
  <c r="F551" i="2"/>
  <c r="G551" i="2"/>
  <c r="P551" i="2" s="1"/>
  <c r="H551" i="2"/>
  <c r="I551" i="2"/>
  <c r="J551" i="2"/>
  <c r="K551" i="2"/>
  <c r="L551" i="2"/>
  <c r="M551" i="2"/>
  <c r="O551" i="2"/>
  <c r="E552" i="2"/>
  <c r="N552" i="2" s="1"/>
  <c r="F552" i="2"/>
  <c r="G552" i="2"/>
  <c r="P552" i="2" s="1"/>
  <c r="H552" i="2"/>
  <c r="I552" i="2"/>
  <c r="J552" i="2"/>
  <c r="K552" i="2"/>
  <c r="L552" i="2"/>
  <c r="M552" i="2"/>
  <c r="O552" i="2"/>
  <c r="E553" i="2"/>
  <c r="N553" i="2" s="1"/>
  <c r="F553" i="2"/>
  <c r="G553" i="2"/>
  <c r="P553" i="2" s="1"/>
  <c r="H553" i="2"/>
  <c r="I553" i="2"/>
  <c r="J553" i="2"/>
  <c r="K553" i="2"/>
  <c r="L553" i="2"/>
  <c r="M553" i="2"/>
  <c r="O553" i="2"/>
  <c r="E554" i="2"/>
  <c r="N554" i="2" s="1"/>
  <c r="F554" i="2"/>
  <c r="G554" i="2"/>
  <c r="P554" i="2" s="1"/>
  <c r="H554" i="2"/>
  <c r="I554" i="2"/>
  <c r="J554" i="2"/>
  <c r="K554" i="2"/>
  <c r="L554" i="2"/>
  <c r="M554" i="2"/>
  <c r="O554" i="2"/>
  <c r="E555" i="2"/>
  <c r="N555" i="2" s="1"/>
  <c r="F555" i="2"/>
  <c r="G555" i="2"/>
  <c r="P555" i="2" s="1"/>
  <c r="H555" i="2"/>
  <c r="I555" i="2"/>
  <c r="J555" i="2"/>
  <c r="K555" i="2"/>
  <c r="L555" i="2"/>
  <c r="M555" i="2"/>
  <c r="O555" i="2"/>
  <c r="E556" i="2"/>
  <c r="N556" i="2" s="1"/>
  <c r="F556" i="2"/>
  <c r="G556" i="2"/>
  <c r="P556" i="2" s="1"/>
  <c r="H556" i="2"/>
  <c r="I556" i="2"/>
  <c r="J556" i="2"/>
  <c r="K556" i="2"/>
  <c r="L556" i="2"/>
  <c r="M556" i="2"/>
  <c r="O556" i="2"/>
  <c r="E557" i="2"/>
  <c r="N557" i="2" s="1"/>
  <c r="F557" i="2"/>
  <c r="G557" i="2"/>
  <c r="P557" i="2" s="1"/>
  <c r="H557" i="2"/>
  <c r="I557" i="2"/>
  <c r="J557" i="2"/>
  <c r="K557" i="2"/>
  <c r="L557" i="2"/>
  <c r="M557" i="2"/>
  <c r="O557" i="2"/>
  <c r="E558" i="2"/>
  <c r="N558" i="2" s="1"/>
  <c r="F558" i="2"/>
  <c r="G558" i="2"/>
  <c r="P558" i="2" s="1"/>
  <c r="H558" i="2"/>
  <c r="I558" i="2"/>
  <c r="J558" i="2"/>
  <c r="K558" i="2"/>
  <c r="L558" i="2"/>
  <c r="M558" i="2"/>
  <c r="O558" i="2"/>
  <c r="E559" i="2"/>
  <c r="N559" i="2" s="1"/>
  <c r="F559" i="2"/>
  <c r="G559" i="2"/>
  <c r="P559" i="2" s="1"/>
  <c r="H559" i="2"/>
  <c r="I559" i="2"/>
  <c r="J559" i="2"/>
  <c r="K559" i="2"/>
  <c r="L559" i="2"/>
  <c r="M559" i="2"/>
  <c r="O559" i="2"/>
  <c r="E560" i="2"/>
  <c r="N560" i="2" s="1"/>
  <c r="F560" i="2"/>
  <c r="G560" i="2"/>
  <c r="P560" i="2" s="1"/>
  <c r="H560" i="2"/>
  <c r="I560" i="2"/>
  <c r="J560" i="2"/>
  <c r="K560" i="2"/>
  <c r="L560" i="2"/>
  <c r="M560" i="2"/>
  <c r="O560" i="2"/>
  <c r="E561" i="2"/>
  <c r="N561" i="2" s="1"/>
  <c r="F561" i="2"/>
  <c r="G561" i="2"/>
  <c r="P561" i="2" s="1"/>
  <c r="H561" i="2"/>
  <c r="I561" i="2"/>
  <c r="J561" i="2"/>
  <c r="K561" i="2"/>
  <c r="L561" i="2"/>
  <c r="M561" i="2"/>
  <c r="O561" i="2"/>
  <c r="E562" i="2"/>
  <c r="N562" i="2" s="1"/>
  <c r="F562" i="2"/>
  <c r="G562" i="2"/>
  <c r="P562" i="2" s="1"/>
  <c r="H562" i="2"/>
  <c r="I562" i="2"/>
  <c r="J562" i="2"/>
  <c r="K562" i="2"/>
  <c r="L562" i="2"/>
  <c r="M562" i="2"/>
  <c r="O562" i="2"/>
  <c r="E563" i="2"/>
  <c r="N563" i="2" s="1"/>
  <c r="F563" i="2"/>
  <c r="G563" i="2"/>
  <c r="P563" i="2" s="1"/>
  <c r="H563" i="2"/>
  <c r="I563" i="2"/>
  <c r="J563" i="2"/>
  <c r="K563" i="2"/>
  <c r="L563" i="2"/>
  <c r="M563" i="2"/>
  <c r="O563" i="2"/>
  <c r="E564" i="2"/>
  <c r="N564" i="2" s="1"/>
  <c r="F564" i="2"/>
  <c r="G564" i="2"/>
  <c r="P564" i="2" s="1"/>
  <c r="H564" i="2"/>
  <c r="I564" i="2"/>
  <c r="J564" i="2"/>
  <c r="K564" i="2"/>
  <c r="L564" i="2"/>
  <c r="M564" i="2"/>
  <c r="O564" i="2"/>
  <c r="E565" i="2"/>
  <c r="N565" i="2" s="1"/>
  <c r="F565" i="2"/>
  <c r="G565" i="2"/>
  <c r="P565" i="2" s="1"/>
  <c r="H565" i="2"/>
  <c r="I565" i="2"/>
  <c r="J565" i="2"/>
  <c r="K565" i="2"/>
  <c r="L565" i="2"/>
  <c r="M565" i="2"/>
  <c r="O565" i="2"/>
  <c r="E566" i="2"/>
  <c r="N566" i="2" s="1"/>
  <c r="F566" i="2"/>
  <c r="G566" i="2"/>
  <c r="P566" i="2" s="1"/>
  <c r="H566" i="2"/>
  <c r="I566" i="2"/>
  <c r="J566" i="2"/>
  <c r="K566" i="2"/>
  <c r="L566" i="2"/>
  <c r="M566" i="2"/>
  <c r="O566" i="2"/>
  <c r="E567" i="2"/>
  <c r="N567" i="2" s="1"/>
  <c r="F567" i="2"/>
  <c r="G567" i="2"/>
  <c r="P567" i="2" s="1"/>
  <c r="H567" i="2"/>
  <c r="I567" i="2"/>
  <c r="J567" i="2"/>
  <c r="K567" i="2"/>
  <c r="L567" i="2"/>
  <c r="M567" i="2"/>
  <c r="O567" i="2"/>
  <c r="E568" i="2"/>
  <c r="N568" i="2" s="1"/>
  <c r="F568" i="2"/>
  <c r="G568" i="2"/>
  <c r="P568" i="2" s="1"/>
  <c r="H568" i="2"/>
  <c r="I568" i="2"/>
  <c r="J568" i="2"/>
  <c r="K568" i="2"/>
  <c r="L568" i="2"/>
  <c r="M568" i="2"/>
  <c r="O568" i="2"/>
  <c r="E569" i="2"/>
  <c r="N569" i="2" s="1"/>
  <c r="F569" i="2"/>
  <c r="G569" i="2"/>
  <c r="P569" i="2" s="1"/>
  <c r="H569" i="2"/>
  <c r="I569" i="2"/>
  <c r="J569" i="2"/>
  <c r="K569" i="2"/>
  <c r="L569" i="2"/>
  <c r="M569" i="2"/>
  <c r="O569" i="2"/>
  <c r="E570" i="2"/>
  <c r="N570" i="2" s="1"/>
  <c r="F570" i="2"/>
  <c r="G570" i="2"/>
  <c r="P570" i="2" s="1"/>
  <c r="H570" i="2"/>
  <c r="I570" i="2"/>
  <c r="J570" i="2"/>
  <c r="K570" i="2"/>
  <c r="L570" i="2"/>
  <c r="M570" i="2"/>
  <c r="O570" i="2"/>
  <c r="E571" i="2"/>
  <c r="N571" i="2" s="1"/>
  <c r="F571" i="2"/>
  <c r="G571" i="2"/>
  <c r="P571" i="2" s="1"/>
  <c r="H571" i="2"/>
  <c r="I571" i="2"/>
  <c r="J571" i="2"/>
  <c r="K571" i="2"/>
  <c r="L571" i="2"/>
  <c r="M571" i="2"/>
  <c r="O571" i="2"/>
  <c r="E572" i="2"/>
  <c r="N572" i="2" s="1"/>
  <c r="F572" i="2"/>
  <c r="G572" i="2"/>
  <c r="P572" i="2" s="1"/>
  <c r="H572" i="2"/>
  <c r="I572" i="2"/>
  <c r="J572" i="2"/>
  <c r="K572" i="2"/>
  <c r="L572" i="2"/>
  <c r="M572" i="2"/>
  <c r="O572" i="2"/>
  <c r="E573" i="2"/>
  <c r="N573" i="2" s="1"/>
  <c r="F573" i="2"/>
  <c r="G573" i="2"/>
  <c r="P573" i="2" s="1"/>
  <c r="H573" i="2"/>
  <c r="I573" i="2"/>
  <c r="J573" i="2"/>
  <c r="K573" i="2"/>
  <c r="L573" i="2"/>
  <c r="M573" i="2"/>
  <c r="O573" i="2"/>
  <c r="E574" i="2"/>
  <c r="N574" i="2" s="1"/>
  <c r="F574" i="2"/>
  <c r="G574" i="2"/>
  <c r="P574" i="2" s="1"/>
  <c r="H574" i="2"/>
  <c r="I574" i="2"/>
  <c r="J574" i="2"/>
  <c r="K574" i="2"/>
  <c r="L574" i="2"/>
  <c r="M574" i="2"/>
  <c r="O574" i="2"/>
  <c r="E575" i="2"/>
  <c r="N575" i="2" s="1"/>
  <c r="F575" i="2"/>
  <c r="G575" i="2"/>
  <c r="P575" i="2" s="1"/>
  <c r="H575" i="2"/>
  <c r="I575" i="2"/>
  <c r="J575" i="2"/>
  <c r="K575" i="2"/>
  <c r="L575" i="2"/>
  <c r="M575" i="2"/>
  <c r="O575" i="2"/>
  <c r="E576" i="2"/>
  <c r="N576" i="2" s="1"/>
  <c r="F576" i="2"/>
  <c r="G576" i="2"/>
  <c r="P576" i="2" s="1"/>
  <c r="H576" i="2"/>
  <c r="I576" i="2"/>
  <c r="J576" i="2"/>
  <c r="K576" i="2"/>
  <c r="L576" i="2"/>
  <c r="M576" i="2"/>
  <c r="O576" i="2"/>
  <c r="E577" i="2"/>
  <c r="N577" i="2" s="1"/>
  <c r="F577" i="2"/>
  <c r="G577" i="2"/>
  <c r="P577" i="2" s="1"/>
  <c r="H577" i="2"/>
  <c r="I577" i="2"/>
  <c r="J577" i="2"/>
  <c r="K577" i="2"/>
  <c r="L577" i="2"/>
  <c r="M577" i="2"/>
  <c r="O577" i="2"/>
  <c r="E578" i="2"/>
  <c r="N578" i="2" s="1"/>
  <c r="F578" i="2"/>
  <c r="G578" i="2"/>
  <c r="P578" i="2" s="1"/>
  <c r="H578" i="2"/>
  <c r="I578" i="2"/>
  <c r="J578" i="2"/>
  <c r="K578" i="2"/>
  <c r="L578" i="2"/>
  <c r="M578" i="2"/>
  <c r="O578" i="2"/>
  <c r="E579" i="2"/>
  <c r="N579" i="2" s="1"/>
  <c r="F579" i="2"/>
  <c r="G579" i="2"/>
  <c r="P579" i="2" s="1"/>
  <c r="H579" i="2"/>
  <c r="I579" i="2"/>
  <c r="J579" i="2"/>
  <c r="K579" i="2"/>
  <c r="L579" i="2"/>
  <c r="M579" i="2"/>
  <c r="O579" i="2"/>
  <c r="E580" i="2"/>
  <c r="N580" i="2" s="1"/>
  <c r="F580" i="2"/>
  <c r="G580" i="2"/>
  <c r="P580" i="2" s="1"/>
  <c r="H580" i="2"/>
  <c r="I580" i="2"/>
  <c r="J580" i="2"/>
  <c r="K580" i="2"/>
  <c r="L580" i="2"/>
  <c r="M580" i="2"/>
  <c r="O580" i="2"/>
  <c r="E581" i="2"/>
  <c r="N581" i="2" s="1"/>
  <c r="F581" i="2"/>
  <c r="G581" i="2"/>
  <c r="P581" i="2" s="1"/>
  <c r="H581" i="2"/>
  <c r="I581" i="2"/>
  <c r="J581" i="2"/>
  <c r="K581" i="2"/>
  <c r="L581" i="2"/>
  <c r="M581" i="2"/>
  <c r="O581" i="2"/>
  <c r="E582" i="2"/>
  <c r="N582" i="2" s="1"/>
  <c r="F582" i="2"/>
  <c r="G582" i="2"/>
  <c r="P582" i="2" s="1"/>
  <c r="H582" i="2"/>
  <c r="I582" i="2"/>
  <c r="J582" i="2"/>
  <c r="K582" i="2"/>
  <c r="L582" i="2"/>
  <c r="M582" i="2"/>
  <c r="O582" i="2"/>
  <c r="E583" i="2"/>
  <c r="N583" i="2" s="1"/>
  <c r="F583" i="2"/>
  <c r="G583" i="2"/>
  <c r="P583" i="2" s="1"/>
  <c r="H583" i="2"/>
  <c r="I583" i="2"/>
  <c r="J583" i="2"/>
  <c r="K583" i="2"/>
  <c r="L583" i="2"/>
  <c r="M583" i="2"/>
  <c r="O583" i="2"/>
  <c r="E584" i="2"/>
  <c r="N584" i="2" s="1"/>
  <c r="F584" i="2"/>
  <c r="G584" i="2"/>
  <c r="P584" i="2" s="1"/>
  <c r="H584" i="2"/>
  <c r="I584" i="2"/>
  <c r="J584" i="2"/>
  <c r="K584" i="2"/>
  <c r="L584" i="2"/>
  <c r="M584" i="2"/>
  <c r="O584" i="2"/>
  <c r="E585" i="2"/>
  <c r="N585" i="2" s="1"/>
  <c r="F585" i="2"/>
  <c r="G585" i="2"/>
  <c r="P585" i="2" s="1"/>
  <c r="H585" i="2"/>
  <c r="I585" i="2"/>
  <c r="J585" i="2"/>
  <c r="K585" i="2"/>
  <c r="L585" i="2"/>
  <c r="M585" i="2"/>
  <c r="O585" i="2"/>
  <c r="E586" i="2"/>
  <c r="N586" i="2" s="1"/>
  <c r="F586" i="2"/>
  <c r="G586" i="2"/>
  <c r="P586" i="2" s="1"/>
  <c r="H586" i="2"/>
  <c r="I586" i="2"/>
  <c r="J586" i="2"/>
  <c r="K586" i="2"/>
  <c r="L586" i="2"/>
  <c r="M586" i="2"/>
  <c r="O586" i="2"/>
  <c r="E587" i="2"/>
  <c r="N587" i="2" s="1"/>
  <c r="F587" i="2"/>
  <c r="G587" i="2"/>
  <c r="P587" i="2" s="1"/>
  <c r="H587" i="2"/>
  <c r="I587" i="2"/>
  <c r="J587" i="2"/>
  <c r="K587" i="2"/>
  <c r="L587" i="2"/>
  <c r="M587" i="2"/>
  <c r="O587" i="2"/>
  <c r="E588" i="2"/>
  <c r="N588" i="2" s="1"/>
  <c r="F588" i="2"/>
  <c r="G588" i="2"/>
  <c r="P588" i="2" s="1"/>
  <c r="H588" i="2"/>
  <c r="I588" i="2"/>
  <c r="J588" i="2"/>
  <c r="K588" i="2"/>
  <c r="L588" i="2"/>
  <c r="M588" i="2"/>
  <c r="O588" i="2"/>
  <c r="E589" i="2"/>
  <c r="N589" i="2" s="1"/>
  <c r="F589" i="2"/>
  <c r="G589" i="2"/>
  <c r="P589" i="2" s="1"/>
  <c r="H589" i="2"/>
  <c r="I589" i="2"/>
  <c r="J589" i="2"/>
  <c r="K589" i="2"/>
  <c r="L589" i="2"/>
  <c r="M589" i="2"/>
  <c r="O589" i="2"/>
  <c r="E590" i="2"/>
  <c r="N590" i="2" s="1"/>
  <c r="F590" i="2"/>
  <c r="G590" i="2"/>
  <c r="P590" i="2" s="1"/>
  <c r="H590" i="2"/>
  <c r="I590" i="2"/>
  <c r="J590" i="2"/>
  <c r="K590" i="2"/>
  <c r="L590" i="2"/>
  <c r="M590" i="2"/>
  <c r="O590" i="2"/>
  <c r="E591" i="2"/>
  <c r="N591" i="2" s="1"/>
  <c r="F591" i="2"/>
  <c r="G591" i="2"/>
  <c r="P591" i="2" s="1"/>
  <c r="H591" i="2"/>
  <c r="I591" i="2"/>
  <c r="J591" i="2"/>
  <c r="K591" i="2"/>
  <c r="L591" i="2"/>
  <c r="M591" i="2"/>
  <c r="O591" i="2"/>
  <c r="E592" i="2"/>
  <c r="N592" i="2" s="1"/>
  <c r="F592" i="2"/>
  <c r="G592" i="2"/>
  <c r="H592" i="2"/>
  <c r="I592" i="2"/>
  <c r="J592" i="2"/>
  <c r="K592" i="2"/>
  <c r="L592" i="2"/>
  <c r="M592" i="2"/>
  <c r="O592" i="2"/>
  <c r="P592" i="2"/>
  <c r="E593" i="2"/>
  <c r="N593" i="2" s="1"/>
  <c r="F593" i="2"/>
  <c r="G593" i="2"/>
  <c r="H593" i="2"/>
  <c r="I593" i="2"/>
  <c r="J593" i="2"/>
  <c r="K593" i="2"/>
  <c r="L593" i="2"/>
  <c r="M593" i="2"/>
  <c r="O593" i="2"/>
  <c r="P593" i="2"/>
  <c r="E594" i="2"/>
  <c r="F594" i="2"/>
  <c r="G594" i="2"/>
  <c r="P594" i="2" s="1"/>
  <c r="H594" i="2"/>
  <c r="I594" i="2"/>
  <c r="J594" i="2"/>
  <c r="K594" i="2"/>
  <c r="L594" i="2"/>
  <c r="M594" i="2"/>
  <c r="N594" i="2"/>
  <c r="O594" i="2"/>
  <c r="E595" i="2"/>
  <c r="F595" i="2"/>
  <c r="G595" i="2"/>
  <c r="P595" i="2" s="1"/>
  <c r="H595" i="2"/>
  <c r="I595" i="2"/>
  <c r="J595" i="2"/>
  <c r="K595" i="2"/>
  <c r="L595" i="2"/>
  <c r="M595" i="2"/>
  <c r="N595" i="2"/>
  <c r="O595" i="2"/>
  <c r="E596" i="2"/>
  <c r="F596" i="2"/>
  <c r="G596" i="2"/>
  <c r="P596" i="2" s="1"/>
  <c r="H596" i="2"/>
  <c r="I596" i="2"/>
  <c r="J596" i="2"/>
  <c r="K596" i="2"/>
  <c r="L596" i="2"/>
  <c r="M596" i="2"/>
  <c r="N596" i="2"/>
  <c r="O596" i="2"/>
  <c r="E597" i="2"/>
  <c r="F597" i="2"/>
  <c r="G597" i="2"/>
  <c r="P597" i="2" s="1"/>
  <c r="H597" i="2"/>
  <c r="I597" i="2"/>
  <c r="J597" i="2"/>
  <c r="K597" i="2"/>
  <c r="L597" i="2"/>
  <c r="M597" i="2"/>
  <c r="N597" i="2"/>
  <c r="O597" i="2"/>
  <c r="E598" i="2"/>
  <c r="F598" i="2"/>
  <c r="G598" i="2"/>
  <c r="P598" i="2" s="1"/>
  <c r="H598" i="2"/>
  <c r="I598" i="2"/>
  <c r="J598" i="2"/>
  <c r="K598" i="2"/>
  <c r="L598" i="2"/>
  <c r="M598" i="2"/>
  <c r="N598" i="2"/>
  <c r="O598" i="2"/>
  <c r="E599" i="2"/>
  <c r="F599" i="2"/>
  <c r="G599" i="2"/>
  <c r="P599" i="2" s="1"/>
  <c r="H599" i="2"/>
  <c r="I599" i="2"/>
  <c r="J599" i="2"/>
  <c r="K599" i="2"/>
  <c r="L599" i="2"/>
  <c r="M599" i="2"/>
  <c r="N599" i="2"/>
  <c r="O599" i="2"/>
  <c r="E600" i="2"/>
  <c r="F600" i="2"/>
  <c r="G600" i="2"/>
  <c r="P600" i="2" s="1"/>
  <c r="H600" i="2"/>
  <c r="I600" i="2"/>
  <c r="J600" i="2"/>
  <c r="K600" i="2"/>
  <c r="L600" i="2"/>
  <c r="M600" i="2"/>
  <c r="N600" i="2"/>
  <c r="O600" i="2"/>
  <c r="E601" i="2"/>
  <c r="F601" i="2"/>
  <c r="G601" i="2"/>
  <c r="P601" i="2" s="1"/>
  <c r="H601" i="2"/>
  <c r="I601" i="2"/>
  <c r="J601" i="2"/>
  <c r="K601" i="2"/>
  <c r="L601" i="2"/>
  <c r="M601" i="2"/>
  <c r="N601" i="2"/>
  <c r="O601" i="2"/>
  <c r="E602" i="2"/>
  <c r="F602" i="2"/>
  <c r="G602" i="2"/>
  <c r="P602" i="2" s="1"/>
  <c r="H602" i="2"/>
  <c r="I602" i="2"/>
  <c r="J602" i="2"/>
  <c r="K602" i="2"/>
  <c r="L602" i="2"/>
  <c r="M602" i="2"/>
  <c r="N602" i="2"/>
  <c r="O602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413" i="2"/>
  <c r="D414" i="2"/>
  <c r="D415" i="2"/>
  <c r="AC531" i="2" l="1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A438" i="2"/>
  <c r="O186" i="8"/>
  <c r="P186" i="8"/>
  <c r="T186" i="8" s="1"/>
  <c r="Q186" i="8"/>
  <c r="R186" i="8"/>
  <c r="S186" i="8"/>
  <c r="O187" i="8"/>
  <c r="P187" i="8"/>
  <c r="T187" i="8" s="1"/>
  <c r="Q187" i="8"/>
  <c r="R187" i="8"/>
  <c r="S187" i="8"/>
  <c r="O188" i="8"/>
  <c r="P188" i="8"/>
  <c r="T188" i="8" s="1"/>
  <c r="Q188" i="8"/>
  <c r="R188" i="8"/>
  <c r="S188" i="8"/>
  <c r="O189" i="8"/>
  <c r="P189" i="8"/>
  <c r="Q189" i="8"/>
  <c r="R189" i="8"/>
  <c r="S189" i="8"/>
  <c r="T189" i="8"/>
  <c r="O190" i="8"/>
  <c r="P190" i="8"/>
  <c r="T190" i="8" s="1"/>
  <c r="Q190" i="8"/>
  <c r="R190" i="8"/>
  <c r="S190" i="8"/>
  <c r="O191" i="8"/>
  <c r="P191" i="8"/>
  <c r="T191" i="8" s="1"/>
  <c r="Q191" i="8"/>
  <c r="R191" i="8"/>
  <c r="S191" i="8"/>
  <c r="O192" i="8"/>
  <c r="P192" i="8"/>
  <c r="Q192" i="8"/>
  <c r="R192" i="8"/>
  <c r="S192" i="8"/>
  <c r="T192" i="8"/>
  <c r="O193" i="8"/>
  <c r="P193" i="8"/>
  <c r="T193" i="8" s="1"/>
  <c r="Q193" i="8"/>
  <c r="R193" i="8"/>
  <c r="S193" i="8"/>
  <c r="O194" i="8"/>
  <c r="P194" i="8"/>
  <c r="T194" i="8" s="1"/>
  <c r="Q194" i="8"/>
  <c r="R194" i="8"/>
  <c r="S194" i="8"/>
  <c r="O195" i="8"/>
  <c r="P195" i="8"/>
  <c r="Q195" i="8"/>
  <c r="R195" i="8"/>
  <c r="S195" i="8"/>
  <c r="T195" i="8"/>
  <c r="O196" i="8"/>
  <c r="P196" i="8"/>
  <c r="T196" i="8" s="1"/>
  <c r="Q196" i="8"/>
  <c r="R196" i="8"/>
  <c r="S196" i="8"/>
  <c r="O197" i="8"/>
  <c r="P197" i="8"/>
  <c r="Q197" i="8"/>
  <c r="R197" i="8"/>
  <c r="S197" i="8"/>
  <c r="T197" i="8"/>
  <c r="O198" i="8"/>
  <c r="P198" i="8"/>
  <c r="T198" i="8" s="1"/>
  <c r="Q198" i="8"/>
  <c r="S198" i="8" s="1"/>
  <c r="R198" i="8"/>
  <c r="O199" i="8"/>
  <c r="P199" i="8"/>
  <c r="Q199" i="8"/>
  <c r="S199" i="8" s="1"/>
  <c r="R199" i="8"/>
  <c r="T199" i="8"/>
  <c r="O200" i="8"/>
  <c r="P200" i="8"/>
  <c r="T200" i="8" s="1"/>
  <c r="Q200" i="8"/>
  <c r="R200" i="8"/>
  <c r="S200" i="8"/>
  <c r="O201" i="8"/>
  <c r="P201" i="8"/>
  <c r="T201" i="8" s="1"/>
  <c r="Q201" i="8"/>
  <c r="R201" i="8"/>
  <c r="S201" i="8"/>
  <c r="O202" i="8"/>
  <c r="P202" i="8"/>
  <c r="Q202" i="8"/>
  <c r="R202" i="8"/>
  <c r="S202" i="8"/>
  <c r="T202" i="8"/>
  <c r="O203" i="8"/>
  <c r="P203" i="8"/>
  <c r="Q203" i="8"/>
  <c r="R203" i="8"/>
  <c r="S203" i="8"/>
  <c r="T203" i="8"/>
  <c r="O204" i="8"/>
  <c r="P204" i="8"/>
  <c r="Q204" i="8"/>
  <c r="R204" i="8"/>
  <c r="S204" i="8"/>
  <c r="T204" i="8"/>
  <c r="O205" i="8"/>
  <c r="P205" i="8"/>
  <c r="Q205" i="8"/>
  <c r="R205" i="8"/>
  <c r="S205" i="8"/>
  <c r="T205" i="8"/>
  <c r="O206" i="8"/>
  <c r="P206" i="8"/>
  <c r="Q206" i="8"/>
  <c r="R206" i="8"/>
  <c r="S206" i="8"/>
  <c r="T206" i="8"/>
  <c r="O207" i="8"/>
  <c r="P207" i="8"/>
  <c r="Q207" i="8"/>
  <c r="R207" i="8"/>
  <c r="S207" i="8"/>
  <c r="T207" i="8"/>
  <c r="O208" i="8"/>
  <c r="P208" i="8"/>
  <c r="Q208" i="8"/>
  <c r="R208" i="8"/>
  <c r="S208" i="8"/>
  <c r="T208" i="8"/>
  <c r="O209" i="8"/>
  <c r="P209" i="8"/>
  <c r="T209" i="8" s="1"/>
  <c r="Q209" i="8"/>
  <c r="R209" i="8"/>
  <c r="S209" i="8"/>
  <c r="O210" i="8"/>
  <c r="P210" i="8"/>
  <c r="Q210" i="8"/>
  <c r="R210" i="8"/>
  <c r="S210" i="8"/>
  <c r="T210" i="8"/>
  <c r="O211" i="8"/>
  <c r="P211" i="8"/>
  <c r="T211" i="8" s="1"/>
  <c r="Q211" i="8"/>
  <c r="R211" i="8"/>
  <c r="S211" i="8"/>
  <c r="O212" i="8"/>
  <c r="P212" i="8"/>
  <c r="Q212" i="8"/>
  <c r="R212" i="8"/>
  <c r="S212" i="8"/>
  <c r="T212" i="8"/>
  <c r="O213" i="8"/>
  <c r="P213" i="8"/>
  <c r="Q213" i="8"/>
  <c r="R213" i="8"/>
  <c r="S213" i="8"/>
  <c r="T213" i="8"/>
  <c r="O214" i="8"/>
  <c r="P214" i="8"/>
  <c r="T214" i="8" s="1"/>
  <c r="Q214" i="8"/>
  <c r="R214" i="8"/>
  <c r="S214" i="8"/>
  <c r="O215" i="8"/>
  <c r="P215" i="8"/>
  <c r="T215" i="8" s="1"/>
  <c r="Q215" i="8"/>
  <c r="R215" i="8"/>
  <c r="S215" i="8"/>
  <c r="O216" i="8"/>
  <c r="P216" i="8"/>
  <c r="Q216" i="8"/>
  <c r="R216" i="8"/>
  <c r="S216" i="8"/>
  <c r="T216" i="8"/>
  <c r="O217" i="8"/>
  <c r="P217" i="8"/>
  <c r="T217" i="8" s="1"/>
  <c r="Q217" i="8"/>
  <c r="R217" i="8"/>
  <c r="S217" i="8"/>
  <c r="O218" i="8"/>
  <c r="P218" i="8"/>
  <c r="Q218" i="8"/>
  <c r="R218" i="8"/>
  <c r="S218" i="8"/>
  <c r="T218" i="8"/>
  <c r="O219" i="8"/>
  <c r="P219" i="8"/>
  <c r="Q219" i="8"/>
  <c r="R219" i="8"/>
  <c r="S219" i="8"/>
  <c r="T219" i="8"/>
  <c r="O220" i="8"/>
  <c r="P220" i="8"/>
  <c r="T220" i="8" s="1"/>
  <c r="Q220" i="8"/>
  <c r="R220" i="8"/>
  <c r="S220" i="8"/>
  <c r="O221" i="8"/>
  <c r="P221" i="8"/>
  <c r="T221" i="8" s="1"/>
  <c r="Q221" i="8"/>
  <c r="R221" i="8"/>
  <c r="S221" i="8"/>
  <c r="O222" i="8"/>
  <c r="P222" i="8"/>
  <c r="Q222" i="8"/>
  <c r="R222" i="8"/>
  <c r="S222" i="8"/>
  <c r="T222" i="8"/>
  <c r="O223" i="8"/>
  <c r="P223" i="8"/>
  <c r="T223" i="8" s="1"/>
  <c r="Q223" i="8"/>
  <c r="R223" i="8"/>
  <c r="S223" i="8"/>
  <c r="O224" i="8"/>
  <c r="P224" i="8"/>
  <c r="Q224" i="8"/>
  <c r="R224" i="8"/>
  <c r="S224" i="8"/>
  <c r="T224" i="8"/>
  <c r="O225" i="8"/>
  <c r="P225" i="8"/>
  <c r="Q225" i="8"/>
  <c r="R225" i="8"/>
  <c r="S225" i="8"/>
  <c r="T225" i="8"/>
  <c r="O226" i="8"/>
  <c r="P226" i="8"/>
  <c r="T226" i="8" s="1"/>
  <c r="Q226" i="8"/>
  <c r="R226" i="8"/>
  <c r="S226" i="8"/>
  <c r="O227" i="8"/>
  <c r="P227" i="8"/>
  <c r="Q227" i="8"/>
  <c r="R227" i="8"/>
  <c r="S227" i="8"/>
  <c r="T227" i="8"/>
  <c r="O228" i="8"/>
  <c r="P228" i="8"/>
  <c r="T228" i="8" s="1"/>
  <c r="Q228" i="8"/>
  <c r="R228" i="8"/>
  <c r="S228" i="8"/>
  <c r="O182" i="8"/>
  <c r="P182" i="8"/>
  <c r="T182" i="8" s="1"/>
  <c r="Q182" i="8"/>
  <c r="R182" i="8"/>
  <c r="S182" i="8"/>
  <c r="O183" i="8"/>
  <c r="P183" i="8"/>
  <c r="T183" i="8" s="1"/>
  <c r="Q183" i="8"/>
  <c r="R183" i="8"/>
  <c r="S183" i="8"/>
  <c r="O184" i="8"/>
  <c r="P184" i="8"/>
  <c r="T184" i="8" s="1"/>
  <c r="Q184" i="8"/>
  <c r="R184" i="8"/>
  <c r="S184" i="8"/>
  <c r="O185" i="8"/>
  <c r="P185" i="8"/>
  <c r="Q185" i="8"/>
  <c r="R185" i="8"/>
  <c r="S185" i="8"/>
  <c r="T185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182" i="8"/>
  <c r="C183" i="8"/>
  <c r="C184" i="8"/>
  <c r="C185" i="8"/>
  <c r="C186" i="8"/>
  <c r="U369" i="2"/>
  <c r="V369" i="2"/>
  <c r="W369" i="2"/>
  <c r="X369" i="2"/>
  <c r="AA369" i="2" s="1"/>
  <c r="Y369" i="2"/>
  <c r="Z369" i="2"/>
  <c r="AB369" i="2"/>
  <c r="AC369" i="2"/>
  <c r="U370" i="2"/>
  <c r="V370" i="2"/>
  <c r="W370" i="2"/>
  <c r="AC370" i="2" s="1"/>
  <c r="X370" i="2"/>
  <c r="Y370" i="2"/>
  <c r="Z370" i="2"/>
  <c r="AA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/>
  <c r="U373" i="2"/>
  <c r="AA373" i="2" s="1"/>
  <c r="V373" i="2"/>
  <c r="W373" i="2"/>
  <c r="X373" i="2"/>
  <c r="Y373" i="2"/>
  <c r="Z373" i="2"/>
  <c r="AB373" i="2"/>
  <c r="AC373" i="2"/>
  <c r="U374" i="2"/>
  <c r="V374" i="2"/>
  <c r="W374" i="2"/>
  <c r="AC374" i="2" s="1"/>
  <c r="X374" i="2"/>
  <c r="Y374" i="2"/>
  <c r="Z374" i="2"/>
  <c r="AA374" i="2"/>
  <c r="AB374" i="2"/>
  <c r="U375" i="2"/>
  <c r="V375" i="2"/>
  <c r="AB375" i="2" s="1"/>
  <c r="W375" i="2"/>
  <c r="AC375" i="2" s="1"/>
  <c r="X375" i="2"/>
  <c r="Y375" i="2"/>
  <c r="Z375" i="2"/>
  <c r="AA375" i="2"/>
  <c r="U376" i="2"/>
  <c r="AA376" i="2" s="1"/>
  <c r="V376" i="2"/>
  <c r="AB376" i="2" s="1"/>
  <c r="W376" i="2"/>
  <c r="X376" i="2"/>
  <c r="Y376" i="2"/>
  <c r="Z376" i="2"/>
  <c r="AC376" i="2"/>
  <c r="U377" i="2"/>
  <c r="AA377" i="2" s="1"/>
  <c r="V377" i="2"/>
  <c r="W377" i="2"/>
  <c r="X377" i="2"/>
  <c r="Y377" i="2"/>
  <c r="Z377" i="2"/>
  <c r="AB377" i="2"/>
  <c r="AC377" i="2"/>
  <c r="U378" i="2"/>
  <c r="V378" i="2"/>
  <c r="W378" i="2"/>
  <c r="AC378" i="2" s="1"/>
  <c r="X378" i="2"/>
  <c r="Y378" i="2"/>
  <c r="Z378" i="2"/>
  <c r="AA378" i="2"/>
  <c r="AB378" i="2"/>
  <c r="U379" i="2"/>
  <c r="V379" i="2"/>
  <c r="AB379" i="2" s="1"/>
  <c r="W379" i="2"/>
  <c r="AC379" i="2" s="1"/>
  <c r="X379" i="2"/>
  <c r="Y379" i="2"/>
  <c r="Z379" i="2"/>
  <c r="AA379" i="2"/>
  <c r="U380" i="2"/>
  <c r="AA380" i="2" s="1"/>
  <c r="V380" i="2"/>
  <c r="AB380" i="2" s="1"/>
  <c r="W380" i="2"/>
  <c r="X380" i="2"/>
  <c r="Y380" i="2"/>
  <c r="Z380" i="2"/>
  <c r="AC380" i="2"/>
  <c r="U381" i="2"/>
  <c r="AA381" i="2" s="1"/>
  <c r="V381" i="2"/>
  <c r="W381" i="2"/>
  <c r="X381" i="2"/>
  <c r="Y381" i="2"/>
  <c r="Z381" i="2"/>
  <c r="AB381" i="2"/>
  <c r="AC381" i="2"/>
  <c r="U382" i="2"/>
  <c r="V382" i="2"/>
  <c r="W382" i="2"/>
  <c r="AC382" i="2" s="1"/>
  <c r="X382" i="2"/>
  <c r="Y382" i="2"/>
  <c r="Z382" i="2"/>
  <c r="AA382" i="2"/>
  <c r="AB382" i="2"/>
  <c r="U383" i="2"/>
  <c r="V383" i="2"/>
  <c r="AB383" i="2" s="1"/>
  <c r="W383" i="2"/>
  <c r="AC383" i="2" s="1"/>
  <c r="X383" i="2"/>
  <c r="Y383" i="2"/>
  <c r="Z383" i="2"/>
  <c r="AA383" i="2"/>
  <c r="U384" i="2"/>
  <c r="AA384" i="2" s="1"/>
  <c r="V384" i="2"/>
  <c r="AB384" i="2" s="1"/>
  <c r="W384" i="2"/>
  <c r="X384" i="2"/>
  <c r="Y384" i="2"/>
  <c r="Z384" i="2"/>
  <c r="AC384" i="2"/>
  <c r="U385" i="2"/>
  <c r="AA385" i="2" s="1"/>
  <c r="V385" i="2"/>
  <c r="W385" i="2"/>
  <c r="X385" i="2"/>
  <c r="Y385" i="2"/>
  <c r="Z385" i="2"/>
  <c r="AB385" i="2"/>
  <c r="AC385" i="2"/>
  <c r="U386" i="2"/>
  <c r="V386" i="2"/>
  <c r="W386" i="2"/>
  <c r="AC386" i="2" s="1"/>
  <c r="X386" i="2"/>
  <c r="Y386" i="2"/>
  <c r="Z386" i="2"/>
  <c r="AA386" i="2"/>
  <c r="AB386" i="2"/>
  <c r="U387" i="2"/>
  <c r="V387" i="2"/>
  <c r="AB387" i="2" s="1"/>
  <c r="W387" i="2"/>
  <c r="AC387" i="2" s="1"/>
  <c r="X387" i="2"/>
  <c r="Y387" i="2"/>
  <c r="Z387" i="2"/>
  <c r="AA387" i="2"/>
  <c r="U388" i="2"/>
  <c r="AA388" i="2" s="1"/>
  <c r="V388" i="2"/>
  <c r="AB388" i="2" s="1"/>
  <c r="W388" i="2"/>
  <c r="X388" i="2"/>
  <c r="Y388" i="2"/>
  <c r="Z388" i="2"/>
  <c r="AC388" i="2"/>
  <c r="U389" i="2"/>
  <c r="AA389" i="2" s="1"/>
  <c r="V389" i="2"/>
  <c r="W389" i="2"/>
  <c r="X389" i="2"/>
  <c r="Y389" i="2"/>
  <c r="Z389" i="2"/>
  <c r="AB389" i="2"/>
  <c r="AC389" i="2"/>
  <c r="U390" i="2"/>
  <c r="V390" i="2"/>
  <c r="W390" i="2"/>
  <c r="AC390" i="2" s="1"/>
  <c r="X390" i="2"/>
  <c r="Y390" i="2"/>
  <c r="Z390" i="2"/>
  <c r="AA390" i="2"/>
  <c r="AB390" i="2"/>
  <c r="U391" i="2"/>
  <c r="V391" i="2"/>
  <c r="AB391" i="2" s="1"/>
  <c r="W391" i="2"/>
  <c r="AC391" i="2" s="1"/>
  <c r="X391" i="2"/>
  <c r="Y391" i="2"/>
  <c r="Z391" i="2"/>
  <c r="AA391" i="2"/>
  <c r="U392" i="2"/>
  <c r="AA392" i="2" s="1"/>
  <c r="V392" i="2"/>
  <c r="AB392" i="2" s="1"/>
  <c r="W392" i="2"/>
  <c r="X392" i="2"/>
  <c r="Y392" i="2"/>
  <c r="Z392" i="2"/>
  <c r="AC392" i="2"/>
  <c r="U393" i="2"/>
  <c r="AA393" i="2" s="1"/>
  <c r="V393" i="2"/>
  <c r="W393" i="2"/>
  <c r="X393" i="2"/>
  <c r="Y393" i="2"/>
  <c r="Z393" i="2"/>
  <c r="AB393" i="2"/>
  <c r="AC393" i="2"/>
  <c r="U394" i="2"/>
  <c r="V394" i="2"/>
  <c r="W394" i="2"/>
  <c r="AC394" i="2" s="1"/>
  <c r="X394" i="2"/>
  <c r="Y394" i="2"/>
  <c r="Z394" i="2"/>
  <c r="AA394" i="2"/>
  <c r="AB394" i="2"/>
  <c r="U395" i="2"/>
  <c r="V395" i="2"/>
  <c r="AB395" i="2" s="1"/>
  <c r="W395" i="2"/>
  <c r="AC395" i="2" s="1"/>
  <c r="X395" i="2"/>
  <c r="Y395" i="2"/>
  <c r="Z395" i="2"/>
  <c r="AA395" i="2"/>
  <c r="U396" i="2"/>
  <c r="AA396" i="2" s="1"/>
  <c r="V396" i="2"/>
  <c r="AB396" i="2" s="1"/>
  <c r="W396" i="2"/>
  <c r="X396" i="2"/>
  <c r="Y396" i="2"/>
  <c r="Z396" i="2"/>
  <c r="AC396" i="2"/>
  <c r="U397" i="2"/>
  <c r="AA397" i="2" s="1"/>
  <c r="V397" i="2"/>
  <c r="W397" i="2"/>
  <c r="X397" i="2"/>
  <c r="Y397" i="2"/>
  <c r="Z397" i="2"/>
  <c r="AB397" i="2"/>
  <c r="AC397" i="2"/>
  <c r="U398" i="2"/>
  <c r="V398" i="2"/>
  <c r="W398" i="2"/>
  <c r="AC398" i="2" s="1"/>
  <c r="X398" i="2"/>
  <c r="Y398" i="2"/>
  <c r="Z398" i="2"/>
  <c r="AA398" i="2"/>
  <c r="AB398" i="2"/>
  <c r="U399" i="2"/>
  <c r="V399" i="2"/>
  <c r="AB399" i="2" s="1"/>
  <c r="W399" i="2"/>
  <c r="AC399" i="2" s="1"/>
  <c r="X399" i="2"/>
  <c r="Y399" i="2"/>
  <c r="Z399" i="2"/>
  <c r="AA399" i="2"/>
  <c r="U400" i="2"/>
  <c r="AA400" i="2" s="1"/>
  <c r="V400" i="2"/>
  <c r="AB400" i="2" s="1"/>
  <c r="W400" i="2"/>
  <c r="X400" i="2"/>
  <c r="Y400" i="2"/>
  <c r="Z400" i="2"/>
  <c r="AC400" i="2"/>
  <c r="U401" i="2"/>
  <c r="AA401" i="2" s="1"/>
  <c r="V401" i="2"/>
  <c r="W401" i="2"/>
  <c r="X401" i="2"/>
  <c r="Y401" i="2"/>
  <c r="Z401" i="2"/>
  <c r="AB401" i="2"/>
  <c r="AC401" i="2"/>
  <c r="U402" i="2"/>
  <c r="V402" i="2"/>
  <c r="W402" i="2"/>
  <c r="AC402" i="2" s="1"/>
  <c r="X402" i="2"/>
  <c r="Y402" i="2"/>
  <c r="Z402" i="2"/>
  <c r="AA402" i="2"/>
  <c r="AB402" i="2"/>
  <c r="U403" i="2"/>
  <c r="V403" i="2"/>
  <c r="AB403" i="2" s="1"/>
  <c r="W403" i="2"/>
  <c r="AC403" i="2" s="1"/>
  <c r="X403" i="2"/>
  <c r="Y403" i="2"/>
  <c r="Z403" i="2"/>
  <c r="AA403" i="2"/>
  <c r="U404" i="2"/>
  <c r="AA404" i="2" s="1"/>
  <c r="V404" i="2"/>
  <c r="AB404" i="2" s="1"/>
  <c r="W404" i="2"/>
  <c r="X404" i="2"/>
  <c r="Y404" i="2"/>
  <c r="Z404" i="2"/>
  <c r="AC404" i="2"/>
  <c r="U405" i="2"/>
  <c r="AA405" i="2" s="1"/>
  <c r="V405" i="2"/>
  <c r="W405" i="2"/>
  <c r="X405" i="2"/>
  <c r="Y405" i="2"/>
  <c r="Z405" i="2"/>
  <c r="AB405" i="2"/>
  <c r="AC405" i="2"/>
  <c r="U406" i="2"/>
  <c r="V406" i="2"/>
  <c r="W406" i="2"/>
  <c r="AC406" i="2" s="1"/>
  <c r="X406" i="2"/>
  <c r="Y406" i="2"/>
  <c r="Z406" i="2"/>
  <c r="AA406" i="2"/>
  <c r="AB406" i="2"/>
  <c r="U407" i="2"/>
  <c r="V407" i="2"/>
  <c r="AB407" i="2" s="1"/>
  <c r="W407" i="2"/>
  <c r="AC407" i="2" s="1"/>
  <c r="X407" i="2"/>
  <c r="Y407" i="2"/>
  <c r="Z407" i="2"/>
  <c r="AA407" i="2"/>
  <c r="U408" i="2"/>
  <c r="AA408" i="2" s="1"/>
  <c r="V408" i="2"/>
  <c r="AB408" i="2" s="1"/>
  <c r="W408" i="2"/>
  <c r="X408" i="2"/>
  <c r="Y408" i="2"/>
  <c r="Z408" i="2"/>
  <c r="AC408" i="2"/>
  <c r="U409" i="2"/>
  <c r="AA409" i="2" s="1"/>
  <c r="V409" i="2"/>
  <c r="W409" i="2"/>
  <c r="X409" i="2"/>
  <c r="Y409" i="2"/>
  <c r="Z409" i="2"/>
  <c r="AB409" i="2"/>
  <c r="AC409" i="2"/>
  <c r="U410" i="2"/>
  <c r="V410" i="2"/>
  <c r="W410" i="2"/>
  <c r="AC410" i="2" s="1"/>
  <c r="X410" i="2"/>
  <c r="Y410" i="2"/>
  <c r="Z410" i="2"/>
  <c r="AA410" i="2"/>
  <c r="AB410" i="2"/>
  <c r="U411" i="2"/>
  <c r="V411" i="2"/>
  <c r="AB411" i="2" s="1"/>
  <c r="W411" i="2"/>
  <c r="AC411" i="2" s="1"/>
  <c r="X411" i="2"/>
  <c r="Y411" i="2"/>
  <c r="Z411" i="2"/>
  <c r="AA411" i="2"/>
  <c r="U412" i="2"/>
  <c r="AA412" i="2" s="1"/>
  <c r="V412" i="2"/>
  <c r="AB412" i="2" s="1"/>
  <c r="W412" i="2"/>
  <c r="X412" i="2"/>
  <c r="Y412" i="2"/>
  <c r="Z412" i="2"/>
  <c r="AC412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366" i="2"/>
  <c r="D367" i="2"/>
  <c r="D368" i="2"/>
  <c r="D369" i="2"/>
  <c r="D370" i="2"/>
  <c r="D371" i="2"/>
  <c r="D372" i="2"/>
  <c r="O12" i="8" l="1"/>
  <c r="P12" i="8"/>
  <c r="Q12" i="8"/>
  <c r="R12" i="8"/>
  <c r="S12" i="8"/>
  <c r="T12" i="8"/>
  <c r="O13" i="8"/>
  <c r="P13" i="8"/>
  <c r="T13" i="8" s="1"/>
  <c r="Q13" i="8"/>
  <c r="R13" i="8"/>
  <c r="S13" i="8"/>
  <c r="O14" i="8"/>
  <c r="P14" i="8"/>
  <c r="T14" i="8" s="1"/>
  <c r="Q14" i="8"/>
  <c r="R14" i="8"/>
  <c r="S14" i="8"/>
  <c r="O15" i="8"/>
  <c r="P15" i="8"/>
  <c r="T15" i="8" s="1"/>
  <c r="Q15" i="8"/>
  <c r="R15" i="8"/>
  <c r="S15" i="8"/>
  <c r="O16" i="8"/>
  <c r="P16" i="8"/>
  <c r="T16" i="8" s="1"/>
  <c r="Q16" i="8"/>
  <c r="R16" i="8"/>
  <c r="S16" i="8"/>
  <c r="O17" i="8"/>
  <c r="P17" i="8"/>
  <c r="T17" i="8" s="1"/>
  <c r="Q17" i="8"/>
  <c r="R17" i="8"/>
  <c r="S17" i="8"/>
  <c r="O18" i="8"/>
  <c r="P18" i="8"/>
  <c r="T18" i="8" s="1"/>
  <c r="Q18" i="8"/>
  <c r="R18" i="8"/>
  <c r="S18" i="8"/>
  <c r="O19" i="8"/>
  <c r="P19" i="8"/>
  <c r="T19" i="8" s="1"/>
  <c r="Q19" i="8"/>
  <c r="R19" i="8"/>
  <c r="S19" i="8"/>
  <c r="O20" i="8"/>
  <c r="P20" i="8"/>
  <c r="Q20" i="8"/>
  <c r="R20" i="8"/>
  <c r="S20" i="8"/>
  <c r="T20" i="8"/>
  <c r="O21" i="8"/>
  <c r="P21" i="8"/>
  <c r="T21" i="8" s="1"/>
  <c r="Q21" i="8"/>
  <c r="R21" i="8"/>
  <c r="S21" i="8"/>
  <c r="O22" i="8"/>
  <c r="P22" i="8"/>
  <c r="T22" i="8" s="1"/>
  <c r="Q22" i="8"/>
  <c r="R22" i="8"/>
  <c r="S22" i="8"/>
  <c r="O23" i="8"/>
  <c r="P23" i="8"/>
  <c r="Q23" i="8"/>
  <c r="R23" i="8"/>
  <c r="S23" i="8"/>
  <c r="T23" i="8"/>
  <c r="O24" i="8"/>
  <c r="P24" i="8"/>
  <c r="Q24" i="8"/>
  <c r="R24" i="8"/>
  <c r="S24" i="8"/>
  <c r="T24" i="8"/>
  <c r="O25" i="8"/>
  <c r="P25" i="8"/>
  <c r="Q25" i="8"/>
  <c r="R25" i="8"/>
  <c r="S25" i="8"/>
  <c r="T25" i="8"/>
  <c r="O26" i="8"/>
  <c r="P26" i="8"/>
  <c r="Q26" i="8"/>
  <c r="R26" i="8"/>
  <c r="S26" i="8"/>
  <c r="T26" i="8"/>
  <c r="O27" i="8"/>
  <c r="P27" i="8"/>
  <c r="T27" i="8" s="1"/>
  <c r="Q27" i="8"/>
  <c r="R27" i="8"/>
  <c r="S27" i="8"/>
  <c r="O28" i="8"/>
  <c r="P28" i="8"/>
  <c r="T28" i="8" s="1"/>
  <c r="Q28" i="8"/>
  <c r="R28" i="8"/>
  <c r="S28" i="8"/>
  <c r="O29" i="8"/>
  <c r="P29" i="8"/>
  <c r="Q29" i="8"/>
  <c r="R29" i="8"/>
  <c r="S29" i="8"/>
  <c r="T29" i="8"/>
  <c r="O30" i="8"/>
  <c r="P30" i="8"/>
  <c r="T30" i="8" s="1"/>
  <c r="Q30" i="8"/>
  <c r="R30" i="8"/>
  <c r="S30" i="8"/>
  <c r="O31" i="8"/>
  <c r="P31" i="8"/>
  <c r="Q31" i="8"/>
  <c r="R31" i="8"/>
  <c r="S31" i="8"/>
  <c r="T31" i="8"/>
  <c r="O32" i="8"/>
  <c r="P32" i="8"/>
  <c r="Q32" i="8"/>
  <c r="R32" i="8"/>
  <c r="S32" i="8"/>
  <c r="T32" i="8"/>
  <c r="O33" i="8"/>
  <c r="P33" i="8"/>
  <c r="Q33" i="8"/>
  <c r="R33" i="8"/>
  <c r="S33" i="8"/>
  <c r="T33" i="8"/>
  <c r="O34" i="8"/>
  <c r="P34" i="8"/>
  <c r="Q34" i="8"/>
  <c r="R34" i="8"/>
  <c r="S34" i="8"/>
  <c r="T34" i="8"/>
  <c r="O35" i="8"/>
  <c r="P35" i="8"/>
  <c r="T35" i="8" s="1"/>
  <c r="Q35" i="8"/>
  <c r="R35" i="8"/>
  <c r="S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R39" i="8"/>
  <c r="S39" i="8"/>
  <c r="T39" i="8"/>
  <c r="O40" i="8"/>
  <c r="P40" i="8"/>
  <c r="T40" i="8" s="1"/>
  <c r="Q40" i="8"/>
  <c r="R40" i="8"/>
  <c r="S40" i="8"/>
  <c r="O41" i="8"/>
  <c r="P41" i="8"/>
  <c r="Q41" i="8"/>
  <c r="R41" i="8"/>
  <c r="S41" i="8"/>
  <c r="T41" i="8"/>
  <c r="O42" i="8"/>
  <c r="P42" i="8"/>
  <c r="T42" i="8" s="1"/>
  <c r="Q42" i="8"/>
  <c r="R42" i="8"/>
  <c r="S42" i="8"/>
  <c r="O43" i="8"/>
  <c r="P43" i="8"/>
  <c r="T43" i="8" s="1"/>
  <c r="Q43" i="8"/>
  <c r="R43" i="8"/>
  <c r="S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R47" i="8"/>
  <c r="S47" i="8"/>
  <c r="T47" i="8"/>
  <c r="O48" i="8"/>
  <c r="P48" i="8"/>
  <c r="T48" i="8" s="1"/>
  <c r="Q48" i="8"/>
  <c r="R48" i="8"/>
  <c r="S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T51" i="8" s="1"/>
  <c r="Q51" i="8"/>
  <c r="R51" i="8"/>
  <c r="S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T54" i="8"/>
  <c r="O55" i="8"/>
  <c r="P55" i="8"/>
  <c r="T55" i="8" s="1"/>
  <c r="Q55" i="8"/>
  <c r="R55" i="8"/>
  <c r="S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R58" i="8"/>
  <c r="S58" i="8"/>
  <c r="T58" i="8"/>
  <c r="O59" i="8"/>
  <c r="P59" i="8"/>
  <c r="T59" i="8" s="1"/>
  <c r="Q59" i="8"/>
  <c r="R59" i="8"/>
  <c r="S59" i="8"/>
  <c r="O60" i="8"/>
  <c r="P60" i="8"/>
  <c r="Q60" i="8"/>
  <c r="R60" i="8"/>
  <c r="S60" i="8"/>
  <c r="T60" i="8"/>
  <c r="O61" i="8"/>
  <c r="P61" i="8"/>
  <c r="Q61" i="8"/>
  <c r="R61" i="8"/>
  <c r="S61" i="8"/>
  <c r="T61" i="8"/>
  <c r="O62" i="8"/>
  <c r="P62" i="8"/>
  <c r="Q62" i="8"/>
  <c r="R62" i="8"/>
  <c r="S62" i="8"/>
  <c r="T62" i="8"/>
  <c r="O63" i="8"/>
  <c r="P63" i="8"/>
  <c r="Q63" i="8"/>
  <c r="R63" i="8"/>
  <c r="S63" i="8"/>
  <c r="T63" i="8"/>
  <c r="O64" i="8"/>
  <c r="P64" i="8"/>
  <c r="T64" i="8" s="1"/>
  <c r="Q64" i="8"/>
  <c r="R64" i="8"/>
  <c r="S64" i="8"/>
  <c r="O65" i="8"/>
  <c r="P65" i="8"/>
  <c r="Q65" i="8"/>
  <c r="R65" i="8"/>
  <c r="S65" i="8"/>
  <c r="T65" i="8"/>
  <c r="O66" i="8"/>
  <c r="P66" i="8"/>
  <c r="Q66" i="8"/>
  <c r="R66" i="8"/>
  <c r="S66" i="8"/>
  <c r="T66" i="8"/>
  <c r="O67" i="8"/>
  <c r="P67" i="8"/>
  <c r="Q67" i="8"/>
  <c r="R67" i="8"/>
  <c r="S67" i="8"/>
  <c r="T67" i="8"/>
  <c r="O68" i="8"/>
  <c r="P68" i="8"/>
  <c r="Q68" i="8"/>
  <c r="R68" i="8"/>
  <c r="S68" i="8"/>
  <c r="T68" i="8"/>
  <c r="O69" i="8"/>
  <c r="P69" i="8"/>
  <c r="T69" i="8" s="1"/>
  <c r="Q69" i="8"/>
  <c r="R69" i="8"/>
  <c r="S69" i="8"/>
  <c r="O70" i="8"/>
  <c r="P70" i="8"/>
  <c r="Q70" i="8"/>
  <c r="R70" i="8"/>
  <c r="S70" i="8"/>
  <c r="T70" i="8"/>
  <c r="O71" i="8"/>
  <c r="P71" i="8"/>
  <c r="Q71" i="8"/>
  <c r="R71" i="8"/>
  <c r="S71" i="8"/>
  <c r="T71" i="8"/>
  <c r="O72" i="8"/>
  <c r="P72" i="8"/>
  <c r="Q72" i="8"/>
  <c r="R72" i="8"/>
  <c r="S72" i="8"/>
  <c r="T72" i="8"/>
  <c r="O73" i="8"/>
  <c r="P73" i="8"/>
  <c r="T73" i="8" s="1"/>
  <c r="Q73" i="8"/>
  <c r="R73" i="8"/>
  <c r="S73" i="8"/>
  <c r="O74" i="8"/>
  <c r="P74" i="8"/>
  <c r="Q74" i="8"/>
  <c r="R74" i="8"/>
  <c r="S74" i="8"/>
  <c r="T74" i="8"/>
  <c r="O75" i="8"/>
  <c r="P75" i="8"/>
  <c r="T75" i="8" s="1"/>
  <c r="Q75" i="8"/>
  <c r="R75" i="8"/>
  <c r="S75" i="8"/>
  <c r="O76" i="8"/>
  <c r="P76" i="8"/>
  <c r="Q76" i="8"/>
  <c r="R76" i="8"/>
  <c r="S76" i="8"/>
  <c r="T76" i="8"/>
  <c r="O77" i="8"/>
  <c r="P77" i="8"/>
  <c r="Q77" i="8"/>
  <c r="R77" i="8"/>
  <c r="S77" i="8"/>
  <c r="T77" i="8"/>
  <c r="O78" i="8"/>
  <c r="P78" i="8"/>
  <c r="T78" i="8" s="1"/>
  <c r="Q78" i="8"/>
  <c r="R78" i="8"/>
  <c r="S78" i="8"/>
  <c r="O79" i="8"/>
  <c r="P79" i="8"/>
  <c r="Q79" i="8"/>
  <c r="R79" i="8"/>
  <c r="S79" i="8"/>
  <c r="T79" i="8"/>
  <c r="O80" i="8"/>
  <c r="P80" i="8"/>
  <c r="T80" i="8" s="1"/>
  <c r="Q80" i="8"/>
  <c r="R80" i="8"/>
  <c r="S80" i="8"/>
  <c r="O81" i="8"/>
  <c r="P81" i="8"/>
  <c r="T81" i="8" s="1"/>
  <c r="Q81" i="8"/>
  <c r="R81" i="8"/>
  <c r="S81" i="8"/>
  <c r="O82" i="8"/>
  <c r="P82" i="8"/>
  <c r="Q82" i="8"/>
  <c r="R82" i="8"/>
  <c r="S82" i="8"/>
  <c r="T82" i="8"/>
  <c r="O83" i="8"/>
  <c r="P83" i="8"/>
  <c r="Q83" i="8"/>
  <c r="R83" i="8"/>
  <c r="S83" i="8"/>
  <c r="T83" i="8"/>
  <c r="O84" i="8"/>
  <c r="P84" i="8"/>
  <c r="T84" i="8" s="1"/>
  <c r="Q84" i="8"/>
  <c r="R84" i="8"/>
  <c r="S84" i="8"/>
  <c r="O85" i="8"/>
  <c r="P85" i="8"/>
  <c r="T85" i="8" s="1"/>
  <c r="Q85" i="8"/>
  <c r="R85" i="8"/>
  <c r="S85" i="8"/>
  <c r="O86" i="8"/>
  <c r="P86" i="8"/>
  <c r="Q86" i="8"/>
  <c r="R86" i="8"/>
  <c r="S86" i="8"/>
  <c r="T86" i="8"/>
  <c r="O87" i="8"/>
  <c r="P87" i="8"/>
  <c r="Q87" i="8"/>
  <c r="R87" i="8"/>
  <c r="S87" i="8"/>
  <c r="T87" i="8"/>
  <c r="O88" i="8"/>
  <c r="P88" i="8"/>
  <c r="T88" i="8" s="1"/>
  <c r="Q88" i="8"/>
  <c r="R88" i="8"/>
  <c r="S88" i="8"/>
  <c r="O89" i="8"/>
  <c r="P89" i="8"/>
  <c r="Q89" i="8"/>
  <c r="R89" i="8"/>
  <c r="S89" i="8"/>
  <c r="T89" i="8"/>
  <c r="O90" i="8"/>
  <c r="P90" i="8"/>
  <c r="Q90" i="8"/>
  <c r="R90" i="8"/>
  <c r="S90" i="8"/>
  <c r="T90" i="8"/>
  <c r="O91" i="8"/>
  <c r="P91" i="8"/>
  <c r="Q91" i="8"/>
  <c r="R91" i="8"/>
  <c r="S91" i="8"/>
  <c r="T91" i="8"/>
  <c r="O92" i="8"/>
  <c r="P92" i="8"/>
  <c r="T92" i="8" s="1"/>
  <c r="Q92" i="8"/>
  <c r="R92" i="8"/>
  <c r="S92" i="8"/>
  <c r="O93" i="8"/>
  <c r="P93" i="8"/>
  <c r="Q93" i="8"/>
  <c r="R93" i="8"/>
  <c r="S93" i="8"/>
  <c r="T93" i="8"/>
  <c r="O94" i="8"/>
  <c r="P94" i="8"/>
  <c r="T94" i="8" s="1"/>
  <c r="Q94" i="8"/>
  <c r="R94" i="8"/>
  <c r="S94" i="8"/>
  <c r="O95" i="8"/>
  <c r="P95" i="8"/>
  <c r="Q95" i="8"/>
  <c r="R95" i="8"/>
  <c r="S95" i="8"/>
  <c r="T95" i="8"/>
  <c r="O96" i="8"/>
  <c r="P96" i="8"/>
  <c r="Q96" i="8"/>
  <c r="R96" i="8"/>
  <c r="S96" i="8"/>
  <c r="T96" i="8"/>
  <c r="O97" i="8"/>
  <c r="P97" i="8"/>
  <c r="T97" i="8" s="1"/>
  <c r="Q97" i="8"/>
  <c r="R97" i="8"/>
  <c r="S97" i="8"/>
  <c r="O98" i="8"/>
  <c r="P98" i="8"/>
  <c r="Q98" i="8"/>
  <c r="R98" i="8"/>
  <c r="S98" i="8"/>
  <c r="T98" i="8"/>
  <c r="O99" i="8"/>
  <c r="P99" i="8"/>
  <c r="Q99" i="8"/>
  <c r="R99" i="8"/>
  <c r="S99" i="8"/>
  <c r="T99" i="8"/>
  <c r="O100" i="8"/>
  <c r="P100" i="8"/>
  <c r="Q100" i="8"/>
  <c r="R100" i="8"/>
  <c r="S100" i="8"/>
  <c r="T100" i="8"/>
  <c r="O101" i="8"/>
  <c r="P101" i="8"/>
  <c r="Q101" i="8"/>
  <c r="R101" i="8"/>
  <c r="S101" i="8"/>
  <c r="T101" i="8"/>
  <c r="O102" i="8"/>
  <c r="P102" i="8"/>
  <c r="Q102" i="8"/>
  <c r="R102" i="8"/>
  <c r="S102" i="8"/>
  <c r="T102" i="8"/>
  <c r="O103" i="8"/>
  <c r="P103" i="8"/>
  <c r="Q103" i="8"/>
  <c r="R103" i="8"/>
  <c r="S103" i="8"/>
  <c r="T103" i="8"/>
  <c r="O104" i="8"/>
  <c r="P104" i="8"/>
  <c r="T104" i="8" s="1"/>
  <c r="Q104" i="8"/>
  <c r="R104" i="8"/>
  <c r="S104" i="8"/>
  <c r="O105" i="8"/>
  <c r="P105" i="8"/>
  <c r="Q105" i="8"/>
  <c r="R105" i="8"/>
  <c r="S105" i="8"/>
  <c r="T105" i="8"/>
  <c r="O106" i="8"/>
  <c r="P106" i="8"/>
  <c r="Q106" i="8"/>
  <c r="R106" i="8"/>
  <c r="S106" i="8"/>
  <c r="T106" i="8"/>
  <c r="O107" i="8"/>
  <c r="P107" i="8"/>
  <c r="Q107" i="8"/>
  <c r="R107" i="8"/>
  <c r="S107" i="8"/>
  <c r="T107" i="8"/>
  <c r="O108" i="8"/>
  <c r="P108" i="8"/>
  <c r="T108" i="8" s="1"/>
  <c r="Q108" i="8"/>
  <c r="R108" i="8"/>
  <c r="S108" i="8"/>
  <c r="O109" i="8"/>
  <c r="P109" i="8"/>
  <c r="Q109" i="8"/>
  <c r="R109" i="8"/>
  <c r="S109" i="8"/>
  <c r="T109" i="8"/>
  <c r="O110" i="8"/>
  <c r="P110" i="8"/>
  <c r="T110" i="8" s="1"/>
  <c r="Q110" i="8"/>
  <c r="R110" i="8"/>
  <c r="S110" i="8"/>
  <c r="O111" i="8"/>
  <c r="P111" i="8"/>
  <c r="Q111" i="8"/>
  <c r="R111" i="8"/>
  <c r="S111" i="8"/>
  <c r="T111" i="8"/>
  <c r="O112" i="8"/>
  <c r="P112" i="8"/>
  <c r="T112" i="8" s="1"/>
  <c r="Q112" i="8"/>
  <c r="R112" i="8"/>
  <c r="S112" i="8"/>
  <c r="O113" i="8"/>
  <c r="P113" i="8"/>
  <c r="Q113" i="8"/>
  <c r="R113" i="8"/>
  <c r="S113" i="8"/>
  <c r="T113" i="8"/>
  <c r="O114" i="8"/>
  <c r="P114" i="8"/>
  <c r="Q114" i="8"/>
  <c r="R114" i="8"/>
  <c r="S114" i="8"/>
  <c r="T114" i="8"/>
  <c r="O115" i="8"/>
  <c r="P115" i="8"/>
  <c r="Q115" i="8"/>
  <c r="R115" i="8"/>
  <c r="S115" i="8"/>
  <c r="T115" i="8"/>
  <c r="O116" i="8"/>
  <c r="P116" i="8"/>
  <c r="T116" i="8" s="1"/>
  <c r="Q116" i="8"/>
  <c r="R116" i="8"/>
  <c r="S116" i="8"/>
  <c r="O117" i="8"/>
  <c r="P117" i="8"/>
  <c r="Q117" i="8"/>
  <c r="R117" i="8"/>
  <c r="S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Q120" i="8"/>
  <c r="R120" i="8"/>
  <c r="S120" i="8"/>
  <c r="T120" i="8"/>
  <c r="O121" i="8"/>
  <c r="P121" i="8"/>
  <c r="T121" i="8" s="1"/>
  <c r="Q121" i="8"/>
  <c r="R121" i="8"/>
  <c r="S121" i="8"/>
  <c r="O122" i="8"/>
  <c r="P122" i="8"/>
  <c r="Q122" i="8"/>
  <c r="R122" i="8"/>
  <c r="S122" i="8"/>
  <c r="T122" i="8"/>
  <c r="O123" i="8"/>
  <c r="P123" i="8"/>
  <c r="Q123" i="8"/>
  <c r="R123" i="8"/>
  <c r="S123" i="8"/>
  <c r="T123" i="8"/>
  <c r="O124" i="8"/>
  <c r="P124" i="8"/>
  <c r="T124" i="8" s="1"/>
  <c r="Q124" i="8"/>
  <c r="R124" i="8"/>
  <c r="S124" i="8"/>
  <c r="O125" i="8"/>
  <c r="P125" i="8"/>
  <c r="Q125" i="8"/>
  <c r="R125" i="8"/>
  <c r="S125" i="8"/>
  <c r="T125" i="8"/>
  <c r="O126" i="8"/>
  <c r="P126" i="8"/>
  <c r="T126" i="8" s="1"/>
  <c r="Q126" i="8"/>
  <c r="R126" i="8"/>
  <c r="S126" i="8"/>
  <c r="O127" i="8"/>
  <c r="P127" i="8"/>
  <c r="Q127" i="8"/>
  <c r="R127" i="8"/>
  <c r="S127" i="8"/>
  <c r="T127" i="8"/>
  <c r="O128" i="8"/>
  <c r="P128" i="8"/>
  <c r="T128" i="8" s="1"/>
  <c r="Q128" i="8"/>
  <c r="R128" i="8"/>
  <c r="S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Q133" i="8"/>
  <c r="R133" i="8"/>
  <c r="S133" i="8"/>
  <c r="T133" i="8"/>
  <c r="O134" i="8"/>
  <c r="P134" i="8"/>
  <c r="Q134" i="8"/>
  <c r="R134" i="8"/>
  <c r="S134" i="8"/>
  <c r="T134" i="8"/>
  <c r="O135" i="8"/>
  <c r="P135" i="8"/>
  <c r="T135" i="8" s="1"/>
  <c r="Q135" i="8"/>
  <c r="R135" i="8"/>
  <c r="S135" i="8"/>
  <c r="O136" i="8"/>
  <c r="P136" i="8"/>
  <c r="Q136" i="8"/>
  <c r="R136" i="8"/>
  <c r="S136" i="8"/>
  <c r="T136" i="8"/>
  <c r="O137" i="8"/>
  <c r="P137" i="8"/>
  <c r="Q137" i="8"/>
  <c r="R137" i="8"/>
  <c r="S137" i="8"/>
  <c r="T137" i="8"/>
  <c r="O138" i="8"/>
  <c r="P138" i="8"/>
  <c r="Q138" i="8"/>
  <c r="R138" i="8"/>
  <c r="S138" i="8"/>
  <c r="T138" i="8"/>
  <c r="O139" i="8"/>
  <c r="P139" i="8"/>
  <c r="Q139" i="8"/>
  <c r="R139" i="8"/>
  <c r="S139" i="8"/>
  <c r="T139" i="8"/>
  <c r="O140" i="8"/>
  <c r="P140" i="8"/>
  <c r="T140" i="8" s="1"/>
  <c r="Q140" i="8"/>
  <c r="R140" i="8"/>
  <c r="S140" i="8"/>
  <c r="O141" i="8"/>
  <c r="P141" i="8"/>
  <c r="Q141" i="8"/>
  <c r="R141" i="8"/>
  <c r="S141" i="8"/>
  <c r="T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R145" i="8"/>
  <c r="S145" i="8"/>
  <c r="T145" i="8"/>
  <c r="O146" i="8"/>
  <c r="P146" i="8"/>
  <c r="Q146" i="8"/>
  <c r="R146" i="8"/>
  <c r="S146" i="8"/>
  <c r="T146" i="8"/>
  <c r="O147" i="8"/>
  <c r="P147" i="8"/>
  <c r="Q147" i="8"/>
  <c r="R147" i="8"/>
  <c r="S147" i="8"/>
  <c r="T147" i="8"/>
  <c r="O148" i="8"/>
  <c r="P148" i="8"/>
  <c r="Q148" i="8"/>
  <c r="R148" i="8"/>
  <c r="S148" i="8"/>
  <c r="T148" i="8"/>
  <c r="O149" i="8"/>
  <c r="P149" i="8"/>
  <c r="Q149" i="8"/>
  <c r="R149" i="8"/>
  <c r="S149" i="8"/>
  <c r="T149" i="8"/>
  <c r="O150" i="8"/>
  <c r="P150" i="8"/>
  <c r="T150" i="8" s="1"/>
  <c r="Q150" i="8"/>
  <c r="R150" i="8"/>
  <c r="S150" i="8"/>
  <c r="O151" i="8"/>
  <c r="P151" i="8"/>
  <c r="Q151" i="8"/>
  <c r="R151" i="8"/>
  <c r="S151" i="8"/>
  <c r="T151" i="8"/>
  <c r="O152" i="8"/>
  <c r="P152" i="8"/>
  <c r="T152" i="8" s="1"/>
  <c r="Q152" i="8"/>
  <c r="R152" i="8"/>
  <c r="S152" i="8"/>
  <c r="O153" i="8"/>
  <c r="P153" i="8"/>
  <c r="Q153" i="8"/>
  <c r="R153" i="8"/>
  <c r="S153" i="8"/>
  <c r="T153" i="8"/>
  <c r="O154" i="8"/>
  <c r="P154" i="8"/>
  <c r="T154" i="8" s="1"/>
  <c r="Q154" i="8"/>
  <c r="R154" i="8"/>
  <c r="S154" i="8"/>
  <c r="O155" i="8"/>
  <c r="P155" i="8"/>
  <c r="Q155" i="8"/>
  <c r="R155" i="8"/>
  <c r="S155" i="8"/>
  <c r="T155" i="8"/>
  <c r="O156" i="8"/>
  <c r="P156" i="8"/>
  <c r="Q156" i="8"/>
  <c r="R156" i="8"/>
  <c r="S156" i="8"/>
  <c r="T156" i="8"/>
  <c r="O157" i="8"/>
  <c r="P157" i="8"/>
  <c r="T157" i="8" s="1"/>
  <c r="Q157" i="8"/>
  <c r="R157" i="8"/>
  <c r="S157" i="8"/>
  <c r="O158" i="8"/>
  <c r="P158" i="8"/>
  <c r="Q158" i="8"/>
  <c r="R158" i="8"/>
  <c r="S158" i="8"/>
  <c r="T158" i="8"/>
  <c r="O159" i="8"/>
  <c r="P159" i="8"/>
  <c r="T159" i="8" s="1"/>
  <c r="Q159" i="8"/>
  <c r="R159" i="8"/>
  <c r="S159" i="8"/>
  <c r="O160" i="8"/>
  <c r="P160" i="8"/>
  <c r="Q160" i="8"/>
  <c r="R160" i="8"/>
  <c r="S160" i="8"/>
  <c r="T160" i="8"/>
  <c r="O161" i="8"/>
  <c r="P161" i="8"/>
  <c r="T161" i="8" s="1"/>
  <c r="Q161" i="8"/>
  <c r="R161" i="8"/>
  <c r="S161" i="8"/>
  <c r="O162" i="8"/>
  <c r="P162" i="8"/>
  <c r="Q162" i="8"/>
  <c r="R162" i="8"/>
  <c r="S162" i="8"/>
  <c r="T162" i="8"/>
  <c r="O163" i="8"/>
  <c r="P163" i="8"/>
  <c r="T163" i="8" s="1"/>
  <c r="Q163" i="8"/>
  <c r="R163" i="8"/>
  <c r="S163" i="8"/>
  <c r="O164" i="8"/>
  <c r="P164" i="8"/>
  <c r="Q164" i="8"/>
  <c r="R164" i="8"/>
  <c r="S164" i="8"/>
  <c r="T164" i="8"/>
  <c r="O165" i="8"/>
  <c r="P165" i="8"/>
  <c r="T165" i="8" s="1"/>
  <c r="Q165" i="8"/>
  <c r="R165" i="8"/>
  <c r="S165" i="8"/>
  <c r="O166" i="8"/>
  <c r="P166" i="8"/>
  <c r="T166" i="8" s="1"/>
  <c r="Q166" i="8"/>
  <c r="R166" i="8"/>
  <c r="S166" i="8"/>
  <c r="O167" i="8"/>
  <c r="P167" i="8"/>
  <c r="Q167" i="8"/>
  <c r="R167" i="8"/>
  <c r="S167" i="8"/>
  <c r="T167" i="8"/>
  <c r="O168" i="8"/>
  <c r="P168" i="8"/>
  <c r="T168" i="8" s="1"/>
  <c r="Q168" i="8"/>
  <c r="R168" i="8"/>
  <c r="S168" i="8"/>
  <c r="O169" i="8"/>
  <c r="P169" i="8"/>
  <c r="T169" i="8" s="1"/>
  <c r="Q169" i="8"/>
  <c r="R169" i="8"/>
  <c r="S169" i="8"/>
  <c r="O170" i="8"/>
  <c r="P170" i="8"/>
  <c r="Q170" i="8"/>
  <c r="R170" i="8"/>
  <c r="S170" i="8"/>
  <c r="T170" i="8"/>
  <c r="O171" i="8"/>
  <c r="P171" i="8"/>
  <c r="Q171" i="8"/>
  <c r="R171" i="8"/>
  <c r="S171" i="8"/>
  <c r="T171" i="8"/>
  <c r="O172" i="8"/>
  <c r="P172" i="8"/>
  <c r="Q172" i="8"/>
  <c r="R172" i="8"/>
  <c r="S172" i="8"/>
  <c r="T172" i="8"/>
  <c r="O173" i="8"/>
  <c r="P173" i="8"/>
  <c r="Q173" i="8"/>
  <c r="R173" i="8"/>
  <c r="S173" i="8"/>
  <c r="T173" i="8"/>
  <c r="O174" i="8"/>
  <c r="P174" i="8"/>
  <c r="Q174" i="8"/>
  <c r="R174" i="8"/>
  <c r="S174" i="8"/>
  <c r="T174" i="8"/>
  <c r="O175" i="8"/>
  <c r="P175" i="8"/>
  <c r="T175" i="8" s="1"/>
  <c r="Q175" i="8"/>
  <c r="R175" i="8"/>
  <c r="S175" i="8"/>
  <c r="O176" i="8"/>
  <c r="P176" i="8"/>
  <c r="Q176" i="8"/>
  <c r="R176" i="8"/>
  <c r="S176" i="8"/>
  <c r="T176" i="8"/>
  <c r="O177" i="8"/>
  <c r="P177" i="8"/>
  <c r="Q177" i="8"/>
  <c r="R177" i="8"/>
  <c r="S177" i="8"/>
  <c r="T177" i="8"/>
  <c r="O178" i="8"/>
  <c r="P178" i="8"/>
  <c r="T178" i="8" s="1"/>
  <c r="Q178" i="8"/>
  <c r="R178" i="8"/>
  <c r="S178" i="8"/>
  <c r="O179" i="8"/>
  <c r="P179" i="8"/>
  <c r="Q179" i="8"/>
  <c r="R179" i="8"/>
  <c r="S179" i="8"/>
  <c r="T179" i="8"/>
  <c r="O180" i="8"/>
  <c r="P180" i="8"/>
  <c r="T180" i="8" s="1"/>
  <c r="Q180" i="8"/>
  <c r="R180" i="8"/>
  <c r="S180" i="8"/>
  <c r="O181" i="8"/>
  <c r="P181" i="8"/>
  <c r="Q181" i="8"/>
  <c r="R181" i="8"/>
  <c r="S181" i="8"/>
  <c r="T181" i="8"/>
  <c r="O5" i="8"/>
  <c r="P5" i="8"/>
  <c r="T5" i="8" s="1"/>
  <c r="Q5" i="8"/>
  <c r="R5" i="8"/>
  <c r="S5" i="8"/>
  <c r="O6" i="8"/>
  <c r="P6" i="8"/>
  <c r="T6" i="8" s="1"/>
  <c r="Q6" i="8"/>
  <c r="R6" i="8"/>
  <c r="S6" i="8"/>
  <c r="O7" i="8"/>
  <c r="P7" i="8"/>
  <c r="T7" i="8" s="1"/>
  <c r="Q7" i="8"/>
  <c r="R7" i="8"/>
  <c r="S7" i="8"/>
  <c r="O8" i="8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R10" i="8"/>
  <c r="S10" i="8"/>
  <c r="O11" i="8"/>
  <c r="P11" i="8"/>
  <c r="T11" i="8" s="1"/>
  <c r="Q11" i="8"/>
  <c r="R11" i="8"/>
  <c r="S11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5" i="8"/>
  <c r="C6" i="8"/>
  <c r="C7" i="8"/>
  <c r="C8" i="8"/>
  <c r="U198" i="2"/>
  <c r="V198" i="2"/>
  <c r="W198" i="2"/>
  <c r="X198" i="2"/>
  <c r="Y198" i="2"/>
  <c r="AB198" i="2" s="1"/>
  <c r="Z198" i="2"/>
  <c r="AC198" i="2" s="1"/>
  <c r="U199" i="2"/>
  <c r="AA199" i="2" s="1"/>
  <c r="V199" i="2"/>
  <c r="W199" i="2"/>
  <c r="X199" i="2"/>
  <c r="Y199" i="2"/>
  <c r="AB199" i="2" s="1"/>
  <c r="Z199" i="2"/>
  <c r="U200" i="2"/>
  <c r="AA200" i="2" s="1"/>
  <c r="V200" i="2"/>
  <c r="W200" i="2"/>
  <c r="X200" i="2"/>
  <c r="Y200" i="2"/>
  <c r="Z200" i="2"/>
  <c r="U201" i="2"/>
  <c r="AA201" i="2" s="1"/>
  <c r="V201" i="2"/>
  <c r="W201" i="2"/>
  <c r="X201" i="2"/>
  <c r="Y201" i="2"/>
  <c r="Z201" i="2"/>
  <c r="AC201" i="2" s="1"/>
  <c r="U202" i="2"/>
  <c r="V202" i="2"/>
  <c r="W202" i="2"/>
  <c r="AC202" i="2" s="1"/>
  <c r="X202" i="2"/>
  <c r="Y202" i="2"/>
  <c r="Z202" i="2"/>
  <c r="AB202" i="2"/>
  <c r="U203" i="2"/>
  <c r="V203" i="2"/>
  <c r="W203" i="2"/>
  <c r="AC203" i="2" s="1"/>
  <c r="X203" i="2"/>
  <c r="Y203" i="2"/>
  <c r="Z203" i="2"/>
  <c r="AA203" i="2"/>
  <c r="AB203" i="2"/>
  <c r="U204" i="2"/>
  <c r="V204" i="2"/>
  <c r="AB204" i="2" s="1"/>
  <c r="W204" i="2"/>
  <c r="X204" i="2"/>
  <c r="Y204" i="2"/>
  <c r="Z204" i="2"/>
  <c r="AA204" i="2"/>
  <c r="U205" i="2"/>
  <c r="V205" i="2"/>
  <c r="W205" i="2"/>
  <c r="X205" i="2"/>
  <c r="Y205" i="2"/>
  <c r="Z205" i="2"/>
  <c r="AC205" i="2"/>
  <c r="U206" i="2"/>
  <c r="V206" i="2"/>
  <c r="W206" i="2"/>
  <c r="X206" i="2"/>
  <c r="Y206" i="2"/>
  <c r="Z206" i="2"/>
  <c r="AC206" i="2" s="1"/>
  <c r="U207" i="2"/>
  <c r="AA207" i="2" s="1"/>
  <c r="V207" i="2"/>
  <c r="AB207" i="2" s="1"/>
  <c r="W207" i="2"/>
  <c r="X207" i="2"/>
  <c r="Y207" i="2"/>
  <c r="Z207" i="2"/>
  <c r="U208" i="2"/>
  <c r="AA208" i="2" s="1"/>
  <c r="V208" i="2"/>
  <c r="W208" i="2"/>
  <c r="X208" i="2"/>
  <c r="Y208" i="2"/>
  <c r="Z208" i="2"/>
  <c r="U209" i="2"/>
  <c r="AA209" i="2" s="1"/>
  <c r="V209" i="2"/>
  <c r="W209" i="2"/>
  <c r="X209" i="2"/>
  <c r="Y209" i="2"/>
  <c r="Z209" i="2"/>
  <c r="AC209" i="2" s="1"/>
  <c r="U210" i="2"/>
  <c r="V210" i="2"/>
  <c r="W210" i="2"/>
  <c r="AC210" i="2" s="1"/>
  <c r="X210" i="2"/>
  <c r="Y210" i="2"/>
  <c r="Z210" i="2"/>
  <c r="AB210" i="2"/>
  <c r="U211" i="2"/>
  <c r="V211" i="2"/>
  <c r="W211" i="2"/>
  <c r="AC211" i="2" s="1"/>
  <c r="X211" i="2"/>
  <c r="Y211" i="2"/>
  <c r="Z211" i="2"/>
  <c r="AA211" i="2"/>
  <c r="AB211" i="2"/>
  <c r="U212" i="2"/>
  <c r="V212" i="2"/>
  <c r="W212" i="2"/>
  <c r="X212" i="2"/>
  <c r="Y212" i="2"/>
  <c r="Z212" i="2"/>
  <c r="AA212" i="2"/>
  <c r="U213" i="2"/>
  <c r="V213" i="2"/>
  <c r="W213" i="2"/>
  <c r="X213" i="2"/>
  <c r="Y213" i="2"/>
  <c r="Z213" i="2"/>
  <c r="AC213" i="2" s="1"/>
  <c r="U214" i="2"/>
  <c r="V214" i="2"/>
  <c r="W214" i="2"/>
  <c r="X214" i="2"/>
  <c r="Y214" i="2"/>
  <c r="Z214" i="2"/>
  <c r="AC214" i="2" s="1"/>
  <c r="U215" i="2"/>
  <c r="AA215" i="2" s="1"/>
  <c r="V215" i="2"/>
  <c r="AB215" i="2" s="1"/>
  <c r="W215" i="2"/>
  <c r="X215" i="2"/>
  <c r="Y215" i="2"/>
  <c r="Z215" i="2"/>
  <c r="U216" i="2"/>
  <c r="AA216" i="2" s="1"/>
  <c r="V216" i="2"/>
  <c r="W216" i="2"/>
  <c r="X216" i="2"/>
  <c r="Y216" i="2"/>
  <c r="Z216" i="2"/>
  <c r="U217" i="2"/>
  <c r="AA217" i="2" s="1"/>
  <c r="V217" i="2"/>
  <c r="W217" i="2"/>
  <c r="X217" i="2"/>
  <c r="Y217" i="2"/>
  <c r="Z217" i="2"/>
  <c r="AC217" i="2" s="1"/>
  <c r="U218" i="2"/>
  <c r="V218" i="2"/>
  <c r="W218" i="2"/>
  <c r="AC218" i="2" s="1"/>
  <c r="X218" i="2"/>
  <c r="Y218" i="2"/>
  <c r="Z218" i="2"/>
  <c r="AB218" i="2"/>
  <c r="U219" i="2"/>
  <c r="V219" i="2"/>
  <c r="W219" i="2"/>
  <c r="AC219" i="2" s="1"/>
  <c r="X219" i="2"/>
  <c r="Y219" i="2"/>
  <c r="Z219" i="2"/>
  <c r="AA219" i="2"/>
  <c r="AB219" i="2"/>
  <c r="U220" i="2"/>
  <c r="V220" i="2"/>
  <c r="W220" i="2"/>
  <c r="X220" i="2"/>
  <c r="Y220" i="2"/>
  <c r="Z220" i="2"/>
  <c r="AA220" i="2"/>
  <c r="U221" i="2"/>
  <c r="V221" i="2"/>
  <c r="W221" i="2"/>
  <c r="X221" i="2"/>
  <c r="Y221" i="2"/>
  <c r="Z221" i="2"/>
  <c r="AC221" i="2" s="1"/>
  <c r="U222" i="2"/>
  <c r="V222" i="2"/>
  <c r="AB222" i="2" s="1"/>
  <c r="W222" i="2"/>
  <c r="X222" i="2"/>
  <c r="Y222" i="2"/>
  <c r="Z222" i="2"/>
  <c r="AC222" i="2" s="1"/>
  <c r="U223" i="2"/>
  <c r="AA223" i="2" s="1"/>
  <c r="V223" i="2"/>
  <c r="AB223" i="2" s="1"/>
  <c r="W223" i="2"/>
  <c r="X223" i="2"/>
  <c r="Y223" i="2"/>
  <c r="Z223" i="2"/>
  <c r="U224" i="2"/>
  <c r="AA224" i="2" s="1"/>
  <c r="V224" i="2"/>
  <c r="W224" i="2"/>
  <c r="X224" i="2"/>
  <c r="Y224" i="2"/>
  <c r="Z224" i="2"/>
  <c r="U225" i="2"/>
  <c r="AA225" i="2" s="1"/>
  <c r="V225" i="2"/>
  <c r="W225" i="2"/>
  <c r="X225" i="2"/>
  <c r="Y225" i="2"/>
  <c r="Z225" i="2"/>
  <c r="AC225" i="2" s="1"/>
  <c r="U226" i="2"/>
  <c r="V226" i="2"/>
  <c r="W226" i="2"/>
  <c r="AC226" i="2" s="1"/>
  <c r="X226" i="2"/>
  <c r="Y226" i="2"/>
  <c r="Z226" i="2"/>
  <c r="AB226" i="2"/>
  <c r="U227" i="2"/>
  <c r="V227" i="2"/>
  <c r="W227" i="2"/>
  <c r="AC227" i="2" s="1"/>
  <c r="X227" i="2"/>
  <c r="Y227" i="2"/>
  <c r="Z227" i="2"/>
  <c r="AA227" i="2"/>
  <c r="AB227" i="2"/>
  <c r="U228" i="2"/>
  <c r="V228" i="2"/>
  <c r="W228" i="2"/>
  <c r="X228" i="2"/>
  <c r="Y228" i="2"/>
  <c r="Z228" i="2"/>
  <c r="AA228" i="2"/>
  <c r="U229" i="2"/>
  <c r="V229" i="2"/>
  <c r="W229" i="2"/>
  <c r="X229" i="2"/>
  <c r="Y229" i="2"/>
  <c r="Z229" i="2"/>
  <c r="AC229" i="2" s="1"/>
  <c r="U230" i="2"/>
  <c r="V230" i="2"/>
  <c r="AB230" i="2" s="1"/>
  <c r="W230" i="2"/>
  <c r="X230" i="2"/>
  <c r="Y230" i="2"/>
  <c r="Z230" i="2"/>
  <c r="AC230" i="2" s="1"/>
  <c r="U231" i="2"/>
  <c r="AA231" i="2" s="1"/>
  <c r="V231" i="2"/>
  <c r="AB231" i="2" s="1"/>
  <c r="W231" i="2"/>
  <c r="X231" i="2"/>
  <c r="Y231" i="2"/>
  <c r="Z231" i="2"/>
  <c r="U232" i="2"/>
  <c r="AA232" i="2" s="1"/>
  <c r="V232" i="2"/>
  <c r="W232" i="2"/>
  <c r="X232" i="2"/>
  <c r="Y232" i="2"/>
  <c r="Z232" i="2"/>
  <c r="U233" i="2"/>
  <c r="V233" i="2"/>
  <c r="W233" i="2"/>
  <c r="X233" i="2"/>
  <c r="Y233" i="2"/>
  <c r="Z233" i="2"/>
  <c r="AC233" i="2" s="1"/>
  <c r="U234" i="2"/>
  <c r="V234" i="2"/>
  <c r="W234" i="2"/>
  <c r="AC234" i="2" s="1"/>
  <c r="X234" i="2"/>
  <c r="Y234" i="2"/>
  <c r="Z234" i="2"/>
  <c r="AB234" i="2"/>
  <c r="U235" i="2"/>
  <c r="V235" i="2"/>
  <c r="W235" i="2"/>
  <c r="AC235" i="2" s="1"/>
  <c r="X235" i="2"/>
  <c r="Y235" i="2"/>
  <c r="Z235" i="2"/>
  <c r="AA235" i="2"/>
  <c r="AB235" i="2"/>
  <c r="U236" i="2"/>
  <c r="V236" i="2"/>
  <c r="W236" i="2"/>
  <c r="X236" i="2"/>
  <c r="Y236" i="2"/>
  <c r="Z236" i="2"/>
  <c r="AA236" i="2"/>
  <c r="U237" i="2"/>
  <c r="V237" i="2"/>
  <c r="W237" i="2"/>
  <c r="X237" i="2"/>
  <c r="Y237" i="2"/>
  <c r="Z237" i="2"/>
  <c r="AC237" i="2" s="1"/>
  <c r="U238" i="2"/>
  <c r="V238" i="2"/>
  <c r="AB238" i="2" s="1"/>
  <c r="W238" i="2"/>
  <c r="X238" i="2"/>
  <c r="Y238" i="2"/>
  <c r="Z238" i="2"/>
  <c r="AC238" i="2" s="1"/>
  <c r="U239" i="2"/>
  <c r="AA239" i="2" s="1"/>
  <c r="V239" i="2"/>
  <c r="AB239" i="2" s="1"/>
  <c r="W239" i="2"/>
  <c r="X239" i="2"/>
  <c r="Y239" i="2"/>
  <c r="Z239" i="2"/>
  <c r="U240" i="2"/>
  <c r="AA240" i="2" s="1"/>
  <c r="V240" i="2"/>
  <c r="W240" i="2"/>
  <c r="X240" i="2"/>
  <c r="Y240" i="2"/>
  <c r="Z240" i="2"/>
  <c r="U241" i="2"/>
  <c r="V241" i="2"/>
  <c r="W241" i="2"/>
  <c r="X241" i="2"/>
  <c r="Y241" i="2"/>
  <c r="Z241" i="2"/>
  <c r="AC241" i="2" s="1"/>
  <c r="U242" i="2"/>
  <c r="V242" i="2"/>
  <c r="W242" i="2"/>
  <c r="AC242" i="2" s="1"/>
  <c r="X242" i="2"/>
  <c r="Y242" i="2"/>
  <c r="Z242" i="2"/>
  <c r="AB242" i="2"/>
  <c r="U243" i="2"/>
  <c r="V243" i="2"/>
  <c r="W243" i="2"/>
  <c r="AC243" i="2" s="1"/>
  <c r="X243" i="2"/>
  <c r="Y243" i="2"/>
  <c r="Z243" i="2"/>
  <c r="AA243" i="2"/>
  <c r="AB243" i="2"/>
  <c r="U244" i="2"/>
  <c r="V244" i="2"/>
  <c r="W244" i="2"/>
  <c r="X244" i="2"/>
  <c r="Y244" i="2"/>
  <c r="Z244" i="2"/>
  <c r="AA244" i="2"/>
  <c r="U245" i="2"/>
  <c r="V245" i="2"/>
  <c r="W245" i="2"/>
  <c r="X245" i="2"/>
  <c r="Y245" i="2"/>
  <c r="Z245" i="2"/>
  <c r="AC245" i="2" s="1"/>
  <c r="U246" i="2"/>
  <c r="V246" i="2"/>
  <c r="AB246" i="2" s="1"/>
  <c r="W246" i="2"/>
  <c r="X246" i="2"/>
  <c r="Y246" i="2"/>
  <c r="Z246" i="2"/>
  <c r="AC246" i="2" s="1"/>
  <c r="U247" i="2"/>
  <c r="AA247" i="2" s="1"/>
  <c r="V247" i="2"/>
  <c r="AB247" i="2" s="1"/>
  <c r="W247" i="2"/>
  <c r="X247" i="2"/>
  <c r="Y247" i="2"/>
  <c r="Z247" i="2"/>
  <c r="U248" i="2"/>
  <c r="AA248" i="2" s="1"/>
  <c r="V248" i="2"/>
  <c r="W248" i="2"/>
  <c r="X248" i="2"/>
  <c r="Y248" i="2"/>
  <c r="Z248" i="2"/>
  <c r="U249" i="2"/>
  <c r="V249" i="2"/>
  <c r="W249" i="2"/>
  <c r="X249" i="2"/>
  <c r="Y249" i="2"/>
  <c r="Z249" i="2"/>
  <c r="AC249" i="2" s="1"/>
  <c r="U250" i="2"/>
  <c r="V250" i="2"/>
  <c r="W250" i="2"/>
  <c r="AC250" i="2" s="1"/>
  <c r="X250" i="2"/>
  <c r="Y250" i="2"/>
  <c r="Z250" i="2"/>
  <c r="AB250" i="2"/>
  <c r="U251" i="2"/>
  <c r="V251" i="2"/>
  <c r="W251" i="2"/>
  <c r="AC251" i="2" s="1"/>
  <c r="X251" i="2"/>
  <c r="Y251" i="2"/>
  <c r="Z251" i="2"/>
  <c r="AA251" i="2"/>
  <c r="AB251" i="2"/>
  <c r="U252" i="2"/>
  <c r="V252" i="2"/>
  <c r="W252" i="2"/>
  <c r="X252" i="2"/>
  <c r="Y252" i="2"/>
  <c r="Z252" i="2"/>
  <c r="AA252" i="2"/>
  <c r="U253" i="2"/>
  <c r="V253" i="2"/>
  <c r="W253" i="2"/>
  <c r="X253" i="2"/>
  <c r="Y253" i="2"/>
  <c r="Z253" i="2"/>
  <c r="AC253" i="2" s="1"/>
  <c r="U254" i="2"/>
  <c r="V254" i="2"/>
  <c r="AB254" i="2" s="1"/>
  <c r="W254" i="2"/>
  <c r="X254" i="2"/>
  <c r="Y254" i="2"/>
  <c r="Z254" i="2"/>
  <c r="AC254" i="2" s="1"/>
  <c r="U255" i="2"/>
  <c r="AA255" i="2" s="1"/>
  <c r="V255" i="2"/>
  <c r="AB255" i="2" s="1"/>
  <c r="W255" i="2"/>
  <c r="X255" i="2"/>
  <c r="Y255" i="2"/>
  <c r="Z255" i="2"/>
  <c r="U256" i="2"/>
  <c r="AA256" i="2" s="1"/>
  <c r="V256" i="2"/>
  <c r="W256" i="2"/>
  <c r="X256" i="2"/>
  <c r="Y256" i="2"/>
  <c r="Z256" i="2"/>
  <c r="U257" i="2"/>
  <c r="AA257" i="2" s="1"/>
  <c r="V257" i="2"/>
  <c r="W257" i="2"/>
  <c r="X257" i="2"/>
  <c r="Y257" i="2"/>
  <c r="Z257" i="2"/>
  <c r="AC257" i="2" s="1"/>
  <c r="U258" i="2"/>
  <c r="V258" i="2"/>
  <c r="W258" i="2"/>
  <c r="AC258" i="2" s="1"/>
  <c r="X258" i="2"/>
  <c r="Y258" i="2"/>
  <c r="Z258" i="2"/>
  <c r="AB258" i="2"/>
  <c r="U259" i="2"/>
  <c r="V259" i="2"/>
  <c r="W259" i="2"/>
  <c r="AC259" i="2" s="1"/>
  <c r="X259" i="2"/>
  <c r="Y259" i="2"/>
  <c r="Z259" i="2"/>
  <c r="AA259" i="2"/>
  <c r="AB259" i="2"/>
  <c r="U260" i="2"/>
  <c r="V260" i="2"/>
  <c r="W260" i="2"/>
  <c r="X260" i="2"/>
  <c r="Y260" i="2"/>
  <c r="Z260" i="2"/>
  <c r="AA260" i="2"/>
  <c r="U261" i="2"/>
  <c r="V261" i="2"/>
  <c r="W261" i="2"/>
  <c r="X261" i="2"/>
  <c r="Y261" i="2"/>
  <c r="Z261" i="2"/>
  <c r="AC261" i="2" s="1"/>
  <c r="U262" i="2"/>
  <c r="V262" i="2"/>
  <c r="AB262" i="2" s="1"/>
  <c r="W262" i="2"/>
  <c r="X262" i="2"/>
  <c r="Y262" i="2"/>
  <c r="Z262" i="2"/>
  <c r="AC262" i="2" s="1"/>
  <c r="U263" i="2"/>
  <c r="AA263" i="2" s="1"/>
  <c r="V263" i="2"/>
  <c r="AB263" i="2" s="1"/>
  <c r="W263" i="2"/>
  <c r="X263" i="2"/>
  <c r="Y263" i="2"/>
  <c r="Z263" i="2"/>
  <c r="U264" i="2"/>
  <c r="AA264" i="2" s="1"/>
  <c r="V264" i="2"/>
  <c r="W264" i="2"/>
  <c r="X264" i="2"/>
  <c r="Y264" i="2"/>
  <c r="Z264" i="2"/>
  <c r="U265" i="2"/>
  <c r="V265" i="2"/>
  <c r="W265" i="2"/>
  <c r="X265" i="2"/>
  <c r="Y265" i="2"/>
  <c r="Z265" i="2"/>
  <c r="AC265" i="2" s="1"/>
  <c r="U266" i="2"/>
  <c r="V266" i="2"/>
  <c r="W266" i="2"/>
  <c r="AC266" i="2" s="1"/>
  <c r="X266" i="2"/>
  <c r="Y266" i="2"/>
  <c r="Z266" i="2"/>
  <c r="AB266" i="2"/>
  <c r="U267" i="2"/>
  <c r="V267" i="2"/>
  <c r="W267" i="2"/>
  <c r="AC267" i="2" s="1"/>
  <c r="X267" i="2"/>
  <c r="Y267" i="2"/>
  <c r="Z267" i="2"/>
  <c r="AA267" i="2"/>
  <c r="AB267" i="2"/>
  <c r="U268" i="2"/>
  <c r="V268" i="2"/>
  <c r="W268" i="2"/>
  <c r="X268" i="2"/>
  <c r="Y268" i="2"/>
  <c r="Z268" i="2"/>
  <c r="AA268" i="2"/>
  <c r="U269" i="2"/>
  <c r="V269" i="2"/>
  <c r="W269" i="2"/>
  <c r="X269" i="2"/>
  <c r="Y269" i="2"/>
  <c r="Z269" i="2"/>
  <c r="AC269" i="2" s="1"/>
  <c r="U270" i="2"/>
  <c r="V270" i="2"/>
  <c r="AB270" i="2" s="1"/>
  <c r="W270" i="2"/>
  <c r="X270" i="2"/>
  <c r="Y270" i="2"/>
  <c r="Z270" i="2"/>
  <c r="AC270" i="2" s="1"/>
  <c r="U271" i="2"/>
  <c r="AA271" i="2" s="1"/>
  <c r="V271" i="2"/>
  <c r="AB271" i="2" s="1"/>
  <c r="W271" i="2"/>
  <c r="X271" i="2"/>
  <c r="Y271" i="2"/>
  <c r="Z271" i="2"/>
  <c r="U272" i="2"/>
  <c r="AA272" i="2" s="1"/>
  <c r="V272" i="2"/>
  <c r="W272" i="2"/>
  <c r="X272" i="2"/>
  <c r="Y272" i="2"/>
  <c r="Z272" i="2"/>
  <c r="U273" i="2"/>
  <c r="V273" i="2"/>
  <c r="W273" i="2"/>
  <c r="X273" i="2"/>
  <c r="Y273" i="2"/>
  <c r="Z273" i="2"/>
  <c r="AC273" i="2" s="1"/>
  <c r="U274" i="2"/>
  <c r="V274" i="2"/>
  <c r="W274" i="2"/>
  <c r="AC274" i="2" s="1"/>
  <c r="X274" i="2"/>
  <c r="Y274" i="2"/>
  <c r="Z274" i="2"/>
  <c r="AB274" i="2"/>
  <c r="U275" i="2"/>
  <c r="V275" i="2"/>
  <c r="W275" i="2"/>
  <c r="AC275" i="2" s="1"/>
  <c r="X275" i="2"/>
  <c r="Y275" i="2"/>
  <c r="Z275" i="2"/>
  <c r="AA275" i="2"/>
  <c r="AB275" i="2"/>
  <c r="U276" i="2"/>
  <c r="V276" i="2"/>
  <c r="W276" i="2"/>
  <c r="X276" i="2"/>
  <c r="Y276" i="2"/>
  <c r="Z276" i="2"/>
  <c r="AA276" i="2"/>
  <c r="U277" i="2"/>
  <c r="V277" i="2"/>
  <c r="W277" i="2"/>
  <c r="X277" i="2"/>
  <c r="Y277" i="2"/>
  <c r="Z277" i="2"/>
  <c r="AC277" i="2" s="1"/>
  <c r="U278" i="2"/>
  <c r="V278" i="2"/>
  <c r="AB278" i="2" s="1"/>
  <c r="W278" i="2"/>
  <c r="X278" i="2"/>
  <c r="Y278" i="2"/>
  <c r="Z278" i="2"/>
  <c r="AC278" i="2" s="1"/>
  <c r="U279" i="2"/>
  <c r="AA279" i="2" s="1"/>
  <c r="V279" i="2"/>
  <c r="AB279" i="2" s="1"/>
  <c r="W279" i="2"/>
  <c r="X279" i="2"/>
  <c r="Y279" i="2"/>
  <c r="Z279" i="2"/>
  <c r="U280" i="2"/>
  <c r="AA280" i="2" s="1"/>
  <c r="V280" i="2"/>
  <c r="W280" i="2"/>
  <c r="X280" i="2"/>
  <c r="Y280" i="2"/>
  <c r="Z280" i="2"/>
  <c r="U281" i="2"/>
  <c r="V281" i="2"/>
  <c r="W281" i="2"/>
  <c r="X281" i="2"/>
  <c r="Y281" i="2"/>
  <c r="Z281" i="2"/>
  <c r="AC281" i="2" s="1"/>
  <c r="U282" i="2"/>
  <c r="V282" i="2"/>
  <c r="W282" i="2"/>
  <c r="AC282" i="2" s="1"/>
  <c r="X282" i="2"/>
  <c r="Y282" i="2"/>
  <c r="Z282" i="2"/>
  <c r="AB282" i="2"/>
  <c r="U283" i="2"/>
  <c r="V283" i="2"/>
  <c r="W283" i="2"/>
  <c r="AC283" i="2" s="1"/>
  <c r="X283" i="2"/>
  <c r="Y283" i="2"/>
  <c r="Z283" i="2"/>
  <c r="AA283" i="2"/>
  <c r="AB283" i="2"/>
  <c r="U284" i="2"/>
  <c r="V284" i="2"/>
  <c r="W284" i="2"/>
  <c r="X284" i="2"/>
  <c r="Y284" i="2"/>
  <c r="Z284" i="2"/>
  <c r="AA284" i="2"/>
  <c r="U285" i="2"/>
  <c r="V285" i="2"/>
  <c r="W285" i="2"/>
  <c r="X285" i="2"/>
  <c r="Y285" i="2"/>
  <c r="Z285" i="2"/>
  <c r="AC285" i="2" s="1"/>
  <c r="U286" i="2"/>
  <c r="V286" i="2"/>
  <c r="AB286" i="2" s="1"/>
  <c r="W286" i="2"/>
  <c r="X286" i="2"/>
  <c r="Y286" i="2"/>
  <c r="Z286" i="2"/>
  <c r="AC286" i="2" s="1"/>
  <c r="U287" i="2"/>
  <c r="AA287" i="2" s="1"/>
  <c r="V287" i="2"/>
  <c r="AB287" i="2" s="1"/>
  <c r="W287" i="2"/>
  <c r="X287" i="2"/>
  <c r="Y287" i="2"/>
  <c r="Z287" i="2"/>
  <c r="U288" i="2"/>
  <c r="AA288" i="2" s="1"/>
  <c r="V288" i="2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AC290" i="2" s="1"/>
  <c r="X290" i="2"/>
  <c r="Y290" i="2"/>
  <c r="Z290" i="2"/>
  <c r="AB290" i="2"/>
  <c r="U291" i="2"/>
  <c r="V291" i="2"/>
  <c r="W291" i="2"/>
  <c r="AC291" i="2" s="1"/>
  <c r="X291" i="2"/>
  <c r="Y291" i="2"/>
  <c r="Z291" i="2"/>
  <c r="AA291" i="2"/>
  <c r="AB291" i="2"/>
  <c r="U292" i="2"/>
  <c r="V292" i="2"/>
  <c r="W292" i="2"/>
  <c r="X292" i="2"/>
  <c r="Y292" i="2"/>
  <c r="Z292" i="2"/>
  <c r="AA292" i="2"/>
  <c r="U293" i="2"/>
  <c r="V293" i="2"/>
  <c r="W293" i="2"/>
  <c r="X293" i="2"/>
  <c r="Y293" i="2"/>
  <c r="Z293" i="2"/>
  <c r="AC293" i="2"/>
  <c r="U294" i="2"/>
  <c r="V294" i="2"/>
  <c r="W294" i="2"/>
  <c r="X294" i="2"/>
  <c r="Y294" i="2"/>
  <c r="Z294" i="2"/>
  <c r="AC294" i="2" s="1"/>
  <c r="U295" i="2"/>
  <c r="V295" i="2"/>
  <c r="W295" i="2"/>
  <c r="X295" i="2"/>
  <c r="Y295" i="2"/>
  <c r="Z295" i="2"/>
  <c r="U296" i="2"/>
  <c r="V296" i="2"/>
  <c r="AB296" i="2" s="1"/>
  <c r="W296" i="2"/>
  <c r="X296" i="2"/>
  <c r="Y296" i="2"/>
  <c r="Z296" i="2"/>
  <c r="AA296" i="2"/>
  <c r="U297" i="2"/>
  <c r="V297" i="2"/>
  <c r="W297" i="2"/>
  <c r="X297" i="2"/>
  <c r="Y297" i="2"/>
  <c r="Z297" i="2"/>
  <c r="AC297" i="2"/>
  <c r="U298" i="2"/>
  <c r="V298" i="2"/>
  <c r="W298" i="2"/>
  <c r="X298" i="2"/>
  <c r="Y298" i="2"/>
  <c r="AB298" i="2" s="1"/>
  <c r="Z298" i="2"/>
  <c r="AC298" i="2"/>
  <c r="U299" i="2"/>
  <c r="V299" i="2"/>
  <c r="W299" i="2"/>
  <c r="X299" i="2"/>
  <c r="AA299" i="2" s="1"/>
  <c r="Y299" i="2"/>
  <c r="AB299" i="2" s="1"/>
  <c r="Z299" i="2"/>
  <c r="U300" i="2"/>
  <c r="AA300" i="2" s="1"/>
  <c r="V300" i="2"/>
  <c r="W300" i="2"/>
  <c r="X300" i="2"/>
  <c r="Y300" i="2"/>
  <c r="Z300" i="2"/>
  <c r="U301" i="2"/>
  <c r="AA301" i="2" s="1"/>
  <c r="V301" i="2"/>
  <c r="W301" i="2"/>
  <c r="X301" i="2"/>
  <c r="Y301" i="2"/>
  <c r="Z301" i="2"/>
  <c r="AC301" i="2" s="1"/>
  <c r="U302" i="2"/>
  <c r="V302" i="2"/>
  <c r="W302" i="2"/>
  <c r="X302" i="2"/>
  <c r="Y302" i="2"/>
  <c r="Z302" i="2"/>
  <c r="AC302" i="2"/>
  <c r="U303" i="2"/>
  <c r="V303" i="2"/>
  <c r="W303" i="2"/>
  <c r="AC303" i="2" s="1"/>
  <c r="X303" i="2"/>
  <c r="AA303" i="2" s="1"/>
  <c r="Y303" i="2"/>
  <c r="AB303" i="2" s="1"/>
  <c r="Z303" i="2"/>
  <c r="U304" i="2"/>
  <c r="AA304" i="2" s="1"/>
  <c r="V304" i="2"/>
  <c r="W304" i="2"/>
  <c r="X304" i="2"/>
  <c r="Y304" i="2"/>
  <c r="Z304" i="2"/>
  <c r="U305" i="2"/>
  <c r="AA305" i="2" s="1"/>
  <c r="V305" i="2"/>
  <c r="W305" i="2"/>
  <c r="X305" i="2"/>
  <c r="Y305" i="2"/>
  <c r="Z305" i="2"/>
  <c r="AC305" i="2" s="1"/>
  <c r="U306" i="2"/>
  <c r="V306" i="2"/>
  <c r="W306" i="2"/>
  <c r="AC306" i="2" s="1"/>
  <c r="X306" i="2"/>
  <c r="Y306" i="2"/>
  <c r="Z306" i="2"/>
  <c r="AB306" i="2"/>
  <c r="U307" i="2"/>
  <c r="V307" i="2"/>
  <c r="W307" i="2"/>
  <c r="AC307" i="2" s="1"/>
  <c r="X307" i="2"/>
  <c r="AA307" i="2" s="1"/>
  <c r="Y307" i="2"/>
  <c r="Z307" i="2"/>
  <c r="AB307" i="2"/>
  <c r="U308" i="2"/>
  <c r="AA308" i="2" s="1"/>
  <c r="V308" i="2"/>
  <c r="W308" i="2"/>
  <c r="X308" i="2"/>
  <c r="Y308" i="2"/>
  <c r="Z308" i="2"/>
  <c r="U309" i="2"/>
  <c r="AA309" i="2" s="1"/>
  <c r="V309" i="2"/>
  <c r="W309" i="2"/>
  <c r="X309" i="2"/>
  <c r="Y309" i="2"/>
  <c r="Z309" i="2"/>
  <c r="AC309" i="2" s="1"/>
  <c r="U310" i="2"/>
  <c r="V310" i="2"/>
  <c r="W310" i="2"/>
  <c r="X310" i="2"/>
  <c r="Y310" i="2"/>
  <c r="Z310" i="2"/>
  <c r="AC310" i="2" s="1"/>
  <c r="U311" i="2"/>
  <c r="V311" i="2"/>
  <c r="W311" i="2"/>
  <c r="X311" i="2"/>
  <c r="Y311" i="2"/>
  <c r="Z311" i="2"/>
  <c r="AB311" i="2"/>
  <c r="U312" i="2"/>
  <c r="V312" i="2"/>
  <c r="W312" i="2"/>
  <c r="X312" i="2"/>
  <c r="Y312" i="2"/>
  <c r="AB312" i="2" s="1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AC314" i="2"/>
  <c r="U315" i="2"/>
  <c r="V315" i="2"/>
  <c r="W315" i="2"/>
  <c r="X315" i="2"/>
  <c r="Y315" i="2"/>
  <c r="AB315" i="2" s="1"/>
  <c r="Z315" i="2"/>
  <c r="AC315" i="2" s="1"/>
  <c r="U316" i="2"/>
  <c r="AA316" i="2" s="1"/>
  <c r="V316" i="2"/>
  <c r="W316" i="2"/>
  <c r="X316" i="2"/>
  <c r="Y316" i="2"/>
  <c r="AB316" i="2" s="1"/>
  <c r="Z316" i="2"/>
  <c r="U317" i="2"/>
  <c r="V317" i="2"/>
  <c r="AB317" i="2" s="1"/>
  <c r="W317" i="2"/>
  <c r="X317" i="2"/>
  <c r="AA317" i="2" s="1"/>
  <c r="Y317" i="2"/>
  <c r="Z317" i="2"/>
  <c r="U318" i="2"/>
  <c r="V318" i="2"/>
  <c r="W318" i="2"/>
  <c r="X318" i="2"/>
  <c r="Y318" i="2"/>
  <c r="Z318" i="2"/>
  <c r="AC318" i="2" s="1"/>
  <c r="U319" i="2"/>
  <c r="V319" i="2"/>
  <c r="W319" i="2"/>
  <c r="X319" i="2"/>
  <c r="Y319" i="2"/>
  <c r="Z319" i="2"/>
  <c r="AC319" i="2" s="1"/>
  <c r="U320" i="2"/>
  <c r="V320" i="2"/>
  <c r="W320" i="2"/>
  <c r="X320" i="2"/>
  <c r="Y320" i="2"/>
  <c r="Z320" i="2"/>
  <c r="AA320" i="2"/>
  <c r="U321" i="2"/>
  <c r="V321" i="2"/>
  <c r="W321" i="2"/>
  <c r="X321" i="2"/>
  <c r="AA321" i="2" s="1"/>
  <c r="Y321" i="2"/>
  <c r="Z321" i="2"/>
  <c r="U322" i="2"/>
  <c r="AA322" i="2" s="1"/>
  <c r="V322" i="2"/>
  <c r="W322" i="2"/>
  <c r="X322" i="2"/>
  <c r="Y322" i="2"/>
  <c r="Z322" i="2"/>
  <c r="AC322" i="2" s="1"/>
  <c r="U323" i="2"/>
  <c r="AA323" i="2" s="1"/>
  <c r="V323" i="2"/>
  <c r="AB323" i="2" s="1"/>
  <c r="W323" i="2"/>
  <c r="X323" i="2"/>
  <c r="Y323" i="2"/>
  <c r="Z323" i="2"/>
  <c r="AC323" i="2" s="1"/>
  <c r="U324" i="2"/>
  <c r="V324" i="2"/>
  <c r="W324" i="2"/>
  <c r="AC324" i="2" s="1"/>
  <c r="X324" i="2"/>
  <c r="Y324" i="2"/>
  <c r="Z324" i="2"/>
  <c r="AA324" i="2"/>
  <c r="U325" i="2"/>
  <c r="V325" i="2"/>
  <c r="W325" i="2"/>
  <c r="X325" i="2"/>
  <c r="AA325" i="2" s="1"/>
  <c r="Y325" i="2"/>
  <c r="Z325" i="2"/>
  <c r="U326" i="2"/>
  <c r="V326" i="2"/>
  <c r="W326" i="2"/>
  <c r="X326" i="2"/>
  <c r="Y326" i="2"/>
  <c r="Z326" i="2"/>
  <c r="AC326" i="2" s="1"/>
  <c r="U327" i="2"/>
  <c r="V327" i="2"/>
  <c r="W327" i="2"/>
  <c r="X327" i="2"/>
  <c r="Y327" i="2"/>
  <c r="Z327" i="2"/>
  <c r="AB327" i="2"/>
  <c r="U328" i="2"/>
  <c r="V328" i="2"/>
  <c r="W328" i="2"/>
  <c r="X328" i="2"/>
  <c r="Y328" i="2"/>
  <c r="AB328" i="2" s="1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AC330" i="2"/>
  <c r="U331" i="2"/>
  <c r="V331" i="2"/>
  <c r="W331" i="2"/>
  <c r="X331" i="2"/>
  <c r="Y331" i="2"/>
  <c r="AB331" i="2" s="1"/>
  <c r="Z331" i="2"/>
  <c r="AC331" i="2" s="1"/>
  <c r="U332" i="2"/>
  <c r="AA332" i="2" s="1"/>
  <c r="V332" i="2"/>
  <c r="W332" i="2"/>
  <c r="X332" i="2"/>
  <c r="Y332" i="2"/>
  <c r="AB332" i="2" s="1"/>
  <c r="Z332" i="2"/>
  <c r="U333" i="2"/>
  <c r="V333" i="2"/>
  <c r="AB333" i="2" s="1"/>
  <c r="W333" i="2"/>
  <c r="X333" i="2"/>
  <c r="AA333" i="2" s="1"/>
  <c r="Y333" i="2"/>
  <c r="Z333" i="2"/>
  <c r="U334" i="2"/>
  <c r="V334" i="2"/>
  <c r="W334" i="2"/>
  <c r="X334" i="2"/>
  <c r="Y334" i="2"/>
  <c r="Z334" i="2"/>
  <c r="AC334" i="2" s="1"/>
  <c r="U335" i="2"/>
  <c r="V335" i="2"/>
  <c r="W335" i="2"/>
  <c r="X335" i="2"/>
  <c r="Y335" i="2"/>
  <c r="Z335" i="2"/>
  <c r="AC335" i="2" s="1"/>
  <c r="U336" i="2"/>
  <c r="V336" i="2"/>
  <c r="W336" i="2"/>
  <c r="X336" i="2"/>
  <c r="Y336" i="2"/>
  <c r="Z336" i="2"/>
  <c r="AA336" i="2"/>
  <c r="U337" i="2"/>
  <c r="V337" i="2"/>
  <c r="W337" i="2"/>
  <c r="X337" i="2"/>
  <c r="AA337" i="2" s="1"/>
  <c r="Y337" i="2"/>
  <c r="Z337" i="2"/>
  <c r="U338" i="2"/>
  <c r="AA338" i="2" s="1"/>
  <c r="V338" i="2"/>
  <c r="W338" i="2"/>
  <c r="X338" i="2"/>
  <c r="Y338" i="2"/>
  <c r="Z338" i="2"/>
  <c r="AC338" i="2" s="1"/>
  <c r="U339" i="2"/>
  <c r="AA339" i="2" s="1"/>
  <c r="V339" i="2"/>
  <c r="AB339" i="2" s="1"/>
  <c r="W339" i="2"/>
  <c r="X339" i="2"/>
  <c r="Y339" i="2"/>
  <c r="Z339" i="2"/>
  <c r="AC339" i="2" s="1"/>
  <c r="U340" i="2"/>
  <c r="V340" i="2"/>
  <c r="W340" i="2"/>
  <c r="AC340" i="2" s="1"/>
  <c r="X340" i="2"/>
  <c r="Y340" i="2"/>
  <c r="AB340" i="2" s="1"/>
  <c r="Z340" i="2"/>
  <c r="AA340" i="2"/>
  <c r="U341" i="2"/>
  <c r="V341" i="2"/>
  <c r="W341" i="2"/>
  <c r="X341" i="2"/>
  <c r="AA341" i="2" s="1"/>
  <c r="Y341" i="2"/>
  <c r="Z341" i="2"/>
  <c r="U342" i="2"/>
  <c r="V342" i="2"/>
  <c r="W342" i="2"/>
  <c r="X342" i="2"/>
  <c r="Y342" i="2"/>
  <c r="Z342" i="2"/>
  <c r="AC342" i="2"/>
  <c r="U343" i="2"/>
  <c r="V343" i="2"/>
  <c r="W343" i="2"/>
  <c r="X343" i="2"/>
  <c r="Y343" i="2"/>
  <c r="Z343" i="2"/>
  <c r="AB343" i="2"/>
  <c r="U344" i="2"/>
  <c r="V344" i="2"/>
  <c r="W344" i="2"/>
  <c r="X344" i="2"/>
  <c r="Y344" i="2"/>
  <c r="AB344" i="2" s="1"/>
  <c r="Z344" i="2"/>
  <c r="AA344" i="2"/>
  <c r="U345" i="2"/>
  <c r="V345" i="2"/>
  <c r="AB345" i="2" s="1"/>
  <c r="W345" i="2"/>
  <c r="X345" i="2"/>
  <c r="AA345" i="2" s="1"/>
  <c r="Y345" i="2"/>
  <c r="Z345" i="2"/>
  <c r="U346" i="2"/>
  <c r="V346" i="2"/>
  <c r="AB346" i="2" s="1"/>
  <c r="W346" i="2"/>
  <c r="X346" i="2"/>
  <c r="Y346" i="2"/>
  <c r="Z346" i="2"/>
  <c r="AC346" i="2" s="1"/>
  <c r="U347" i="2"/>
  <c r="AA347" i="2" s="1"/>
  <c r="V347" i="2"/>
  <c r="W347" i="2"/>
  <c r="X347" i="2"/>
  <c r="Y347" i="2"/>
  <c r="Z347" i="2"/>
  <c r="AB347" i="2"/>
  <c r="U348" i="2"/>
  <c r="V348" i="2"/>
  <c r="W348" i="2"/>
  <c r="X348" i="2"/>
  <c r="AA348" i="2" s="1"/>
  <c r="Y348" i="2"/>
  <c r="Z348" i="2"/>
  <c r="U349" i="2"/>
  <c r="V349" i="2"/>
  <c r="W349" i="2"/>
  <c r="X349" i="2"/>
  <c r="Y349" i="2"/>
  <c r="Z349" i="2"/>
  <c r="U350" i="2"/>
  <c r="AA350" i="2" s="1"/>
  <c r="V350" i="2"/>
  <c r="W350" i="2"/>
  <c r="AC350" i="2" s="1"/>
  <c r="X350" i="2"/>
  <c r="Y350" i="2"/>
  <c r="Z350" i="2"/>
  <c r="U351" i="2"/>
  <c r="V351" i="2"/>
  <c r="AB351" i="2" s="1"/>
  <c r="W351" i="2"/>
  <c r="X351" i="2"/>
  <c r="Y351" i="2"/>
  <c r="Z351" i="2"/>
  <c r="AC351" i="2" s="1"/>
  <c r="U352" i="2"/>
  <c r="AA352" i="2" s="1"/>
  <c r="V352" i="2"/>
  <c r="W352" i="2"/>
  <c r="AC352" i="2" s="1"/>
  <c r="X352" i="2"/>
  <c r="Y352" i="2"/>
  <c r="AB352" i="2" s="1"/>
  <c r="Z352" i="2"/>
  <c r="U353" i="2"/>
  <c r="V353" i="2"/>
  <c r="AB353" i="2" s="1"/>
  <c r="W353" i="2"/>
  <c r="X353" i="2"/>
  <c r="AA353" i="2" s="1"/>
  <c r="Y353" i="2"/>
  <c r="Z353" i="2"/>
  <c r="U354" i="2"/>
  <c r="V354" i="2"/>
  <c r="AB354" i="2" s="1"/>
  <c r="W354" i="2"/>
  <c r="X354" i="2"/>
  <c r="AA354" i="2" s="1"/>
  <c r="Y354" i="2"/>
  <c r="Z354" i="2"/>
  <c r="AC354" i="2"/>
  <c r="U355" i="2"/>
  <c r="V355" i="2"/>
  <c r="AB355" i="2" s="1"/>
  <c r="W355" i="2"/>
  <c r="X355" i="2"/>
  <c r="Y355" i="2"/>
  <c r="Z355" i="2"/>
  <c r="AC355" i="2" s="1"/>
  <c r="U356" i="2"/>
  <c r="V356" i="2"/>
  <c r="W356" i="2"/>
  <c r="X356" i="2"/>
  <c r="Y356" i="2"/>
  <c r="Z356" i="2"/>
  <c r="U357" i="2"/>
  <c r="V357" i="2"/>
  <c r="AB357" i="2" s="1"/>
  <c r="W357" i="2"/>
  <c r="X357" i="2"/>
  <c r="AA357" i="2" s="1"/>
  <c r="Y357" i="2"/>
  <c r="Z357" i="2"/>
  <c r="U358" i="2"/>
  <c r="AA358" i="2" s="1"/>
  <c r="V358" i="2"/>
  <c r="W358" i="2"/>
  <c r="X358" i="2"/>
  <c r="Y358" i="2"/>
  <c r="Z358" i="2"/>
  <c r="AC358" i="2"/>
  <c r="U359" i="2"/>
  <c r="V359" i="2"/>
  <c r="AB359" i="2" s="1"/>
  <c r="W359" i="2"/>
  <c r="X359" i="2"/>
  <c r="Y359" i="2"/>
  <c r="Z359" i="2"/>
  <c r="AC359" i="2" s="1"/>
  <c r="U360" i="2"/>
  <c r="V360" i="2"/>
  <c r="W360" i="2"/>
  <c r="X360" i="2"/>
  <c r="AA360" i="2" s="1"/>
  <c r="Y360" i="2"/>
  <c r="Z360" i="2"/>
  <c r="U361" i="2"/>
  <c r="V361" i="2"/>
  <c r="W361" i="2"/>
  <c r="AC361" i="2" s="1"/>
  <c r="X361" i="2"/>
  <c r="Y361" i="2"/>
  <c r="AB361" i="2" s="1"/>
  <c r="Z361" i="2"/>
  <c r="U362" i="2"/>
  <c r="AA362" i="2" s="1"/>
  <c r="V362" i="2"/>
  <c r="AB362" i="2" s="1"/>
  <c r="W362" i="2"/>
  <c r="X362" i="2"/>
  <c r="Y362" i="2"/>
  <c r="Z362" i="2"/>
  <c r="AC362" i="2" s="1"/>
  <c r="U363" i="2"/>
  <c r="V363" i="2"/>
  <c r="AB363" i="2" s="1"/>
  <c r="W363" i="2"/>
  <c r="X363" i="2"/>
  <c r="Y363" i="2"/>
  <c r="Z363" i="2"/>
  <c r="AC363" i="2" s="1"/>
  <c r="U364" i="2"/>
  <c r="V364" i="2"/>
  <c r="W364" i="2"/>
  <c r="X364" i="2"/>
  <c r="Y364" i="2"/>
  <c r="Z364" i="2"/>
  <c r="U365" i="2"/>
  <c r="AA365" i="2" s="1"/>
  <c r="V365" i="2"/>
  <c r="AB365" i="2" s="1"/>
  <c r="W365" i="2"/>
  <c r="X365" i="2"/>
  <c r="Y365" i="2"/>
  <c r="Z365" i="2"/>
  <c r="U187" i="2"/>
  <c r="V187" i="2"/>
  <c r="AB187" i="2" s="1"/>
  <c r="W187" i="2"/>
  <c r="X187" i="2"/>
  <c r="AA187" i="2" s="1"/>
  <c r="Y187" i="2"/>
  <c r="Z187" i="2"/>
  <c r="AC187" i="2" s="1"/>
  <c r="U188" i="2"/>
  <c r="AA188" i="2" s="1"/>
  <c r="V188" i="2"/>
  <c r="AB188" i="2" s="1"/>
  <c r="W188" i="2"/>
  <c r="X188" i="2"/>
  <c r="Y188" i="2"/>
  <c r="Z188" i="2"/>
  <c r="U189" i="2"/>
  <c r="AA189" i="2" s="1"/>
  <c r="V189" i="2"/>
  <c r="AB189" i="2" s="1"/>
  <c r="W189" i="2"/>
  <c r="X189" i="2"/>
  <c r="Y189" i="2"/>
  <c r="Z189" i="2"/>
  <c r="U190" i="2"/>
  <c r="AA190" i="2" s="1"/>
  <c r="V190" i="2"/>
  <c r="W190" i="2"/>
  <c r="X190" i="2"/>
  <c r="Y190" i="2"/>
  <c r="Z190" i="2"/>
  <c r="AC190" i="2"/>
  <c r="U191" i="2"/>
  <c r="V191" i="2"/>
  <c r="AB191" i="2" s="1"/>
  <c r="W191" i="2"/>
  <c r="X191" i="2"/>
  <c r="Y191" i="2"/>
  <c r="Z191" i="2"/>
  <c r="AC191" i="2"/>
  <c r="U192" i="2"/>
  <c r="V192" i="2"/>
  <c r="W192" i="2"/>
  <c r="X192" i="2"/>
  <c r="AA192" i="2" s="1"/>
  <c r="Y192" i="2"/>
  <c r="Z192" i="2"/>
  <c r="AB192" i="2"/>
  <c r="U193" i="2"/>
  <c r="V193" i="2"/>
  <c r="AB193" i="2" s="1"/>
  <c r="W193" i="2"/>
  <c r="X193" i="2"/>
  <c r="AA193" i="2" s="1"/>
  <c r="Y193" i="2"/>
  <c r="Z193" i="2"/>
  <c r="U194" i="2"/>
  <c r="AA194" i="2" s="1"/>
  <c r="V194" i="2"/>
  <c r="W194" i="2"/>
  <c r="X194" i="2"/>
  <c r="Y194" i="2"/>
  <c r="Z194" i="2"/>
  <c r="AC194" i="2"/>
  <c r="U195" i="2"/>
  <c r="V195" i="2"/>
  <c r="AB195" i="2" s="1"/>
  <c r="W195" i="2"/>
  <c r="X195" i="2"/>
  <c r="Y195" i="2"/>
  <c r="Z195" i="2"/>
  <c r="AC195" i="2" s="1"/>
  <c r="U196" i="2"/>
  <c r="AA196" i="2" s="1"/>
  <c r="V196" i="2"/>
  <c r="AB196" i="2" s="1"/>
  <c r="W196" i="2"/>
  <c r="X196" i="2"/>
  <c r="Y196" i="2"/>
  <c r="Z196" i="2"/>
  <c r="U197" i="2"/>
  <c r="AA197" i="2" s="1"/>
  <c r="V197" i="2"/>
  <c r="AB197" i="2" s="1"/>
  <c r="W197" i="2"/>
  <c r="X197" i="2"/>
  <c r="Y197" i="2"/>
  <c r="Z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187" i="2"/>
  <c r="D188" i="2"/>
  <c r="D189" i="2"/>
  <c r="D190" i="2"/>
  <c r="D191" i="2"/>
  <c r="D192" i="2"/>
  <c r="D193" i="2"/>
  <c r="D194" i="2"/>
  <c r="D195" i="2"/>
  <c r="D196" i="2"/>
  <c r="D197" i="2"/>
  <c r="AA195" i="2" l="1"/>
  <c r="AC193" i="2"/>
  <c r="AC192" i="2"/>
  <c r="AB190" i="2"/>
  <c r="AC364" i="2"/>
  <c r="AA361" i="2"/>
  <c r="AC360" i="2"/>
  <c r="AC357" i="2"/>
  <c r="AB356" i="2"/>
  <c r="AA356" i="2"/>
  <c r="AB350" i="2"/>
  <c r="AA349" i="2"/>
  <c r="AC348" i="2"/>
  <c r="AC347" i="2"/>
  <c r="AA346" i="2"/>
  <c r="AB294" i="2"/>
  <c r="AB214" i="2"/>
  <c r="AB206" i="2"/>
  <c r="AC197" i="2"/>
  <c r="AC196" i="2"/>
  <c r="AB194" i="2"/>
  <c r="AA191" i="2"/>
  <c r="AC189" i="2"/>
  <c r="AC188" i="2"/>
  <c r="AC365" i="2"/>
  <c r="AB364" i="2"/>
  <c r="AA364" i="2"/>
  <c r="AB360" i="2"/>
  <c r="AB358" i="2"/>
  <c r="AC356" i="2"/>
  <c r="AB349" i="2"/>
  <c r="AB348" i="2"/>
  <c r="AB335" i="2"/>
  <c r="AA328" i="2"/>
  <c r="AB319" i="2"/>
  <c r="AA312" i="2"/>
  <c r="AB295" i="2"/>
  <c r="AC344" i="2"/>
  <c r="AC343" i="2"/>
  <c r="AA342" i="2"/>
  <c r="AC341" i="2"/>
  <c r="AB337" i="2"/>
  <c r="AB336" i="2"/>
  <c r="AB330" i="2"/>
  <c r="AA329" i="2"/>
  <c r="AC328" i="2"/>
  <c r="AC327" i="2"/>
  <c r="AA326" i="2"/>
  <c r="AC325" i="2"/>
  <c r="AB321" i="2"/>
  <c r="AB320" i="2"/>
  <c r="AB314" i="2"/>
  <c r="AA313" i="2"/>
  <c r="AC312" i="2"/>
  <c r="AC311" i="2"/>
  <c r="AB310" i="2"/>
  <c r="AC299" i="2"/>
  <c r="AA295" i="2"/>
  <c r="AB292" i="2"/>
  <c r="AA289" i="2"/>
  <c r="AB284" i="2"/>
  <c r="AA281" i="2"/>
  <c r="AB276" i="2"/>
  <c r="AA273" i="2"/>
  <c r="AB268" i="2"/>
  <c r="AA265" i="2"/>
  <c r="AB260" i="2"/>
  <c r="AB252" i="2"/>
  <c r="AA249" i="2"/>
  <c r="AB244" i="2"/>
  <c r="AA241" i="2"/>
  <c r="AB236" i="2"/>
  <c r="AA233" i="2"/>
  <c r="AB228" i="2"/>
  <c r="AB220" i="2"/>
  <c r="AB212" i="2"/>
  <c r="AA198" i="2"/>
  <c r="AA343" i="2"/>
  <c r="AB341" i="2"/>
  <c r="AB334" i="2"/>
  <c r="AC332" i="2"/>
  <c r="AA330" i="2"/>
  <c r="AA327" i="2"/>
  <c r="AB325" i="2"/>
  <c r="AB324" i="2"/>
  <c r="AB318" i="2"/>
  <c r="AC316" i="2"/>
  <c r="AA314" i="2"/>
  <c r="AA311" i="2"/>
  <c r="AB308" i="2"/>
  <c r="AB302" i="2"/>
  <c r="AA297" i="2"/>
  <c r="AC295" i="2"/>
  <c r="AC287" i="2"/>
  <c r="AC279" i="2"/>
  <c r="AC271" i="2"/>
  <c r="AC263" i="2"/>
  <c r="AC255" i="2"/>
  <c r="AC247" i="2"/>
  <c r="AC239" i="2"/>
  <c r="AC231" i="2"/>
  <c r="AC223" i="2"/>
  <c r="AC215" i="2"/>
  <c r="AC207" i="2"/>
  <c r="AC199" i="2"/>
  <c r="AB338" i="2"/>
  <c r="AC336" i="2"/>
  <c r="AA334" i="2"/>
  <c r="AA331" i="2"/>
  <c r="AB329" i="2"/>
  <c r="AB322" i="2"/>
  <c r="AC320" i="2"/>
  <c r="AA318" i="2"/>
  <c r="AA315" i="2"/>
  <c r="AB313" i="2"/>
  <c r="AB304" i="2"/>
  <c r="AB300" i="2"/>
  <c r="AA293" i="2"/>
  <c r="AB288" i="2"/>
  <c r="AA285" i="2"/>
  <c r="AB280" i="2"/>
  <c r="AA277" i="2"/>
  <c r="AB272" i="2"/>
  <c r="AA269" i="2"/>
  <c r="AB264" i="2"/>
  <c r="AA261" i="2"/>
  <c r="AB256" i="2"/>
  <c r="AA253" i="2"/>
  <c r="AB248" i="2"/>
  <c r="AA245" i="2"/>
  <c r="AB240" i="2"/>
  <c r="AA237" i="2"/>
  <c r="AB232" i="2"/>
  <c r="AA229" i="2"/>
  <c r="AB224" i="2"/>
  <c r="AA221" i="2"/>
  <c r="AB216" i="2"/>
  <c r="AA213" i="2"/>
  <c r="AB208" i="2"/>
  <c r="AA205" i="2"/>
  <c r="AB200" i="2"/>
  <c r="AA359" i="2"/>
  <c r="AC345" i="2"/>
  <c r="AC329" i="2"/>
  <c r="AC313" i="2"/>
  <c r="AC349" i="2"/>
  <c r="AC333" i="2"/>
  <c r="AC317" i="2"/>
  <c r="AA363" i="2"/>
  <c r="AA355" i="2"/>
  <c r="AC353" i="2"/>
  <c r="AA351" i="2"/>
  <c r="AB342" i="2"/>
  <c r="AC337" i="2"/>
  <c r="AA335" i="2"/>
  <c r="AB326" i="2"/>
  <c r="AC321" i="2"/>
  <c r="AA319" i="2"/>
  <c r="AB309" i="2"/>
  <c r="AA306" i="2"/>
  <c r="AC304" i="2"/>
  <c r="AB301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A310" i="2"/>
  <c r="AC308" i="2"/>
  <c r="AB305" i="2"/>
  <c r="AA302" i="2"/>
  <c r="AC300" i="2"/>
  <c r="AB297" i="2"/>
  <c r="AA294" i="2"/>
  <c r="AC292" i="2"/>
  <c r="AB289" i="2"/>
  <c r="AA286" i="2"/>
  <c r="AC284" i="2"/>
  <c r="AB281" i="2"/>
  <c r="AA278" i="2"/>
  <c r="AC276" i="2"/>
  <c r="AB273" i="2"/>
  <c r="AA270" i="2"/>
  <c r="AC268" i="2"/>
  <c r="AB265" i="2"/>
  <c r="AA262" i="2"/>
  <c r="AC260" i="2"/>
  <c r="AB257" i="2"/>
  <c r="AA254" i="2"/>
  <c r="AC252" i="2"/>
  <c r="AB249" i="2"/>
  <c r="AA246" i="2"/>
  <c r="AC244" i="2"/>
  <c r="AB241" i="2"/>
  <c r="AA238" i="2"/>
  <c r="AC236" i="2"/>
  <c r="AB233" i="2"/>
  <c r="AA230" i="2"/>
  <c r="AC228" i="2"/>
  <c r="AB225" i="2"/>
  <c r="AA222" i="2"/>
  <c r="AC220" i="2"/>
  <c r="AB217" i="2"/>
  <c r="AA214" i="2"/>
  <c r="AC212" i="2"/>
  <c r="AB209" i="2"/>
  <c r="AA206" i="2"/>
  <c r="AC204" i="2"/>
  <c r="AB201" i="2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C4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H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F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F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E329" i="11" s="1"/>
  <c r="A330" i="11"/>
  <c r="C330" i="11" s="1"/>
  <c r="B330" i="11"/>
  <c r="D330" i="11" s="1"/>
  <c r="A331" i="11"/>
  <c r="C331" i="11" s="1"/>
  <c r="B331" i="11"/>
  <c r="D331" i="11" s="1"/>
  <c r="F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E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E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E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E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H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 s="1"/>
  <c r="H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H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E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H440" i="1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503" i="11"/>
  <c r="H492" i="11"/>
  <c r="H460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I506" i="11" s="1"/>
  <c r="E501" i="11"/>
  <c r="E496" i="11"/>
  <c r="E488" i="11"/>
  <c r="E480" i="11"/>
  <c r="E477" i="11"/>
  <c r="E469" i="11"/>
  <c r="E448" i="11"/>
  <c r="E440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505" i="11"/>
  <c r="E484" i="11"/>
  <c r="E473" i="11"/>
  <c r="E460" i="11"/>
  <c r="E457" i="11"/>
  <c r="E452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238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9" i="11"/>
  <c r="F460" i="11"/>
  <c r="E459" i="11"/>
  <c r="F457" i="11"/>
  <c r="F453" i="11"/>
  <c r="F452" i="11"/>
  <c r="F448" i="11"/>
  <c r="F444" i="11"/>
  <c r="F440" i="11"/>
  <c r="J440" i="11" s="1"/>
  <c r="F429" i="11"/>
  <c r="F425" i="11"/>
  <c r="H424" i="11"/>
  <c r="F421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27" i="11"/>
  <c r="E419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509" i="11"/>
  <c r="H507" i="11"/>
  <c r="H505" i="11"/>
  <c r="H503" i="11"/>
  <c r="H501" i="11"/>
  <c r="H493" i="11"/>
  <c r="I493" i="11" s="1"/>
  <c r="H485" i="11"/>
  <c r="H477" i="11"/>
  <c r="H469" i="11"/>
  <c r="H459" i="11"/>
  <c r="H457" i="11"/>
  <c r="H453" i="11"/>
  <c r="H433" i="11"/>
  <c r="E429" i="11"/>
  <c r="H429" i="11"/>
  <c r="E425" i="11"/>
  <c r="H425" i="11"/>
  <c r="E421" i="11"/>
  <c r="H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C93" i="9" s="1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C105" i="9" s="1"/>
  <c r="D105" i="9" s="1"/>
  <c r="F106" i="8" s="1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C130" i="9" s="1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C158" i="9" s="1"/>
  <c r="D158" i="9" s="1"/>
  <c r="F159" i="8" s="1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C282" i="9" s="1"/>
  <c r="B282" i="9"/>
  <c r="A283" i="9"/>
  <c r="B283" i="9"/>
  <c r="A284" i="9"/>
  <c r="C284" i="9" s="1"/>
  <c r="D284" i="9" s="1"/>
  <c r="F285" i="8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C326" i="9" s="1"/>
  <c r="B326" i="9"/>
  <c r="A327" i="9"/>
  <c r="B327" i="9"/>
  <c r="A328" i="9"/>
  <c r="C328" i="9" s="1"/>
  <c r="B328" i="9"/>
  <c r="A329" i="9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G424" i="9" s="1"/>
  <c r="B424" i="9"/>
  <c r="A425" i="9"/>
  <c r="B425" i="9"/>
  <c r="A426" i="9"/>
  <c r="B426" i="9"/>
  <c r="A427" i="9"/>
  <c r="B427" i="9"/>
  <c r="A428" i="9"/>
  <c r="B428" i="9"/>
  <c r="A429" i="9"/>
  <c r="B429" i="9"/>
  <c r="A430" i="9"/>
  <c r="C430" i="9" s="1"/>
  <c r="B430" i="9"/>
  <c r="A431" i="9"/>
  <c r="B431" i="9"/>
  <c r="A432" i="9"/>
  <c r="G432" i="9" s="1"/>
  <c r="B432" i="9"/>
  <c r="A433" i="9"/>
  <c r="B433" i="9"/>
  <c r="A434" i="9"/>
  <c r="C434" i="9" s="1"/>
  <c r="B434" i="9"/>
  <c r="A435" i="9"/>
  <c r="B435" i="9"/>
  <c r="A436" i="9"/>
  <c r="B436" i="9"/>
  <c r="A437" i="9"/>
  <c r="B437" i="9"/>
  <c r="A438" i="9"/>
  <c r="B438" i="9"/>
  <c r="A439" i="9"/>
  <c r="B439" i="9"/>
  <c r="A440" i="9"/>
  <c r="G440" i="9" s="1"/>
  <c r="B440" i="9"/>
  <c r="A441" i="9"/>
  <c r="B441" i="9"/>
  <c r="A442" i="9"/>
  <c r="B442" i="9"/>
  <c r="A443" i="9"/>
  <c r="B443" i="9"/>
  <c r="A444" i="9"/>
  <c r="C444" i="9" s="1"/>
  <c r="B444" i="9"/>
  <c r="A445" i="9"/>
  <c r="B445" i="9"/>
  <c r="A446" i="9"/>
  <c r="B446" i="9"/>
  <c r="A447" i="9"/>
  <c r="B447" i="9"/>
  <c r="A448" i="9"/>
  <c r="C448" i="9" s="1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G456" i="9" s="1"/>
  <c r="B456" i="9"/>
  <c r="A457" i="9"/>
  <c r="G457" i="9" s="1"/>
  <c r="B457" i="9"/>
  <c r="A458" i="9"/>
  <c r="B458" i="9"/>
  <c r="A459" i="9"/>
  <c r="B459" i="9"/>
  <c r="A460" i="9"/>
  <c r="B460" i="9"/>
  <c r="A461" i="9"/>
  <c r="C461" i="9" s="1"/>
  <c r="B461" i="9"/>
  <c r="A462" i="9"/>
  <c r="C462" i="9" s="1"/>
  <c r="G462" i="9" s="1"/>
  <c r="B462" i="9"/>
  <c r="A463" i="9"/>
  <c r="C463" i="9" s="1"/>
  <c r="G463" i="9" s="1"/>
  <c r="B463" i="9"/>
  <c r="A464" i="9"/>
  <c r="G464" i="9" s="1"/>
  <c r="B464" i="9"/>
  <c r="A465" i="9"/>
  <c r="G465" i="9" s="1"/>
  <c r="B465" i="9"/>
  <c r="A466" i="9"/>
  <c r="B466" i="9"/>
  <c r="A467" i="9"/>
  <c r="B467" i="9"/>
  <c r="A468" i="9"/>
  <c r="B468" i="9"/>
  <c r="A469" i="9"/>
  <c r="C469" i="9" s="1"/>
  <c r="B469" i="9"/>
  <c r="A470" i="9"/>
  <c r="C470" i="9" s="1"/>
  <c r="G470" i="9" s="1"/>
  <c r="B470" i="9"/>
  <c r="A471" i="9"/>
  <c r="C471" i="9" s="1"/>
  <c r="G471" i="9" s="1"/>
  <c r="B471" i="9"/>
  <c r="A472" i="9"/>
  <c r="G472" i="9" s="1"/>
  <c r="B472" i="9"/>
  <c r="A473" i="9"/>
  <c r="G473" i="9" s="1"/>
  <c r="B473" i="9"/>
  <c r="A474" i="9"/>
  <c r="B474" i="9"/>
  <c r="A475" i="9"/>
  <c r="B475" i="9"/>
  <c r="A476" i="9"/>
  <c r="B476" i="9"/>
  <c r="A477" i="9"/>
  <c r="C477" i="9" s="1"/>
  <c r="B477" i="9"/>
  <c r="A478" i="9"/>
  <c r="C478" i="9" s="1"/>
  <c r="G478" i="9" s="1"/>
  <c r="B478" i="9"/>
  <c r="A479" i="9"/>
  <c r="C479" i="9" s="1"/>
  <c r="G479" i="9" s="1"/>
  <c r="B479" i="9"/>
  <c r="A480" i="9"/>
  <c r="G480" i="9" s="1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C486" i="9" s="1"/>
  <c r="G486" i="9" s="1"/>
  <c r="B486" i="9"/>
  <c r="A487" i="9"/>
  <c r="C487" i="9" s="1"/>
  <c r="G487" i="9" s="1"/>
  <c r="B487" i="9"/>
  <c r="A488" i="9"/>
  <c r="G488" i="9" s="1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C494" i="9" s="1"/>
  <c r="G494" i="9" s="1"/>
  <c r="B494" i="9"/>
  <c r="A495" i="9"/>
  <c r="C495" i="9" s="1"/>
  <c r="G495" i="9" s="1"/>
  <c r="B495" i="9"/>
  <c r="A496" i="9"/>
  <c r="G496" i="9" s="1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C502" i="9" s="1"/>
  <c r="G502" i="9" s="1"/>
  <c r="B502" i="9"/>
  <c r="A503" i="9"/>
  <c r="C503" i="9" s="1"/>
  <c r="G503" i="9" s="1"/>
  <c r="B503" i="9"/>
  <c r="A504" i="9"/>
  <c r="G504" i="9" s="1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D518" i="5" s="1"/>
  <c r="G518" i="5" s="1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D537" i="5" s="1"/>
  <c r="F537" i="5" s="1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D568" i="5" s="1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D771" i="5" s="1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N290" i="4" s="1"/>
  <c r="R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Q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N650" i="4" s="1"/>
  <c r="R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O780" i="4"/>
  <c r="A781" i="4"/>
  <c r="K781" i="4" s="1"/>
  <c r="B781" i="4"/>
  <c r="L781" i="4" s="1"/>
  <c r="C781" i="4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J425" i="11"/>
  <c r="I505" i="11"/>
  <c r="I509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I440" i="11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J421" i="11"/>
  <c r="J429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I429" i="11"/>
  <c r="J411" i="11"/>
  <c r="I421" i="11"/>
  <c r="J691" i="11"/>
  <c r="J755" i="11"/>
  <c r="I828" i="11"/>
  <c r="J828" i="11"/>
  <c r="J457" i="11"/>
  <c r="J505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09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329" i="9"/>
  <c r="E329" i="9" s="1"/>
  <c r="G330" i="8" s="1"/>
  <c r="C337" i="9"/>
  <c r="C345" i="9"/>
  <c r="E345" i="9" s="1"/>
  <c r="G346" i="8" s="1"/>
  <c r="C633" i="9"/>
  <c r="G916" i="9"/>
  <c r="C919" i="9"/>
  <c r="C923" i="9"/>
  <c r="C311" i="9"/>
  <c r="E311" i="9" s="1"/>
  <c r="G312" i="8" s="1"/>
  <c r="C325" i="9"/>
  <c r="D325" i="9" s="1"/>
  <c r="F326" i="8" s="1"/>
  <c r="C432" i="9"/>
  <c r="C464" i="9"/>
  <c r="C496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G325" i="8" s="1"/>
  <c r="C411" i="9"/>
  <c r="G411" i="9" s="1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7" i="9"/>
  <c r="C459" i="9"/>
  <c r="C465" i="9"/>
  <c r="C46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12" i="9"/>
  <c r="G421" i="9"/>
  <c r="G423" i="9"/>
  <c r="G425" i="9"/>
  <c r="G429" i="9"/>
  <c r="G431" i="9"/>
  <c r="G433" i="9"/>
  <c r="G434" i="9"/>
  <c r="G437" i="9"/>
  <c r="G439" i="9"/>
  <c r="G441" i="9"/>
  <c r="G444" i="9"/>
  <c r="G445" i="9"/>
  <c r="G447" i="9"/>
  <c r="G449" i="9"/>
  <c r="G453" i="9"/>
  <c r="G459" i="9"/>
  <c r="G467" i="9"/>
  <c r="G475" i="9"/>
  <c r="G483" i="9"/>
  <c r="G491" i="9"/>
  <c r="G499" i="9"/>
  <c r="G505" i="9"/>
  <c r="G507" i="9"/>
  <c r="G509" i="9"/>
  <c r="G510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L505" i="4"/>
  <c r="K930" i="4"/>
  <c r="K912" i="4"/>
  <c r="K682" i="4"/>
  <c r="K606" i="4"/>
  <c r="L461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4" i="4"/>
  <c r="M790" i="4"/>
  <c r="M780" i="4"/>
  <c r="M770" i="4"/>
  <c r="M762" i="4"/>
  <c r="M744" i="4"/>
  <c r="M734" i="4"/>
  <c r="M724" i="4"/>
  <c r="M716" i="4"/>
  <c r="M702" i="4"/>
  <c r="M648" i="4"/>
  <c r="M644" i="4"/>
  <c r="M584" i="4"/>
  <c r="K381" i="4"/>
  <c r="L338" i="4"/>
  <c r="M519" i="4"/>
  <c r="K481" i="4"/>
  <c r="N481" i="4" s="1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90" i="4"/>
  <c r="L752" i="4"/>
  <c r="L704" i="4"/>
  <c r="L654" i="4"/>
  <c r="P654" i="4" s="1"/>
  <c r="L624" i="4"/>
  <c r="L594" i="4"/>
  <c r="L580" i="4"/>
  <c r="L541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805" i="4"/>
  <c r="M801" i="4"/>
  <c r="M793" i="4"/>
  <c r="M791" i="4"/>
  <c r="M781" i="4"/>
  <c r="M777" i="4"/>
  <c r="M771" i="4"/>
  <c r="M769" i="4"/>
  <c r="M741" i="4"/>
  <c r="M737" i="4"/>
  <c r="M733" i="4"/>
  <c r="M715" i="4"/>
  <c r="M713" i="4"/>
  <c r="M707" i="4"/>
  <c r="M691" i="4"/>
  <c r="M655" i="4"/>
  <c r="M645" i="4"/>
  <c r="M615" i="4"/>
  <c r="M595" i="4"/>
  <c r="M589" i="4"/>
  <c r="M585" i="4"/>
  <c r="M583" i="4"/>
  <c r="M581" i="4"/>
  <c r="M575" i="4"/>
  <c r="L547" i="4"/>
  <c r="L519" i="4"/>
  <c r="L148" i="4"/>
  <c r="P148" i="4" s="1"/>
  <c r="L110" i="4"/>
  <c r="L106" i="4"/>
  <c r="N48" i="4"/>
  <c r="R48" i="4" s="1"/>
  <c r="P29" i="4"/>
  <c r="P23" i="4"/>
  <c r="E325" i="9"/>
  <c r="G326" i="8" s="1"/>
  <c r="D310" i="9"/>
  <c r="F311" i="8" s="1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N537" i="4"/>
  <c r="R537" i="4" s="1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356" i="3"/>
  <c r="D272" i="3"/>
  <c r="D198" i="3"/>
  <c r="D199" i="3"/>
  <c r="D605" i="3"/>
  <c r="D244" i="3"/>
  <c r="D350" i="3"/>
  <c r="D609" i="3"/>
  <c r="D677" i="3"/>
  <c r="D326" i="3"/>
  <c r="D355" i="3"/>
  <c r="D674" i="3"/>
  <c r="D229" i="3"/>
  <c r="D209" i="3"/>
  <c r="D619" i="3"/>
  <c r="D623" i="3"/>
  <c r="D624" i="3"/>
  <c r="D678" i="3"/>
  <c r="D213" i="3"/>
  <c r="D280" i="3"/>
  <c r="D660" i="3"/>
  <c r="D746" i="3"/>
  <c r="D750" i="3"/>
  <c r="D730" i="3"/>
  <c r="D836" i="3"/>
  <c r="D859" i="3"/>
  <c r="D803" i="3"/>
  <c r="D742" i="3"/>
  <c r="D770" i="3"/>
  <c r="D805" i="3"/>
  <c r="D689" i="3"/>
  <c r="D718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202" i="3"/>
  <c r="D253" i="3"/>
  <c r="D190" i="3"/>
  <c r="D325" i="3"/>
  <c r="D309" i="3"/>
  <c r="D606" i="3"/>
  <c r="D628" i="3"/>
  <c r="D302" i="3"/>
  <c r="D215" i="3"/>
  <c r="D228" i="3"/>
  <c r="D188" i="3"/>
  <c r="D642" i="3"/>
  <c r="D227" i="3"/>
  <c r="D238" i="3"/>
  <c r="D684" i="3"/>
  <c r="D704" i="3"/>
  <c r="D838" i="3"/>
  <c r="D860" i="3"/>
  <c r="D748" i="3"/>
  <c r="D777" i="3"/>
  <c r="D857" i="3"/>
  <c r="D779" i="3"/>
  <c r="D709" i="3"/>
  <c r="D773" i="3"/>
  <c r="D713" i="3"/>
  <c r="D737" i="3"/>
  <c r="D191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231" i="3"/>
  <c r="D262" i="3"/>
  <c r="D203" i="3"/>
  <c r="D329" i="3"/>
  <c r="D316" i="3"/>
  <c r="D719" i="3"/>
  <c r="D810" i="3"/>
  <c r="D851" i="3"/>
  <c r="D841" i="3"/>
  <c r="D837" i="3"/>
  <c r="D788" i="3"/>
  <c r="D43" i="3"/>
  <c r="D154" i="3"/>
  <c r="D994" i="3"/>
  <c r="D178" i="3"/>
  <c r="D986" i="3"/>
  <c r="D168" i="3"/>
  <c r="D138" i="3"/>
  <c r="D47" i="3"/>
  <c r="D884" i="3"/>
  <c r="D916" i="3"/>
  <c r="D982" i="3"/>
  <c r="D264" i="3"/>
  <c r="D359" i="3"/>
  <c r="D254" i="3"/>
  <c r="D327" i="3"/>
  <c r="D259" i="3"/>
  <c r="D635" i="3"/>
  <c r="D658" i="3"/>
  <c r="D243" i="3"/>
  <c r="D282" i="3"/>
  <c r="D341" i="3"/>
  <c r="D197" i="3"/>
  <c r="D632" i="3"/>
  <c r="D211" i="3"/>
  <c r="D299" i="3"/>
  <c r="D688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268" i="3"/>
  <c r="D351" i="3"/>
  <c r="D292" i="3"/>
  <c r="D247" i="3"/>
  <c r="D293" i="3"/>
  <c r="D614" i="3"/>
  <c r="D634" i="3"/>
  <c r="D652" i="3"/>
  <c r="D332" i="3"/>
  <c r="D303" i="3"/>
  <c r="D252" i="3"/>
  <c r="D256" i="3"/>
  <c r="D337" i="3"/>
  <c r="D665" i="3"/>
  <c r="D865" i="3"/>
  <c r="D790" i="3"/>
  <c r="D870" i="3"/>
  <c r="D796" i="3"/>
  <c r="D783" i="3"/>
  <c r="D856" i="3"/>
  <c r="D735" i="3"/>
  <c r="D776" i="3"/>
  <c r="D778" i="3"/>
  <c r="D835" i="3"/>
  <c r="D854" i="3"/>
  <c r="D9" i="3"/>
  <c r="D18" i="3"/>
  <c r="D959" i="3"/>
  <c r="D183" i="3"/>
  <c r="D880" i="3"/>
  <c r="D40" i="3"/>
  <c r="D874" i="3"/>
  <c r="D909" i="3"/>
  <c r="D48" i="3"/>
  <c r="D989" i="3"/>
  <c r="D230" i="3"/>
  <c r="D345" i="3"/>
  <c r="D205" i="3"/>
  <c r="D647" i="3"/>
  <c r="D212" i="3"/>
  <c r="D676" i="3"/>
  <c r="D273" i="3"/>
  <c r="D644" i="3"/>
  <c r="D265" i="3"/>
  <c r="D761" i="3"/>
  <c r="D694" i="3"/>
  <c r="D820" i="3"/>
  <c r="D787" i="3"/>
  <c r="D791" i="3"/>
  <c r="D855" i="3"/>
  <c r="D70" i="3"/>
  <c r="D145" i="3"/>
  <c r="D163" i="3"/>
  <c r="D945" i="3"/>
  <c r="D935" i="3"/>
  <c r="D177" i="3"/>
  <c r="D97" i="3"/>
  <c r="D39" i="3"/>
  <c r="D59" i="3"/>
  <c r="D957" i="3"/>
  <c r="D304" i="3"/>
  <c r="D360" i="3"/>
  <c r="D189" i="3"/>
  <c r="D248" i="3"/>
  <c r="D276" i="3"/>
  <c r="D679" i="3"/>
  <c r="D223" i="3"/>
  <c r="D626" i="3"/>
  <c r="D842" i="3"/>
  <c r="D843" i="3"/>
  <c r="D823" i="3"/>
  <c r="D817" i="3"/>
  <c r="D793" i="3"/>
  <c r="D756" i="3"/>
  <c r="D830" i="3"/>
  <c r="D736" i="3"/>
  <c r="D834" i="3"/>
  <c r="D727" i="3"/>
  <c r="D789" i="3"/>
  <c r="D752" i="3"/>
  <c r="D840" i="3"/>
  <c r="D782" i="3"/>
  <c r="D744" i="3"/>
  <c r="D700" i="3"/>
  <c r="D797" i="3"/>
  <c r="D370" i="3"/>
  <c r="D380" i="3"/>
  <c r="D385" i="3"/>
  <c r="D405" i="3"/>
  <c r="D395" i="3"/>
  <c r="D402" i="3"/>
  <c r="D366" i="3"/>
  <c r="D407" i="3"/>
  <c r="D371" i="3"/>
  <c r="D398" i="3"/>
  <c r="D393" i="3"/>
  <c r="D22" i="3"/>
  <c r="D128" i="3"/>
  <c r="D904" i="3"/>
  <c r="D30" i="3"/>
  <c r="D875" i="3"/>
  <c r="D78" i="3"/>
  <c r="D81" i="3"/>
  <c r="D925" i="3"/>
  <c r="D132" i="3"/>
  <c r="D893" i="3"/>
  <c r="D221" i="3"/>
  <c r="D236" i="3"/>
  <c r="D333" i="3"/>
  <c r="D651" i="3"/>
  <c r="D306" i="3"/>
  <c r="D645" i="3"/>
  <c r="D630" i="3"/>
  <c r="D283" i="3"/>
  <c r="D612" i="3"/>
  <c r="D862" i="3"/>
  <c r="D853" i="3"/>
  <c r="D728" i="3"/>
  <c r="D832" i="3"/>
  <c r="D824" i="3"/>
  <c r="D749" i="3"/>
  <c r="D4" i="3"/>
  <c r="D149" i="3"/>
  <c r="D927" i="3"/>
  <c r="D135" i="3"/>
  <c r="D969" i="3"/>
  <c r="D42" i="3"/>
  <c r="D908" i="3"/>
  <c r="D883" i="3"/>
  <c r="D147" i="3"/>
  <c r="D108" i="3"/>
  <c r="D924" i="3"/>
  <c r="D289" i="3"/>
  <c r="D233" i="3"/>
  <c r="D310" i="3"/>
  <c r="D208" i="3"/>
  <c r="D277" i="3"/>
  <c r="D358" i="3"/>
  <c r="D662" i="3"/>
  <c r="D237" i="3"/>
  <c r="D330" i="3"/>
  <c r="D661" i="3"/>
  <c r="D239" i="3"/>
  <c r="D210" i="3"/>
  <c r="D671" i="3"/>
  <c r="D234" i="3"/>
  <c r="D705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235" i="3"/>
  <c r="D340" i="3"/>
  <c r="D261" i="3"/>
  <c r="D317" i="3"/>
  <c r="D224" i="3"/>
  <c r="D187" i="3"/>
  <c r="D654" i="3"/>
  <c r="D286" i="3"/>
  <c r="D322" i="3"/>
  <c r="D636" i="3"/>
  <c r="D659" i="3"/>
  <c r="D245" i="3"/>
  <c r="D225" i="3"/>
  <c r="D667" i="3"/>
  <c r="D267" i="3"/>
  <c r="D201" i="3"/>
  <c r="D653" i="3"/>
  <c r="D825" i="3"/>
  <c r="D695" i="3"/>
  <c r="D734" i="3"/>
  <c r="D764" i="3"/>
  <c r="D762" i="3"/>
  <c r="D692" i="3"/>
  <c r="D743" i="3"/>
  <c r="D786" i="3"/>
  <c r="D697" i="3"/>
  <c r="D763" i="3"/>
  <c r="D794" i="3"/>
  <c r="D7" i="3"/>
  <c r="D14" i="3"/>
  <c r="D44" i="3"/>
  <c r="D895" i="3"/>
  <c r="D891" i="3"/>
  <c r="D110" i="3"/>
  <c r="D184" i="3"/>
  <c r="D37" i="3"/>
  <c r="D90" i="3"/>
  <c r="D816" i="3"/>
  <c r="D249" i="3"/>
  <c r="D186" i="3"/>
  <c r="D328" i="3"/>
  <c r="D226" i="3"/>
  <c r="D311" i="3"/>
  <c r="D602" i="3"/>
  <c r="D675" i="3"/>
  <c r="D798" i="3"/>
  <c r="D699" i="3"/>
  <c r="D707" i="3"/>
  <c r="D712" i="3"/>
  <c r="D858" i="3"/>
  <c r="D25" i="3"/>
  <c r="D119" i="3"/>
  <c r="D896" i="3"/>
  <c r="D170" i="3"/>
  <c r="D998" i="3"/>
  <c r="D6" i="3"/>
  <c r="D978" i="3"/>
  <c r="D930" i="3"/>
  <c r="D146" i="3"/>
  <c r="D887" i="3"/>
  <c r="D279" i="3"/>
  <c r="D270" i="3"/>
  <c r="D607" i="3"/>
  <c r="D271" i="3"/>
  <c r="D625" i="3"/>
  <c r="D610" i="3"/>
  <c r="D297" i="3"/>
  <c r="D643" i="3"/>
  <c r="D300" i="3"/>
  <c r="D708" i="3"/>
  <c r="D714" i="3"/>
  <c r="D863" i="3"/>
  <c r="D723" i="3"/>
  <c r="D722" i="3"/>
  <c r="D867" i="3"/>
  <c r="D828" i="3"/>
  <c r="D826" i="3"/>
  <c r="D868" i="3"/>
  <c r="D741" i="3"/>
  <c r="D724" i="3"/>
  <c r="D721" i="3"/>
  <c r="D802" i="3"/>
  <c r="D821" i="3"/>
  <c r="D760" i="3"/>
  <c r="D698" i="3"/>
  <c r="D397" i="3"/>
  <c r="D391" i="3"/>
  <c r="D403" i="3"/>
  <c r="D408" i="3"/>
  <c r="D382" i="3"/>
  <c r="D386" i="3"/>
  <c r="D387" i="3"/>
  <c r="D378" i="3"/>
  <c r="D367" i="3"/>
  <c r="D389" i="3"/>
  <c r="D401" i="3"/>
  <c r="D373" i="3"/>
  <c r="D130" i="3"/>
  <c r="D148" i="3"/>
  <c r="D122" i="3"/>
  <c r="D68" i="3"/>
  <c r="D894" i="3"/>
  <c r="D250" i="3"/>
  <c r="D323" i="3"/>
  <c r="D631" i="3"/>
  <c r="D284" i="3"/>
  <c r="D852" i="3"/>
  <c r="D811" i="3"/>
  <c r="D807" i="3"/>
  <c r="D38" i="3"/>
  <c r="D937" i="3"/>
  <c r="D890" i="3"/>
  <c r="D133" i="3"/>
  <c r="D182" i="3"/>
  <c r="D918" i="3"/>
  <c r="D338" i="3"/>
  <c r="D305" i="3"/>
  <c r="D308" i="3"/>
  <c r="D192" i="3"/>
  <c r="D611" i="3"/>
  <c r="D295" i="3"/>
  <c r="D633" i="3"/>
  <c r="D61" i="3"/>
  <c r="D174" i="3"/>
  <c r="D882" i="3"/>
  <c r="D879" i="3"/>
  <c r="D999" i="3"/>
  <c r="D131" i="3"/>
  <c r="D179" i="3"/>
  <c r="D17" i="3"/>
  <c r="D942" i="3"/>
  <c r="D938" i="3"/>
  <c r="D288" i="3"/>
  <c r="D269" i="3"/>
  <c r="D364" i="3"/>
  <c r="D603" i="3"/>
  <c r="D349" i="3"/>
  <c r="D613" i="3"/>
  <c r="D334" i="3"/>
  <c r="D754" i="3"/>
  <c r="D729" i="3"/>
  <c r="D866" i="3"/>
  <c r="D785" i="3"/>
  <c r="D809" i="3"/>
  <c r="D745" i="3"/>
  <c r="D140" i="3"/>
  <c r="D1000" i="3"/>
  <c r="D987" i="3"/>
  <c r="D142" i="3"/>
  <c r="D216" i="3"/>
  <c r="D354" i="3"/>
  <c r="D615" i="3"/>
  <c r="D618" i="3"/>
  <c r="D314" i="3"/>
  <c r="D848" i="3"/>
  <c r="D822" i="3"/>
  <c r="D819" i="3"/>
  <c r="D73" i="3"/>
  <c r="D124" i="3"/>
  <c r="D28" i="3"/>
  <c r="D988" i="3"/>
  <c r="D995" i="3"/>
  <c r="D363" i="3"/>
  <c r="D348" i="3"/>
  <c r="D670" i="3"/>
  <c r="D214" i="3"/>
  <c r="D641" i="3"/>
  <c r="D800" i="3"/>
  <c r="D792" i="3"/>
  <c r="D768" i="3"/>
  <c r="D784" i="3"/>
  <c r="D739" i="3"/>
  <c r="D775" i="3"/>
  <c r="D827" i="3"/>
  <c r="D753" i="3"/>
  <c r="D376" i="3"/>
  <c r="D365" i="3"/>
  <c r="D369" i="3"/>
  <c r="D375" i="3"/>
  <c r="D379" i="3"/>
  <c r="D406" i="3"/>
  <c r="D219" i="3"/>
  <c r="D710" i="3"/>
  <c r="D774" i="3"/>
  <c r="D726" i="3"/>
  <c r="D701" i="3"/>
  <c r="D720" i="3"/>
  <c r="D388" i="3"/>
  <c r="D409" i="3"/>
  <c r="D383" i="3"/>
  <c r="D127" i="3"/>
  <c r="D946" i="3"/>
  <c r="D313" i="3"/>
  <c r="D251" i="3"/>
  <c r="D725" i="3"/>
  <c r="D664" i="3"/>
  <c r="D104" i="3"/>
  <c r="D339" i="3"/>
  <c r="D319" i="3"/>
  <c r="D258" i="3"/>
  <c r="D242" i="3"/>
  <c r="D336" i="3"/>
  <c r="D64" i="3"/>
  <c r="D912" i="3"/>
  <c r="D960" i="3"/>
  <c r="D321" i="3"/>
  <c r="D291" i="3"/>
  <c r="D331" i="3"/>
  <c r="D715" i="3"/>
  <c r="D2" i="3"/>
  <c r="D911" i="3"/>
  <c r="D956" i="3"/>
  <c r="D881" i="3"/>
  <c r="D99" i="3"/>
  <c r="D281" i="3"/>
  <c r="D307" i="3"/>
  <c r="D655" i="3"/>
  <c r="D290" i="3"/>
  <c r="D668" i="3"/>
  <c r="D732" i="3"/>
  <c r="D801" i="3"/>
  <c r="D240" i="3"/>
  <c r="D53" i="3"/>
  <c r="D74" i="3"/>
  <c r="D952" i="3"/>
  <c r="D923" i="3"/>
  <c r="D160" i="3"/>
  <c r="D815" i="3"/>
  <c r="D195" i="3"/>
  <c r="D357" i="3"/>
  <c r="D315" i="3"/>
  <c r="D604" i="3"/>
  <c r="D672" i="3"/>
  <c r="D346" i="3"/>
  <c r="D669" i="3"/>
  <c r="D200" i="3"/>
  <c r="D663" i="3"/>
  <c r="D63" i="3"/>
  <c r="D112" i="3"/>
  <c r="D86" i="3"/>
  <c r="D985" i="3"/>
  <c r="D967" i="3"/>
  <c r="D156" i="3"/>
  <c r="D955" i="3"/>
  <c r="D85" i="3"/>
  <c r="D123" i="3"/>
  <c r="D1001" i="3"/>
  <c r="D275" i="3"/>
  <c r="D301" i="3"/>
  <c r="D637" i="3"/>
  <c r="D274" i="3"/>
  <c r="D673" i="3"/>
  <c r="D287" i="3"/>
  <c r="D657" i="3"/>
  <c r="D343" i="3"/>
  <c r="D656" i="3"/>
  <c r="D747" i="3"/>
  <c r="D738" i="3"/>
  <c r="D711" i="3"/>
  <c r="D861" i="3"/>
  <c r="D759" i="3"/>
  <c r="D72" i="3"/>
  <c r="D966" i="3"/>
  <c r="D919" i="3"/>
  <c r="D144" i="3"/>
  <c r="D943" i="3"/>
  <c r="D285" i="3"/>
  <c r="D318" i="3"/>
  <c r="D620" i="3"/>
  <c r="D241" i="3"/>
  <c r="D298" i="3"/>
  <c r="D687" i="3"/>
  <c r="D808" i="3"/>
  <c r="D716" i="3"/>
  <c r="D755" i="3"/>
  <c r="D901" i="3"/>
  <c r="D940" i="3"/>
  <c r="D885" i="3"/>
  <c r="D137" i="3"/>
  <c r="D950" i="3"/>
  <c r="D649" i="3"/>
  <c r="D353" i="3"/>
  <c r="D833" i="3"/>
  <c r="D740" i="3"/>
  <c r="D804" i="3"/>
  <c r="D404" i="3"/>
  <c r="D377" i="3"/>
  <c r="D399" i="3"/>
  <c r="D16" i="3"/>
  <c r="D266" i="3"/>
  <c r="D799" i="3"/>
  <c r="D977" i="3"/>
  <c r="D914" i="3"/>
  <c r="D105" i="3"/>
  <c r="D167" i="3"/>
  <c r="D964" i="3"/>
  <c r="D257" i="3"/>
  <c r="D196" i="3"/>
  <c r="D33" i="3"/>
  <c r="D958" i="3"/>
  <c r="D965" i="3"/>
  <c r="D24" i="3"/>
  <c r="D970" i="3"/>
  <c r="D206" i="3"/>
  <c r="D344" i="3"/>
  <c r="D629" i="3"/>
  <c r="D320" i="3"/>
  <c r="D703" i="3"/>
  <c r="D733" i="3"/>
  <c r="D690" i="3"/>
  <c r="D616" i="3"/>
  <c r="D158" i="3"/>
  <c r="D89" i="3"/>
  <c r="D57" i="3"/>
  <c r="D941" i="3"/>
  <c r="D933" i="3"/>
  <c r="D324" i="3"/>
  <c r="D335" i="3"/>
  <c r="D218" i="3"/>
  <c r="D648" i="3"/>
  <c r="D347" i="3"/>
  <c r="D638" i="3"/>
  <c r="D683" i="3"/>
  <c r="D207" i="3"/>
  <c r="D627" i="3"/>
  <c r="D685" i="3"/>
  <c r="D15" i="3"/>
  <c r="D165" i="3"/>
  <c r="D939" i="3"/>
  <c r="D151" i="3"/>
  <c r="D976" i="3"/>
  <c r="D8" i="3"/>
  <c r="D962" i="3"/>
  <c r="D917" i="3"/>
  <c r="D56" i="3"/>
  <c r="D164" i="3"/>
  <c r="D361" i="3"/>
  <c r="D194" i="3"/>
  <c r="D278" i="3"/>
  <c r="D617" i="3"/>
  <c r="D680" i="3"/>
  <c r="D255" i="3"/>
  <c r="D681" i="3"/>
  <c r="D204" i="3"/>
  <c r="D608" i="3"/>
  <c r="D666" i="3"/>
  <c r="D296" i="3"/>
  <c r="D682" i="3"/>
  <c r="D766" i="3"/>
  <c r="D702" i="3"/>
  <c r="D831" i="3"/>
  <c r="D795" i="3"/>
  <c r="D818" i="3"/>
  <c r="D52" i="3"/>
  <c r="D94" i="3"/>
  <c r="D51" i="3"/>
  <c r="D886" i="3"/>
  <c r="D117" i="3"/>
  <c r="D263" i="3"/>
  <c r="D222" i="3"/>
  <c r="D650" i="3"/>
  <c r="D260" i="3"/>
  <c r="D845" i="3"/>
  <c r="D693" i="3"/>
  <c r="D767" i="3"/>
  <c r="D21" i="3"/>
  <c r="D920" i="3"/>
  <c r="D951" i="3"/>
  <c r="D82" i="3"/>
  <c r="D921" i="3"/>
  <c r="D312" i="3"/>
  <c r="D342" i="3"/>
  <c r="D621" i="3"/>
  <c r="D814" i="3"/>
  <c r="D781" i="3"/>
  <c r="D771" i="3"/>
  <c r="D765" i="3"/>
  <c r="D829" i="3"/>
  <c r="D864" i="3"/>
  <c r="D691" i="3"/>
  <c r="D813" i="3"/>
  <c r="D384" i="3"/>
  <c r="D394" i="3"/>
  <c r="D374" i="3"/>
  <c r="D390" i="3"/>
  <c r="D368" i="3"/>
  <c r="D372" i="3"/>
  <c r="D103" i="3"/>
  <c r="D169" i="3"/>
  <c r="D639" i="3"/>
  <c r="D686" i="3"/>
  <c r="D717" i="3"/>
  <c r="D77" i="3"/>
  <c r="D87" i="3"/>
  <c r="D246" i="3"/>
  <c r="D60" i="3"/>
  <c r="D954" i="3"/>
  <c r="D79" i="3"/>
  <c r="D897" i="3"/>
  <c r="D193" i="3"/>
  <c r="D769" i="3"/>
  <c r="D125" i="3"/>
  <c r="D352" i="3"/>
  <c r="D232" i="3"/>
  <c r="D869" i="3"/>
  <c r="D997" i="3"/>
  <c r="D362" i="3"/>
  <c r="D646" i="3"/>
  <c r="D772" i="3"/>
  <c r="D849" i="3"/>
  <c r="D381" i="3"/>
  <c r="D871" i="3"/>
  <c r="D220" i="3"/>
  <c r="D847" i="3"/>
  <c r="D731" i="3"/>
  <c r="D92" i="3"/>
  <c r="D640" i="3"/>
  <c r="D806" i="3"/>
  <c r="D981" i="3"/>
  <c r="D622" i="3"/>
  <c r="D758" i="3"/>
  <c r="D706" i="3"/>
  <c r="D411" i="3"/>
  <c r="D115" i="3"/>
  <c r="D172" i="3"/>
  <c r="D751" i="3"/>
  <c r="D410" i="3"/>
  <c r="D844" i="3"/>
  <c r="D780" i="3"/>
  <c r="D32" i="3"/>
  <c r="D294" i="3"/>
  <c r="D107" i="3"/>
  <c r="D171" i="3"/>
  <c r="D846" i="3"/>
  <c r="D696" i="3"/>
  <c r="D400" i="3"/>
  <c r="D396" i="3"/>
  <c r="D839" i="3"/>
  <c r="D757" i="3"/>
  <c r="D217" i="3"/>
  <c r="D392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05" i="10"/>
  <c r="D531" i="10"/>
  <c r="D508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60" i="10"/>
  <c r="D61" i="10"/>
  <c r="D75" i="10"/>
  <c r="D152" i="10"/>
  <c r="D73" i="10"/>
  <c r="D174" i="10"/>
  <c r="D127" i="10"/>
  <c r="D28" i="10"/>
  <c r="D139" i="10"/>
  <c r="D69" i="10"/>
  <c r="D77" i="10"/>
  <c r="D97" i="10"/>
  <c r="D165" i="10"/>
  <c r="D20" i="10"/>
  <c r="D132" i="10"/>
  <c r="D50" i="10"/>
  <c r="D146" i="10"/>
  <c r="D4" i="10"/>
  <c r="D91" i="10"/>
  <c r="D35" i="10"/>
  <c r="D93" i="10"/>
  <c r="D162" i="10"/>
  <c r="D94" i="10"/>
  <c r="D62" i="10"/>
  <c r="D120" i="10"/>
  <c r="D149" i="10"/>
  <c r="D96" i="10"/>
  <c r="D81" i="10"/>
  <c r="D148" i="10"/>
  <c r="D104" i="10"/>
  <c r="D155" i="10"/>
  <c r="D32" i="10"/>
  <c r="D110" i="10"/>
  <c r="D137" i="10"/>
  <c r="D424" i="10"/>
  <c r="D42" i="10"/>
  <c r="D12" i="10"/>
  <c r="D11" i="10"/>
  <c r="D7" i="10"/>
  <c r="D106" i="10"/>
  <c r="D72" i="10"/>
  <c r="D113" i="10"/>
  <c r="D17" i="10"/>
  <c r="D171" i="10"/>
  <c r="D124" i="10"/>
  <c r="D178" i="10"/>
  <c r="D427" i="10"/>
  <c r="D420" i="10"/>
  <c r="D496" i="10"/>
  <c r="D455" i="10"/>
  <c r="D477" i="10"/>
  <c r="D423" i="10"/>
  <c r="D466" i="10"/>
  <c r="D504" i="10"/>
  <c r="D493" i="10"/>
  <c r="D500" i="10"/>
  <c r="D419" i="10"/>
  <c r="D421" i="10"/>
  <c r="D492" i="10"/>
  <c r="D503" i="10"/>
  <c r="D487" i="10"/>
  <c r="D435" i="10"/>
  <c r="D444" i="10"/>
  <c r="D473" i="10"/>
  <c r="D465" i="10"/>
  <c r="D480" i="10"/>
  <c r="D224" i="10"/>
  <c r="D182" i="10"/>
  <c r="D210" i="10"/>
  <c r="D217" i="10"/>
  <c r="D202" i="10"/>
  <c r="D199" i="10"/>
  <c r="D205" i="10"/>
  <c r="D203" i="10"/>
  <c r="D215" i="10"/>
  <c r="D226" i="10"/>
  <c r="D216" i="10"/>
  <c r="D184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06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10" i="10"/>
  <c r="D536" i="10"/>
  <c r="D635" i="10"/>
  <c r="D619" i="10"/>
  <c r="D621" i="10"/>
  <c r="D576" i="10"/>
  <c r="D606" i="10"/>
  <c r="D650" i="10"/>
  <c r="D2" i="10"/>
  <c r="D19" i="10"/>
  <c r="D158" i="10"/>
  <c r="D87" i="10"/>
  <c r="D40" i="10"/>
  <c r="D88" i="10"/>
  <c r="D98" i="10"/>
  <c r="D55" i="10"/>
  <c r="D44" i="10"/>
  <c r="D39" i="10"/>
  <c r="D129" i="10"/>
  <c r="D15" i="10"/>
  <c r="D78" i="10"/>
  <c r="D46" i="10"/>
  <c r="D84" i="10"/>
  <c r="D138" i="10"/>
  <c r="D111" i="10"/>
  <c r="D53" i="10"/>
  <c r="D9" i="10"/>
  <c r="D25" i="10"/>
  <c r="D156" i="10"/>
  <c r="D126" i="10"/>
  <c r="D76" i="10"/>
  <c r="D429" i="10"/>
  <c r="D65" i="10"/>
  <c r="D122" i="10"/>
  <c r="D31" i="10"/>
  <c r="D135" i="10"/>
  <c r="D83" i="10"/>
  <c r="D54" i="10"/>
  <c r="D160" i="10"/>
  <c r="D103" i="10"/>
  <c r="D179" i="10"/>
  <c r="D121" i="10"/>
  <c r="D100" i="10"/>
  <c r="D440" i="10"/>
  <c r="D27" i="10"/>
  <c r="D140" i="10"/>
  <c r="D52" i="10"/>
  <c r="D26" i="10"/>
  <c r="D150" i="10"/>
  <c r="D59" i="10"/>
  <c r="D18" i="10"/>
  <c r="D41" i="10"/>
  <c r="D95" i="10"/>
  <c r="D51" i="10"/>
  <c r="D426" i="10"/>
  <c r="D418" i="10"/>
  <c r="D497" i="10"/>
  <c r="D489" i="10"/>
  <c r="D469" i="10"/>
  <c r="D437" i="10"/>
  <c r="D454" i="10"/>
  <c r="D459" i="10"/>
  <c r="D463" i="10"/>
  <c r="D460" i="10"/>
  <c r="D445" i="10"/>
  <c r="D430" i="10"/>
  <c r="D442" i="10"/>
  <c r="D498" i="10"/>
  <c r="D481" i="10"/>
  <c r="D479" i="10"/>
  <c r="D441" i="10"/>
  <c r="D431" i="10"/>
  <c r="D490" i="10"/>
  <c r="D456" i="10"/>
  <c r="D478" i="10"/>
  <c r="D197" i="10"/>
  <c r="D213" i="10"/>
  <c r="D207" i="10"/>
  <c r="D208" i="10"/>
  <c r="D220" i="10"/>
  <c r="D219" i="10"/>
  <c r="D214" i="10"/>
  <c r="D186" i="10"/>
  <c r="D196" i="10"/>
  <c r="D212" i="10"/>
  <c r="D198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29" i="10"/>
  <c r="D154" i="10"/>
  <c r="D117" i="10"/>
  <c r="D67" i="10"/>
  <c r="D153" i="10"/>
  <c r="D436" i="10"/>
  <c r="D109" i="10"/>
  <c r="D169" i="10"/>
  <c r="D141" i="10"/>
  <c r="D142" i="10"/>
  <c r="D24" i="10"/>
  <c r="D134" i="10"/>
  <c r="D123" i="10"/>
  <c r="D130" i="10"/>
  <c r="D157" i="10"/>
  <c r="D173" i="10"/>
  <c r="D43" i="10"/>
  <c r="D131" i="10"/>
  <c r="D99" i="10"/>
  <c r="D175" i="10"/>
  <c r="D107" i="10"/>
  <c r="D66" i="10"/>
  <c r="D21" i="10"/>
  <c r="D448" i="10"/>
  <c r="D471" i="10"/>
  <c r="D450" i="10"/>
  <c r="D494" i="10"/>
  <c r="D499" i="10"/>
  <c r="D438" i="10"/>
  <c r="D472" i="10"/>
  <c r="D470" i="10"/>
  <c r="D484" i="10"/>
  <c r="D491" i="10"/>
  <c r="D209" i="10"/>
  <c r="D223" i="10"/>
  <c r="D227" i="10"/>
  <c r="D193" i="10"/>
  <c r="D204" i="10"/>
  <c r="D191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509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3" i="10"/>
  <c r="D58" i="10"/>
  <c r="D5" i="10"/>
  <c r="D92" i="10"/>
  <c r="D147" i="10"/>
  <c r="D34" i="10"/>
  <c r="D49" i="10"/>
  <c r="D159" i="10"/>
  <c r="D22" i="10"/>
  <c r="D37" i="10"/>
  <c r="D115" i="10"/>
  <c r="D45" i="10"/>
  <c r="D36" i="10"/>
  <c r="D63" i="10"/>
  <c r="D163" i="10"/>
  <c r="D145" i="10"/>
  <c r="D74" i="10"/>
  <c r="D164" i="10"/>
  <c r="D161" i="10"/>
  <c r="D170" i="10"/>
  <c r="D10" i="10"/>
  <c r="D176" i="10"/>
  <c r="D125" i="10"/>
  <c r="D64" i="10"/>
  <c r="D443" i="10"/>
  <c r="D458" i="10"/>
  <c r="D452" i="10"/>
  <c r="D476" i="10"/>
  <c r="D449" i="10"/>
  <c r="D446" i="10"/>
  <c r="D474" i="10"/>
  <c r="D422" i="10"/>
  <c r="D457" i="10"/>
  <c r="D468" i="10"/>
  <c r="D183" i="10"/>
  <c r="D181" i="10"/>
  <c r="D185" i="10"/>
  <c r="D195" i="10"/>
  <c r="D200" i="10"/>
  <c r="D201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180" i="10"/>
  <c r="D6" i="10"/>
  <c r="D48" i="10"/>
  <c r="D33" i="10"/>
  <c r="D119" i="10"/>
  <c r="D101" i="10"/>
  <c r="D105" i="10"/>
  <c r="D167" i="10"/>
  <c r="D85" i="10"/>
  <c r="D133" i="10"/>
  <c r="D453" i="10"/>
  <c r="D485" i="10"/>
  <c r="D488" i="10"/>
  <c r="D495" i="10"/>
  <c r="D482" i="10"/>
  <c r="D462" i="10"/>
  <c r="D194" i="10"/>
  <c r="D222" i="10"/>
  <c r="D225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07" i="10"/>
  <c r="D543" i="10"/>
  <c r="D566" i="10"/>
  <c r="D575" i="10"/>
  <c r="D626" i="10"/>
  <c r="D558" i="10"/>
  <c r="D515" i="10"/>
  <c r="D649" i="10"/>
  <c r="D631" i="10"/>
  <c r="D637" i="10"/>
  <c r="D8" i="10"/>
  <c r="D47" i="10"/>
  <c r="D23" i="10"/>
  <c r="D57" i="10"/>
  <c r="D102" i="10"/>
  <c r="D128" i="10"/>
  <c r="D56" i="10"/>
  <c r="D14" i="10"/>
  <c r="D90" i="10"/>
  <c r="D80" i="10"/>
  <c r="D13" i="10"/>
  <c r="D70" i="10"/>
  <c r="D143" i="10"/>
  <c r="D79" i="10"/>
  <c r="D38" i="10"/>
  <c r="D166" i="10"/>
  <c r="D89" i="10"/>
  <c r="D144" i="10"/>
  <c r="D16" i="10"/>
  <c r="D82" i="10"/>
  <c r="D116" i="10"/>
  <c r="D114" i="10"/>
  <c r="D172" i="10"/>
  <c r="D428" i="10"/>
  <c r="D467" i="10"/>
  <c r="D483" i="10"/>
  <c r="D447" i="10"/>
  <c r="D475" i="10"/>
  <c r="D434" i="10"/>
  <c r="D502" i="10"/>
  <c r="D464" i="10"/>
  <c r="D425" i="10"/>
  <c r="D486" i="10"/>
  <c r="D190" i="10"/>
  <c r="D218" i="10"/>
  <c r="D211" i="10"/>
  <c r="D192" i="10"/>
  <c r="D188" i="10"/>
  <c r="D206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151" i="10"/>
  <c r="D177" i="10"/>
  <c r="D108" i="10"/>
  <c r="D68" i="10"/>
  <c r="D112" i="10"/>
  <c r="D136" i="10"/>
  <c r="D118" i="10"/>
  <c r="D30" i="10"/>
  <c r="D432" i="10"/>
  <c r="D86" i="10"/>
  <c r="D168" i="10"/>
  <c r="D71" i="10"/>
  <c r="D461" i="10"/>
  <c r="D501" i="10"/>
  <c r="D451" i="10"/>
  <c r="D433" i="10"/>
  <c r="D221" i="10"/>
  <c r="D189" i="10"/>
  <c r="D187" i="10"/>
  <c r="D439" i="10"/>
  <c r="D229" i="10"/>
  <c r="D269" i="10"/>
  <c r="D272" i="10"/>
  <c r="D395" i="10"/>
  <c r="D385" i="10"/>
  <c r="D278" i="10"/>
  <c r="D386" i="10"/>
  <c r="D325" i="10"/>
  <c r="D288" i="10"/>
  <c r="D301" i="10"/>
  <c r="D350" i="10"/>
  <c r="D236" i="10"/>
  <c r="D230" i="10"/>
  <c r="D231" i="10"/>
  <c r="D248" i="10"/>
  <c r="D305" i="10"/>
  <c r="D367" i="10"/>
  <c r="D371" i="10"/>
  <c r="D308" i="10"/>
  <c r="D359" i="10"/>
  <c r="D384" i="10"/>
  <c r="D327" i="10"/>
  <c r="D323" i="10"/>
  <c r="D233" i="10"/>
  <c r="D228" i="10"/>
  <c r="D245" i="10"/>
  <c r="D332" i="10"/>
  <c r="D300" i="10"/>
  <c r="D379" i="10"/>
  <c r="D389" i="10"/>
  <c r="D318" i="10"/>
  <c r="D373" i="10"/>
  <c r="D335" i="10"/>
  <c r="D408" i="10"/>
  <c r="D257" i="10"/>
  <c r="D246" i="10"/>
  <c r="D273" i="10"/>
  <c r="D274" i="10"/>
  <c r="D392" i="10"/>
  <c r="D280" i="10"/>
  <c r="D360" i="10"/>
  <c r="D328" i="10"/>
  <c r="D292" i="10"/>
  <c r="D399" i="10"/>
  <c r="D413" i="10"/>
  <c r="D402" i="10"/>
  <c r="D375" i="10"/>
  <c r="D372" i="10"/>
  <c r="D242" i="10"/>
  <c r="D363" i="10"/>
  <c r="D376" i="10"/>
  <c r="D235" i="10"/>
  <c r="D344" i="10"/>
  <c r="D321" i="10"/>
  <c r="D271" i="10"/>
  <c r="D258" i="10"/>
  <c r="D243" i="10"/>
  <c r="D307" i="10"/>
  <c r="D368" i="10"/>
  <c r="D322" i="10"/>
  <c r="D306" i="10"/>
  <c r="D282" i="10"/>
  <c r="D349" i="10"/>
  <c r="D337" i="10"/>
  <c r="D416" i="10"/>
  <c r="D256" i="10"/>
  <c r="D241" i="10"/>
  <c r="D261" i="10"/>
  <c r="D358" i="10"/>
  <c r="D394" i="10"/>
  <c r="D289" i="10"/>
  <c r="D357" i="10"/>
  <c r="D366" i="10"/>
  <c r="D277" i="10"/>
  <c r="D313" i="10"/>
  <c r="D411" i="10"/>
  <c r="D238" i="10"/>
  <c r="D260" i="10"/>
  <c r="D298" i="10"/>
  <c r="D317" i="10"/>
  <c r="D362" i="10"/>
  <c r="D364" i="10"/>
  <c r="D287" i="10"/>
  <c r="D333" i="10"/>
  <c r="D339" i="10"/>
  <c r="D407" i="10"/>
  <c r="D232" i="10"/>
  <c r="D254" i="10"/>
  <c r="D244" i="10"/>
  <c r="D356" i="10"/>
  <c r="D342" i="10"/>
  <c r="D377" i="10"/>
  <c r="D369" i="10"/>
  <c r="D294" i="10"/>
  <c r="D388" i="10"/>
  <c r="D338" i="10"/>
  <c r="D380" i="10"/>
  <c r="D412" i="10"/>
  <c r="D400" i="10"/>
  <c r="D403" i="10"/>
  <c r="D370" i="10"/>
  <c r="D406" i="10"/>
  <c r="D329" i="10"/>
  <c r="D310" i="10"/>
  <c r="D341" i="10"/>
  <c r="D250" i="10"/>
  <c r="D299" i="10"/>
  <c r="D240" i="10"/>
  <c r="D266" i="10"/>
  <c r="D297" i="10"/>
  <c r="D351" i="10"/>
  <c r="D283" i="10"/>
  <c r="D311" i="10"/>
  <c r="D354" i="10"/>
  <c r="D320" i="10"/>
  <c r="D276" i="10"/>
  <c r="D409" i="10"/>
  <c r="D324" i="10"/>
  <c r="D268" i="10"/>
  <c r="D249" i="10"/>
  <c r="D259" i="10"/>
  <c r="D304" i="10"/>
  <c r="D275" i="10"/>
  <c r="D365" i="10"/>
  <c r="D314" i="10"/>
  <c r="D293" i="10"/>
  <c r="D361" i="10"/>
  <c r="D348" i="10"/>
  <c r="D239" i="10"/>
  <c r="D237" i="10"/>
  <c r="D267" i="10"/>
  <c r="D331" i="10"/>
  <c r="D352" i="10"/>
  <c r="D291" i="10"/>
  <c r="D382" i="10"/>
  <c r="D381" i="10"/>
  <c r="D309" i="10"/>
  <c r="D383" i="10"/>
  <c r="D270" i="10"/>
  <c r="D234" i="10"/>
  <c r="D265" i="10"/>
  <c r="D285" i="10"/>
  <c r="D355" i="10"/>
  <c r="D315" i="10"/>
  <c r="D390" i="10"/>
  <c r="D343" i="10"/>
  <c r="D312" i="10"/>
  <c r="D302" i="10"/>
  <c r="D417" i="10"/>
  <c r="D397" i="10"/>
  <c r="D393" i="10"/>
  <c r="D401" i="10"/>
  <c r="D415" i="10"/>
  <c r="D410" i="10"/>
  <c r="D353" i="10"/>
  <c r="D251" i="10"/>
  <c r="D284" i="10"/>
  <c r="D296" i="10"/>
  <c r="D247" i="10"/>
  <c r="D303" i="10"/>
  <c r="D330" i="10"/>
  <c r="D263" i="10"/>
  <c r="D286" i="10"/>
  <c r="D264" i="10"/>
  <c r="D347" i="10"/>
  <c r="D405" i="10"/>
  <c r="D290" i="10"/>
  <c r="D281" i="10"/>
  <c r="D374" i="10"/>
  <c r="D336" i="10"/>
  <c r="D319" i="10"/>
  <c r="D396" i="10"/>
  <c r="D387" i="10"/>
  <c r="D262" i="10"/>
  <c r="D316" i="10"/>
  <c r="D340" i="10"/>
  <c r="D255" i="10"/>
  <c r="D279" i="10"/>
  <c r="D345" i="10"/>
  <c r="D346" i="10"/>
  <c r="D326" i="10"/>
  <c r="D414" i="10"/>
  <c r="D398" i="10"/>
  <c r="D404" i="10"/>
  <c r="D253" i="10"/>
  <c r="D334" i="10"/>
  <c r="D295" i="10"/>
  <c r="D252" i="10"/>
  <c r="D378" i="10"/>
  <c r="D391" i="10"/>
  <c r="D520" i="3"/>
  <c r="D552" i="3"/>
  <c r="D471" i="3"/>
  <c r="D568" i="3"/>
  <c r="D543" i="3"/>
  <c r="D464" i="3"/>
  <c r="D448" i="3"/>
  <c r="D573" i="3"/>
  <c r="D477" i="3"/>
  <c r="D532" i="3"/>
  <c r="D593" i="3"/>
  <c r="D454" i="3"/>
  <c r="D597" i="3"/>
  <c r="D551" i="3"/>
  <c r="D511" i="3"/>
  <c r="D451" i="3"/>
  <c r="D491" i="3"/>
  <c r="D555" i="3"/>
  <c r="D521" i="3"/>
  <c r="D585" i="3"/>
  <c r="D558" i="3"/>
  <c r="D507" i="3"/>
  <c r="D483" i="3"/>
  <c r="D450" i="3"/>
  <c r="D591" i="3"/>
  <c r="D531" i="3"/>
  <c r="D570" i="3"/>
  <c r="D475" i="3"/>
  <c r="D436" i="3"/>
  <c r="D601" i="3"/>
  <c r="D486" i="3"/>
  <c r="D503" i="3"/>
  <c r="D437" i="3"/>
  <c r="D530" i="3"/>
  <c r="D499" i="3"/>
  <c r="D465" i="3"/>
  <c r="D547" i="3"/>
  <c r="D421" i="3"/>
  <c r="D533" i="3"/>
  <c r="D525" i="3"/>
  <c r="D479" i="3"/>
  <c r="D434" i="3"/>
  <c r="D590" i="3"/>
  <c r="D599" i="3"/>
  <c r="D514" i="3"/>
  <c r="D553" i="3"/>
  <c r="D414" i="3"/>
  <c r="D575" i="3"/>
  <c r="D572" i="3"/>
  <c r="D449" i="3"/>
  <c r="D476" i="3"/>
  <c r="D581" i="3"/>
  <c r="D546" i="3"/>
  <c r="D484" i="3"/>
  <c r="D524" i="3"/>
  <c r="D589" i="3"/>
  <c r="D574" i="3"/>
  <c r="D452" i="3"/>
  <c r="D459" i="3"/>
  <c r="D565" i="3"/>
  <c r="D473" i="3"/>
  <c r="D427" i="3"/>
  <c r="D415" i="3"/>
  <c r="D435" i="3"/>
  <c r="D505" i="3"/>
  <c r="D560" i="3"/>
  <c r="D428" i="3"/>
  <c r="D447" i="3"/>
  <c r="D470" i="3"/>
  <c r="D540" i="3"/>
  <c r="D490" i="3"/>
  <c r="D571" i="3"/>
  <c r="D430" i="3"/>
  <c r="D439" i="3"/>
  <c r="D519" i="3"/>
  <c r="D556" i="3"/>
  <c r="D422" i="3"/>
  <c r="D542" i="3"/>
  <c r="D566" i="3"/>
  <c r="D562" i="3"/>
  <c r="D444" i="3"/>
  <c r="D429" i="3"/>
  <c r="D478" i="3"/>
  <c r="D598" i="3"/>
  <c r="D512" i="3"/>
  <c r="D431" i="3"/>
  <c r="D433" i="3"/>
  <c r="D418" i="3"/>
  <c r="D432" i="3"/>
  <c r="D438" i="3"/>
  <c r="D426" i="3"/>
  <c r="D513" i="3"/>
  <c r="D488" i="3"/>
  <c r="D549" i="3"/>
  <c r="D529" i="3"/>
  <c r="D496" i="3"/>
  <c r="D455" i="3"/>
  <c r="D506" i="3"/>
  <c r="D495" i="3"/>
  <c r="D456" i="3"/>
  <c r="D594" i="3"/>
  <c r="D425" i="3"/>
  <c r="D536" i="3"/>
  <c r="D480" i="3"/>
  <c r="D557" i="3"/>
  <c r="D569" i="3"/>
  <c r="D424" i="3"/>
  <c r="D453" i="3"/>
  <c r="D578" i="3"/>
  <c r="D564" i="3"/>
  <c r="D420" i="3"/>
  <c r="D509" i="3"/>
  <c r="D498" i="3"/>
  <c r="D561" i="3"/>
  <c r="D563" i="3"/>
  <c r="D497" i="3"/>
  <c r="D413" i="3"/>
  <c r="D545" i="3"/>
  <c r="D535" i="3"/>
  <c r="D592" i="3"/>
  <c r="D544" i="3"/>
  <c r="D462" i="3"/>
  <c r="D417" i="3"/>
  <c r="D586" i="3"/>
  <c r="D600" i="3"/>
  <c r="D423" i="3"/>
  <c r="D539" i="3"/>
  <c r="D588" i="3"/>
  <c r="D577" i="3"/>
  <c r="D595" i="3"/>
  <c r="D441" i="3"/>
  <c r="D584" i="3"/>
  <c r="D554" i="3"/>
  <c r="D445" i="3"/>
  <c r="D485" i="3"/>
  <c r="D443" i="3"/>
  <c r="D468" i="3"/>
  <c r="D522" i="3"/>
  <c r="D596" i="3"/>
  <c r="D548" i="3"/>
  <c r="D440" i="3"/>
  <c r="D472" i="3"/>
  <c r="D550" i="3"/>
  <c r="D469" i="3"/>
  <c r="D559" i="3"/>
  <c r="D492" i="3"/>
  <c r="D515" i="3"/>
  <c r="D518" i="3"/>
  <c r="D446" i="3"/>
  <c r="D442" i="3"/>
  <c r="D580" i="3"/>
  <c r="D481" i="3"/>
  <c r="D466" i="3"/>
  <c r="D412" i="3"/>
  <c r="D504" i="3"/>
  <c r="D419" i="3"/>
  <c r="D517" i="3"/>
  <c r="D500" i="3"/>
  <c r="D528" i="3"/>
  <c r="D567" i="3"/>
  <c r="D526" i="3"/>
  <c r="D482" i="3"/>
  <c r="D494" i="3"/>
  <c r="D416" i="3"/>
  <c r="D579" i="3"/>
  <c r="D523" i="3"/>
  <c r="D487" i="3"/>
  <c r="D502" i="3"/>
  <c r="D516" i="3"/>
  <c r="D474" i="3"/>
  <c r="D583" i="3"/>
  <c r="D508" i="3"/>
  <c r="D467" i="3"/>
  <c r="D463" i="3"/>
  <c r="D587" i="3"/>
  <c r="D489" i="3"/>
  <c r="D457" i="3"/>
  <c r="D582" i="3"/>
  <c r="D493" i="3"/>
  <c r="D501" i="3"/>
  <c r="D458" i="3"/>
  <c r="D541" i="3"/>
  <c r="D527" i="3"/>
  <c r="D461" i="3"/>
  <c r="D576" i="3"/>
  <c r="D538" i="3"/>
  <c r="D537" i="3"/>
  <c r="D510" i="3"/>
  <c r="D460" i="3"/>
  <c r="D534" i="3"/>
  <c r="C974" i="11" l="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448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C456" i="9"/>
  <c r="C424" i="9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G430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C472" i="9"/>
  <c r="C440" i="9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I457" i="1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392" i="8"/>
  <c r="K392" i="8"/>
  <c r="J379" i="8"/>
  <c r="K379" i="8"/>
  <c r="J253" i="8"/>
  <c r="K253" i="8"/>
  <c r="J296" i="8"/>
  <c r="K296" i="8"/>
  <c r="J335" i="8"/>
  <c r="K335" i="8"/>
  <c r="J254" i="8"/>
  <c r="K254" i="8"/>
  <c r="J405" i="8"/>
  <c r="K405" i="8"/>
  <c r="J399" i="8"/>
  <c r="K399" i="8"/>
  <c r="J415" i="8"/>
  <c r="K415" i="8"/>
  <c r="J327" i="8"/>
  <c r="K327" i="8"/>
  <c r="J347" i="8"/>
  <c r="K347" i="8"/>
  <c r="J346" i="8"/>
  <c r="K346" i="8"/>
  <c r="J280" i="8"/>
  <c r="K280" i="8"/>
  <c r="J256" i="8"/>
  <c r="K256" i="8"/>
  <c r="J341" i="8"/>
  <c r="K341" i="8"/>
  <c r="J317" i="8"/>
  <c r="K317" i="8"/>
  <c r="J263" i="8"/>
  <c r="K263" i="8"/>
  <c r="J388" i="8"/>
  <c r="K388" i="8"/>
  <c r="K397" i="8"/>
  <c r="J397" i="8"/>
  <c r="K320" i="8"/>
  <c r="J320" i="8"/>
  <c r="J337" i="8"/>
  <c r="K337" i="8"/>
  <c r="J375" i="8"/>
  <c r="K375" i="8"/>
  <c r="K282" i="8"/>
  <c r="J282" i="8"/>
  <c r="J291" i="8"/>
  <c r="K291" i="8"/>
  <c r="J406" i="8"/>
  <c r="K406" i="8"/>
  <c r="J348" i="8"/>
  <c r="K348" i="8"/>
  <c r="K265" i="8"/>
  <c r="J265" i="8"/>
  <c r="K287" i="8"/>
  <c r="J287" i="8"/>
  <c r="K264" i="8"/>
  <c r="J264" i="8"/>
  <c r="J331" i="8"/>
  <c r="K331" i="8"/>
  <c r="J304" i="8"/>
  <c r="K304" i="8"/>
  <c r="K248" i="8"/>
  <c r="J248" i="8"/>
  <c r="K297" i="8"/>
  <c r="J297" i="8"/>
  <c r="K285" i="8"/>
  <c r="J285" i="8"/>
  <c r="J252" i="8"/>
  <c r="K252" i="8"/>
  <c r="J354" i="8"/>
  <c r="K354" i="8"/>
  <c r="K411" i="8"/>
  <c r="J411" i="8"/>
  <c r="K416" i="8"/>
  <c r="J416" i="8"/>
  <c r="J402" i="8"/>
  <c r="K402" i="8"/>
  <c r="J394" i="8"/>
  <c r="K394" i="8"/>
  <c r="K398" i="8"/>
  <c r="J398" i="8"/>
  <c r="K418" i="8"/>
  <c r="J418" i="8"/>
  <c r="J303" i="8"/>
  <c r="K303" i="8"/>
  <c r="K313" i="8"/>
  <c r="J313" i="8"/>
  <c r="J344" i="8"/>
  <c r="K344" i="8"/>
  <c r="J391" i="8"/>
  <c r="K391" i="8"/>
  <c r="J316" i="8"/>
  <c r="K316" i="8"/>
  <c r="J356" i="8"/>
  <c r="K356" i="8"/>
  <c r="K286" i="8"/>
  <c r="J286" i="8"/>
  <c r="J266" i="8"/>
  <c r="K266" i="8"/>
  <c r="J235" i="8"/>
  <c r="K235" i="8"/>
  <c r="J271" i="8"/>
  <c r="K271" i="8"/>
  <c r="K384" i="8"/>
  <c r="J384" i="8"/>
  <c r="J310" i="8"/>
  <c r="K310" i="8"/>
  <c r="J382" i="8"/>
  <c r="K382" i="8"/>
  <c r="J383" i="8"/>
  <c r="K383" i="8"/>
  <c r="J292" i="8"/>
  <c r="K292" i="8"/>
  <c r="K353" i="8"/>
  <c r="J353" i="8"/>
  <c r="K332" i="8"/>
  <c r="J332" i="8"/>
  <c r="K268" i="8"/>
  <c r="J268" i="8"/>
  <c r="J238" i="8"/>
  <c r="K238" i="8"/>
  <c r="K240" i="8"/>
  <c r="J240" i="8"/>
  <c r="K349" i="8"/>
  <c r="J349" i="8"/>
  <c r="J362" i="8"/>
  <c r="K362" i="8"/>
  <c r="J294" i="8"/>
  <c r="K294" i="8"/>
  <c r="K315" i="8"/>
  <c r="J315" i="8"/>
  <c r="K366" i="8"/>
  <c r="J366" i="8"/>
  <c r="J276" i="8"/>
  <c r="K276" i="8"/>
  <c r="J305" i="8"/>
  <c r="K305" i="8"/>
  <c r="K260" i="8"/>
  <c r="J260" i="8"/>
  <c r="J250" i="8"/>
  <c r="K250" i="8"/>
  <c r="J269" i="8"/>
  <c r="K269" i="8"/>
  <c r="J325" i="8"/>
  <c r="K325" i="8"/>
  <c r="K410" i="8"/>
  <c r="J410" i="8"/>
  <c r="K277" i="8"/>
  <c r="J277" i="8"/>
  <c r="K321" i="8"/>
  <c r="J321" i="8"/>
  <c r="J355" i="8"/>
  <c r="K355" i="8"/>
  <c r="J312" i="8"/>
  <c r="K312" i="8"/>
  <c r="K284" i="8"/>
  <c r="J284" i="8"/>
  <c r="J352" i="8"/>
  <c r="K352" i="8"/>
  <c r="K298" i="8"/>
  <c r="J298" i="8"/>
  <c r="J267" i="8"/>
  <c r="K267" i="8"/>
  <c r="K241" i="8"/>
  <c r="J241" i="8"/>
  <c r="K300" i="8"/>
  <c r="J300" i="8"/>
  <c r="J251" i="8"/>
  <c r="K251" i="8"/>
  <c r="K342" i="8"/>
  <c r="J342" i="8"/>
  <c r="K311" i="8"/>
  <c r="J311" i="8"/>
  <c r="J330" i="8"/>
  <c r="K330" i="8"/>
  <c r="J407" i="8"/>
  <c r="K407" i="8"/>
  <c r="K371" i="8"/>
  <c r="J371" i="8"/>
  <c r="K404" i="8"/>
  <c r="J404" i="8"/>
  <c r="J401" i="8"/>
  <c r="K401" i="8"/>
  <c r="J413" i="8"/>
  <c r="K413" i="8"/>
  <c r="J381" i="8"/>
  <c r="K381" i="8"/>
  <c r="J339" i="8"/>
  <c r="K339" i="8"/>
  <c r="J389" i="8"/>
  <c r="K389" i="8"/>
  <c r="J295" i="8"/>
  <c r="K295" i="8"/>
  <c r="K370" i="8"/>
  <c r="J370" i="8"/>
  <c r="J378" i="8"/>
  <c r="K378" i="8"/>
  <c r="K343" i="8"/>
  <c r="J343" i="8"/>
  <c r="K357" i="8"/>
  <c r="J357" i="8"/>
  <c r="J245" i="8"/>
  <c r="K245" i="8"/>
  <c r="J255" i="8"/>
  <c r="K255" i="8"/>
  <c r="K233" i="8"/>
  <c r="J233" i="8"/>
  <c r="J408" i="8"/>
  <c r="K408" i="8"/>
  <c r="J340" i="8"/>
  <c r="K340" i="8"/>
  <c r="J334" i="8"/>
  <c r="K334" i="8"/>
  <c r="K288" i="8"/>
  <c r="J288" i="8"/>
  <c r="J365" i="8"/>
  <c r="K365" i="8"/>
  <c r="J363" i="8"/>
  <c r="K363" i="8"/>
  <c r="J318" i="8"/>
  <c r="K318" i="8"/>
  <c r="K299" i="8"/>
  <c r="J299" i="8"/>
  <c r="J261" i="8"/>
  <c r="K261" i="8"/>
  <c r="J239" i="8"/>
  <c r="K239" i="8"/>
  <c r="J412" i="8"/>
  <c r="K412" i="8"/>
  <c r="J314" i="8"/>
  <c r="K314" i="8"/>
  <c r="J278" i="8"/>
  <c r="K278" i="8"/>
  <c r="K367" i="8"/>
  <c r="J367" i="8"/>
  <c r="K358" i="8"/>
  <c r="J358" i="8"/>
  <c r="J290" i="8"/>
  <c r="K290" i="8"/>
  <c r="K395" i="8"/>
  <c r="J395" i="8"/>
  <c r="J359" i="8"/>
  <c r="K359" i="8"/>
  <c r="J262" i="8"/>
  <c r="K262" i="8"/>
  <c r="K242" i="8"/>
  <c r="J242" i="8"/>
  <c r="J257" i="8"/>
  <c r="K257" i="8"/>
  <c r="J417" i="8"/>
  <c r="K417" i="8"/>
  <c r="J338" i="8"/>
  <c r="K338" i="8"/>
  <c r="J350" i="8"/>
  <c r="K350" i="8"/>
  <c r="K283" i="8"/>
  <c r="J283" i="8"/>
  <c r="J307" i="8"/>
  <c r="K307" i="8"/>
  <c r="J323" i="8"/>
  <c r="K323" i="8"/>
  <c r="J369" i="8"/>
  <c r="K369" i="8"/>
  <c r="J308" i="8"/>
  <c r="K308" i="8"/>
  <c r="K244" i="8"/>
  <c r="J244" i="8"/>
  <c r="J259" i="8"/>
  <c r="K259" i="8"/>
  <c r="J272" i="8"/>
  <c r="K272" i="8"/>
  <c r="J322" i="8"/>
  <c r="K322" i="8"/>
  <c r="J345" i="8"/>
  <c r="K345" i="8"/>
  <c r="J236" i="8"/>
  <c r="K236" i="8"/>
  <c r="J377" i="8"/>
  <c r="K377" i="8"/>
  <c r="J364" i="8"/>
  <c r="K364" i="8"/>
  <c r="J243" i="8"/>
  <c r="K243" i="8"/>
  <c r="K373" i="8"/>
  <c r="J373" i="8"/>
  <c r="J376" i="8"/>
  <c r="K376" i="8"/>
  <c r="J403" i="8"/>
  <c r="K403" i="8"/>
  <c r="J414" i="8"/>
  <c r="K414" i="8"/>
  <c r="J400" i="8"/>
  <c r="K400" i="8"/>
  <c r="J293" i="8"/>
  <c r="K293" i="8"/>
  <c r="J329" i="8"/>
  <c r="K329" i="8"/>
  <c r="K361" i="8"/>
  <c r="J361" i="8"/>
  <c r="J281" i="8"/>
  <c r="K281" i="8"/>
  <c r="J393" i="8"/>
  <c r="K393" i="8"/>
  <c r="K275" i="8"/>
  <c r="J275" i="8"/>
  <c r="K274" i="8"/>
  <c r="J274" i="8"/>
  <c r="J247" i="8"/>
  <c r="K247" i="8"/>
  <c r="K258" i="8"/>
  <c r="J258" i="8"/>
  <c r="K409" i="8"/>
  <c r="J409" i="8"/>
  <c r="J336" i="8"/>
  <c r="K336" i="8"/>
  <c r="J374" i="8"/>
  <c r="K374" i="8"/>
  <c r="J319" i="8"/>
  <c r="K319" i="8"/>
  <c r="J390" i="8"/>
  <c r="K390" i="8"/>
  <c r="J380" i="8"/>
  <c r="K380" i="8"/>
  <c r="J301" i="8"/>
  <c r="K301" i="8"/>
  <c r="J333" i="8"/>
  <c r="K333" i="8"/>
  <c r="J246" i="8"/>
  <c r="K246" i="8"/>
  <c r="J229" i="8"/>
  <c r="K229" i="8"/>
  <c r="J234" i="8"/>
  <c r="K234" i="8"/>
  <c r="J324" i="8"/>
  <c r="K324" i="8"/>
  <c r="K328" i="8"/>
  <c r="J328" i="8"/>
  <c r="K385" i="8"/>
  <c r="J385" i="8"/>
  <c r="K360" i="8"/>
  <c r="J360" i="8"/>
  <c r="J309" i="8"/>
  <c r="K309" i="8"/>
  <c r="K372" i="8"/>
  <c r="J372" i="8"/>
  <c r="K368" i="8"/>
  <c r="J368" i="8"/>
  <c r="J306" i="8"/>
  <c r="K306" i="8"/>
  <c r="K249" i="8"/>
  <c r="J249" i="8"/>
  <c r="K232" i="8"/>
  <c r="J232" i="8"/>
  <c r="K231" i="8"/>
  <c r="J231" i="8"/>
  <c r="J237" i="8"/>
  <c r="K237" i="8"/>
  <c r="J351" i="8"/>
  <c r="K351" i="8"/>
  <c r="K302" i="8"/>
  <c r="J302" i="8"/>
  <c r="J289" i="8"/>
  <c r="K289" i="8"/>
  <c r="J326" i="8"/>
  <c r="K326" i="8"/>
  <c r="J387" i="8"/>
  <c r="K387" i="8"/>
  <c r="K279" i="8"/>
  <c r="J279" i="8"/>
  <c r="J386" i="8"/>
  <c r="K386" i="8"/>
  <c r="K396" i="8"/>
  <c r="J396" i="8"/>
  <c r="K273" i="8"/>
  <c r="J273" i="8"/>
  <c r="K270" i="8"/>
  <c r="J270" i="8"/>
  <c r="K230" i="8"/>
  <c r="J230" i="8"/>
  <c r="J188" i="8"/>
  <c r="K188" i="8"/>
  <c r="J190" i="8"/>
  <c r="K190" i="8"/>
  <c r="K222" i="8"/>
  <c r="J222" i="8"/>
  <c r="J72" i="8"/>
  <c r="K72" i="8"/>
  <c r="K169" i="8"/>
  <c r="J169" i="8"/>
  <c r="J87" i="8"/>
  <c r="K87" i="8"/>
  <c r="J31" i="8"/>
  <c r="K31" i="8"/>
  <c r="J119" i="8"/>
  <c r="K119" i="8"/>
  <c r="J137" i="8"/>
  <c r="K137" i="8"/>
  <c r="J113" i="8"/>
  <c r="K113" i="8"/>
  <c r="J69" i="8"/>
  <c r="K69" i="8"/>
  <c r="J109" i="8"/>
  <c r="K109" i="8"/>
  <c r="J178" i="8"/>
  <c r="K178" i="8"/>
  <c r="K152" i="8"/>
  <c r="J152" i="8"/>
  <c r="K207" i="8"/>
  <c r="J207" i="8"/>
  <c r="J189" i="8"/>
  <c r="K189" i="8"/>
  <c r="K193" i="8"/>
  <c r="J193" i="8"/>
  <c r="J212" i="8"/>
  <c r="K212" i="8"/>
  <c r="J219" i="8"/>
  <c r="K219" i="8"/>
  <c r="K191" i="8"/>
  <c r="J191" i="8"/>
  <c r="J173" i="8"/>
  <c r="K173" i="8"/>
  <c r="J115" i="8"/>
  <c r="K115" i="8"/>
  <c r="J117" i="8"/>
  <c r="K117" i="8"/>
  <c r="J83" i="8"/>
  <c r="K83" i="8"/>
  <c r="J17" i="8"/>
  <c r="K17" i="8"/>
  <c r="J145" i="8"/>
  <c r="K145" i="8"/>
  <c r="J90" i="8"/>
  <c r="K90" i="8"/>
  <c r="K167" i="8"/>
  <c r="J167" i="8"/>
  <c r="J39" i="8"/>
  <c r="K39" i="8"/>
  <c r="J80" i="8"/>
  <c r="K80" i="8"/>
  <c r="J144" i="8"/>
  <c r="K144" i="8"/>
  <c r="J71" i="8"/>
  <c r="K71" i="8"/>
  <c r="J14" i="8"/>
  <c r="K14" i="8"/>
  <c r="J81" i="8"/>
  <c r="K81" i="8"/>
  <c r="J91" i="8"/>
  <c r="K91" i="8"/>
  <c r="J15" i="8"/>
  <c r="K15" i="8"/>
  <c r="J57" i="8"/>
  <c r="K57" i="8"/>
  <c r="J129" i="8"/>
  <c r="K129" i="8"/>
  <c r="J103" i="8"/>
  <c r="K103" i="8"/>
  <c r="J58" i="8"/>
  <c r="K58" i="8"/>
  <c r="J24" i="8"/>
  <c r="K24" i="8"/>
  <c r="J48" i="8"/>
  <c r="K48" i="8"/>
  <c r="K9" i="8"/>
  <c r="J9" i="8"/>
  <c r="K226" i="8"/>
  <c r="J226" i="8"/>
  <c r="K223" i="8"/>
  <c r="J223" i="8"/>
  <c r="J195" i="8"/>
  <c r="K195" i="8"/>
  <c r="J134" i="8"/>
  <c r="K134" i="8"/>
  <c r="J86" i="8"/>
  <c r="K86" i="8"/>
  <c r="K168" i="8"/>
  <c r="J168" i="8"/>
  <c r="J106" i="8"/>
  <c r="K106" i="8"/>
  <c r="J102" i="8"/>
  <c r="K102" i="8"/>
  <c r="J120" i="8"/>
  <c r="K120" i="8"/>
  <c r="J34" i="8"/>
  <c r="K34" i="8"/>
  <c r="K49" i="8"/>
  <c r="J49" i="8"/>
  <c r="J7" i="8"/>
  <c r="K7" i="8"/>
  <c r="K181" i="8"/>
  <c r="J181" i="8"/>
  <c r="J202" i="8"/>
  <c r="K202" i="8"/>
  <c r="K201" i="8"/>
  <c r="J201" i="8"/>
  <c r="J196" i="8"/>
  <c r="K196" i="8"/>
  <c r="K186" i="8"/>
  <c r="J186" i="8"/>
  <c r="J182" i="8"/>
  <c r="K182" i="8"/>
  <c r="J184" i="8"/>
  <c r="K184" i="8"/>
  <c r="J65" i="8"/>
  <c r="K65" i="8"/>
  <c r="K126" i="8"/>
  <c r="J126" i="8"/>
  <c r="J177" i="8"/>
  <c r="K177" i="8"/>
  <c r="K11" i="8"/>
  <c r="J11" i="8"/>
  <c r="J171" i="8"/>
  <c r="K171" i="8"/>
  <c r="K162" i="8"/>
  <c r="J162" i="8"/>
  <c r="J165" i="8"/>
  <c r="K165" i="8"/>
  <c r="J75" i="8"/>
  <c r="K75" i="8"/>
  <c r="J146" i="8"/>
  <c r="K146" i="8"/>
  <c r="J164" i="8"/>
  <c r="K164" i="8"/>
  <c r="K64" i="8"/>
  <c r="J64" i="8"/>
  <c r="J37" i="8"/>
  <c r="K37" i="8"/>
  <c r="J46" i="8"/>
  <c r="K46" i="8"/>
  <c r="J116" i="8"/>
  <c r="K116" i="8"/>
  <c r="J38" i="8"/>
  <c r="K38" i="8"/>
  <c r="J23" i="8"/>
  <c r="K23" i="8"/>
  <c r="K160" i="8"/>
  <c r="J160" i="8"/>
  <c r="K50" i="8"/>
  <c r="J50" i="8"/>
  <c r="J35" i="8"/>
  <c r="K35" i="8"/>
  <c r="J148" i="8"/>
  <c r="K148" i="8"/>
  <c r="J93" i="8"/>
  <c r="K93" i="8"/>
  <c r="J6" i="8"/>
  <c r="K6" i="8"/>
  <c r="J59" i="8"/>
  <c r="K59" i="8"/>
  <c r="K192" i="8"/>
  <c r="J192" i="8"/>
  <c r="K205" i="8"/>
  <c r="J205" i="8"/>
  <c r="J194" i="8"/>
  <c r="K194" i="8"/>
  <c r="J228" i="8"/>
  <c r="K228" i="8"/>
  <c r="K224" i="8"/>
  <c r="J224" i="8"/>
  <c r="J210" i="8"/>
  <c r="K210" i="8"/>
  <c r="J22" i="8"/>
  <c r="K22" i="8"/>
  <c r="J67" i="8"/>
  <c r="K67" i="8"/>
  <c r="J108" i="8"/>
  <c r="K108" i="8"/>
  <c r="J176" i="8"/>
  <c r="K176" i="8"/>
  <c r="J100" i="8"/>
  <c r="K100" i="8"/>
  <c r="J132" i="8"/>
  <c r="K132" i="8"/>
  <c r="J44" i="8"/>
  <c r="K44" i="8"/>
  <c r="J174" i="8"/>
  <c r="K174" i="8"/>
  <c r="J158" i="8"/>
  <c r="K158" i="8"/>
  <c r="J131" i="8"/>
  <c r="K131" i="8"/>
  <c r="J124" i="8"/>
  <c r="K124" i="8"/>
  <c r="J135" i="8"/>
  <c r="K135" i="8"/>
  <c r="J25" i="8"/>
  <c r="K25" i="8"/>
  <c r="K143" i="8"/>
  <c r="J143" i="8"/>
  <c r="K142" i="8"/>
  <c r="J142" i="8"/>
  <c r="J170" i="8"/>
  <c r="K170" i="8"/>
  <c r="J110" i="8"/>
  <c r="K110" i="8"/>
  <c r="K154" i="8"/>
  <c r="J154" i="8"/>
  <c r="J68" i="8"/>
  <c r="K68" i="8"/>
  <c r="J118" i="8"/>
  <c r="K118" i="8"/>
  <c r="J155" i="8"/>
  <c r="K155" i="8"/>
  <c r="K30" i="8"/>
  <c r="J30" i="8"/>
  <c r="J199" i="8"/>
  <c r="K199" i="8"/>
  <c r="J213" i="8"/>
  <c r="K213" i="8"/>
  <c r="K197" i="8"/>
  <c r="J197" i="8"/>
  <c r="K187" i="8"/>
  <c r="J187" i="8"/>
  <c r="K215" i="8"/>
  <c r="J215" i="8"/>
  <c r="J220" i="8"/>
  <c r="K220" i="8"/>
  <c r="J221" i="8"/>
  <c r="K221" i="8"/>
  <c r="K209" i="8"/>
  <c r="J209" i="8"/>
  <c r="K208" i="8"/>
  <c r="J208" i="8"/>
  <c r="J214" i="8"/>
  <c r="K214" i="8"/>
  <c r="K198" i="8"/>
  <c r="J198" i="8"/>
  <c r="J52" i="8"/>
  <c r="K52" i="8"/>
  <c r="K96" i="8"/>
  <c r="J96" i="8"/>
  <c r="K42" i="8"/>
  <c r="J42" i="8"/>
  <c r="J19" i="8"/>
  <c r="K19" i="8"/>
  <c r="K60" i="8"/>
  <c r="J60" i="8"/>
  <c r="K151" i="8"/>
  <c r="J151" i="8"/>
  <c r="J27" i="8"/>
  <c r="K27" i="8"/>
  <c r="J53" i="8"/>
  <c r="K53" i="8"/>
  <c r="K141" i="8"/>
  <c r="J141" i="8"/>
  <c r="J28" i="8"/>
  <c r="K28" i="8"/>
  <c r="J101" i="8"/>
  <c r="K101" i="8"/>
  <c r="J122" i="8"/>
  <c r="K122" i="8"/>
  <c r="K180" i="8"/>
  <c r="J180" i="8"/>
  <c r="J104" i="8"/>
  <c r="K104" i="8"/>
  <c r="K161" i="8"/>
  <c r="J161" i="8"/>
  <c r="J55" i="8"/>
  <c r="K55" i="8"/>
  <c r="J84" i="8"/>
  <c r="K84" i="8"/>
  <c r="J136" i="8"/>
  <c r="K136" i="8"/>
  <c r="J32" i="8"/>
  <c r="K32" i="8"/>
  <c r="J123" i="8"/>
  <c r="K123" i="8"/>
  <c r="J66" i="8"/>
  <c r="K66" i="8"/>
  <c r="K77" i="8"/>
  <c r="J77" i="8"/>
  <c r="J127" i="8"/>
  <c r="K127" i="8"/>
  <c r="J157" i="8"/>
  <c r="K157" i="8"/>
  <c r="J26" i="8"/>
  <c r="K26" i="8"/>
  <c r="J10" i="8"/>
  <c r="K10" i="8"/>
  <c r="J54" i="8"/>
  <c r="K54" i="8"/>
  <c r="K112" i="8"/>
  <c r="J112" i="8"/>
  <c r="J139" i="8"/>
  <c r="K139" i="8"/>
  <c r="K85" i="8"/>
  <c r="J85" i="8"/>
  <c r="J47" i="8"/>
  <c r="K47" i="8"/>
  <c r="J79" i="8"/>
  <c r="K79" i="8"/>
  <c r="K16" i="8"/>
  <c r="J16" i="8"/>
  <c r="J130" i="8"/>
  <c r="K130" i="8"/>
  <c r="J40" i="8"/>
  <c r="K40" i="8"/>
  <c r="J45" i="8"/>
  <c r="K45" i="8"/>
  <c r="J56" i="8"/>
  <c r="K56" i="8"/>
  <c r="J99" i="8"/>
  <c r="K99" i="8"/>
  <c r="J89" i="8"/>
  <c r="K89" i="8"/>
  <c r="K41" i="8"/>
  <c r="J41" i="8"/>
  <c r="J88" i="8"/>
  <c r="K88" i="8"/>
  <c r="J159" i="8"/>
  <c r="K159" i="8"/>
  <c r="K20" i="8"/>
  <c r="J20" i="8"/>
  <c r="J185" i="8"/>
  <c r="K185" i="8"/>
  <c r="K217" i="8"/>
  <c r="J217" i="8"/>
  <c r="J227" i="8"/>
  <c r="K227" i="8"/>
  <c r="J216" i="8"/>
  <c r="K216" i="8"/>
  <c r="K204" i="8"/>
  <c r="J204" i="8"/>
  <c r="K206" i="8"/>
  <c r="J206" i="8"/>
  <c r="J200" i="8"/>
  <c r="K200" i="8"/>
  <c r="J203" i="8"/>
  <c r="K203" i="8"/>
  <c r="J218" i="8"/>
  <c r="K218" i="8"/>
  <c r="J211" i="8"/>
  <c r="K211" i="8"/>
  <c r="K183" i="8"/>
  <c r="J183" i="8"/>
  <c r="K225" i="8"/>
  <c r="J225" i="8"/>
  <c r="K179" i="8"/>
  <c r="J179" i="8"/>
  <c r="K125" i="8"/>
  <c r="J125" i="8"/>
  <c r="J172" i="8"/>
  <c r="K172" i="8"/>
  <c r="J18" i="8"/>
  <c r="K18" i="8"/>
  <c r="J114" i="8"/>
  <c r="K114" i="8"/>
  <c r="J73" i="8"/>
  <c r="K73" i="8"/>
  <c r="J107" i="8"/>
  <c r="K107" i="8"/>
  <c r="K8" i="8"/>
  <c r="J8" i="8"/>
  <c r="J12" i="8"/>
  <c r="K12" i="8"/>
  <c r="J13" i="8"/>
  <c r="K13" i="8"/>
  <c r="J43" i="8"/>
  <c r="K43" i="8"/>
  <c r="J138" i="8"/>
  <c r="K138" i="8"/>
  <c r="K111" i="8"/>
  <c r="J111" i="8"/>
  <c r="J33" i="8"/>
  <c r="K33" i="8"/>
  <c r="J156" i="8"/>
  <c r="K156" i="8"/>
  <c r="J105" i="8"/>
  <c r="K105" i="8"/>
  <c r="J149" i="8"/>
  <c r="K149" i="8"/>
  <c r="J82" i="8"/>
  <c r="K82" i="8"/>
  <c r="K97" i="8"/>
  <c r="J97" i="8"/>
  <c r="J150" i="8"/>
  <c r="K150" i="8"/>
  <c r="J121" i="8"/>
  <c r="K121" i="8"/>
  <c r="K63" i="8"/>
  <c r="J63" i="8"/>
  <c r="K95" i="8"/>
  <c r="J95" i="8"/>
  <c r="K163" i="8"/>
  <c r="J163" i="8"/>
  <c r="J94" i="8"/>
  <c r="K94" i="8"/>
  <c r="J36" i="8"/>
  <c r="K36" i="8"/>
  <c r="J92" i="8"/>
  <c r="K92" i="8"/>
  <c r="K5" i="8"/>
  <c r="J5" i="8"/>
  <c r="J147" i="8"/>
  <c r="K147" i="8"/>
  <c r="K51" i="8"/>
  <c r="J51" i="8"/>
  <c r="J133" i="8"/>
  <c r="K133" i="8"/>
  <c r="K21" i="8"/>
  <c r="J21" i="8"/>
  <c r="J166" i="8"/>
  <c r="K166" i="8"/>
  <c r="J98" i="8"/>
  <c r="K98" i="8"/>
  <c r="K78" i="8"/>
  <c r="J78" i="8"/>
  <c r="J70" i="8"/>
  <c r="K70" i="8"/>
  <c r="J140" i="8"/>
  <c r="K140" i="8"/>
  <c r="K29" i="8"/>
  <c r="J29" i="8"/>
  <c r="J128" i="8"/>
  <c r="K128" i="8"/>
  <c r="J175" i="8"/>
  <c r="K175" i="8"/>
  <c r="J74" i="8"/>
  <c r="K74" i="8"/>
  <c r="K153" i="8"/>
  <c r="J153" i="8"/>
  <c r="K76" i="8"/>
  <c r="J76" i="8"/>
  <c r="K62" i="8"/>
  <c r="J62" i="8"/>
  <c r="K61" i="8"/>
  <c r="J61" i="8"/>
  <c r="J897" i="11"/>
  <c r="I897" i="11"/>
  <c r="J614" i="11"/>
  <c r="I614" i="11"/>
  <c r="I655" i="11"/>
  <c r="J655" i="11"/>
  <c r="J730" i="11"/>
  <c r="I730" i="11"/>
  <c r="I460" i="11"/>
  <c r="J46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413" i="8"/>
  <c r="M413" i="8" s="1"/>
  <c r="D413" i="8"/>
  <c r="L413" i="8" s="1"/>
  <c r="E808" i="11"/>
  <c r="H808" i="11"/>
  <c r="F808" i="11"/>
  <c r="D329" i="8"/>
  <c r="L329" i="8" s="1"/>
  <c r="E329" i="8"/>
  <c r="M329" i="8" s="1"/>
  <c r="E345" i="8"/>
  <c r="M345" i="8" s="1"/>
  <c r="D345" i="8"/>
  <c r="L345" i="8" s="1"/>
  <c r="D342" i="9"/>
  <c r="F343" i="8" s="1"/>
  <c r="E342" i="9"/>
  <c r="G343" i="8" s="1"/>
  <c r="I477" i="11"/>
  <c r="J477" i="11"/>
  <c r="J503" i="11"/>
  <c r="I503" i="1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D396" i="8"/>
  <c r="L396" i="8" s="1"/>
  <c r="E396" i="8"/>
  <c r="M396" i="8" s="1"/>
  <c r="G393" i="9"/>
  <c r="D393" i="9"/>
  <c r="F394" i="8" s="1"/>
  <c r="D388" i="8"/>
  <c r="L388" i="8" s="1"/>
  <c r="E388" i="8"/>
  <c r="M388" i="8" s="1"/>
  <c r="I432" i="11"/>
  <c r="J432" i="11"/>
  <c r="J441" i="11"/>
  <c r="I441" i="11"/>
  <c r="H873" i="11"/>
  <c r="I873" i="11" s="1"/>
  <c r="I929" i="11"/>
  <c r="J929" i="11"/>
  <c r="J961" i="11"/>
  <c r="I961" i="11"/>
  <c r="I425" i="11"/>
  <c r="I437" i="11"/>
  <c r="J437" i="11"/>
  <c r="J453" i="11"/>
  <c r="I453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/>
  <c r="G500" i="9"/>
  <c r="C500" i="9"/>
  <c r="C498" i="9"/>
  <c r="G498" i="9"/>
  <c r="G492" i="9"/>
  <c r="C492" i="9"/>
  <c r="C490" i="9"/>
  <c r="G490" i="9"/>
  <c r="G484" i="9"/>
  <c r="C484" i="9"/>
  <c r="C482" i="9"/>
  <c r="G482" i="9"/>
  <c r="G476" i="9"/>
  <c r="C476" i="9"/>
  <c r="C474" i="9"/>
  <c r="G474" i="9"/>
  <c r="G468" i="9"/>
  <c r="C468" i="9"/>
  <c r="C466" i="9"/>
  <c r="G466" i="9"/>
  <c r="G460" i="9"/>
  <c r="C460" i="9"/>
  <c r="C458" i="9"/>
  <c r="G458" i="9"/>
  <c r="G454" i="9"/>
  <c r="C454" i="9"/>
  <c r="C452" i="9"/>
  <c r="G452" i="9"/>
  <c r="C450" i="9"/>
  <c r="G450" i="9"/>
  <c r="G446" i="9"/>
  <c r="C446" i="9"/>
  <c r="C442" i="9"/>
  <c r="G442" i="9"/>
  <c r="C438" i="9"/>
  <c r="G438" i="9"/>
  <c r="G436" i="9"/>
  <c r="C436" i="9"/>
  <c r="C428" i="9"/>
  <c r="G428" i="9"/>
  <c r="C426" i="9"/>
  <c r="G426" i="9"/>
  <c r="G422" i="9"/>
  <c r="C422" i="9"/>
  <c r="C420" i="9"/>
  <c r="G420" i="9"/>
  <c r="C418" i="9"/>
  <c r="G418" i="9"/>
  <c r="G416" i="9"/>
  <c r="D415" i="8"/>
  <c r="L415" i="8" s="1"/>
  <c r="E415" i="8"/>
  <c r="M415" i="8" s="1"/>
  <c r="D351" i="8"/>
  <c r="L351" i="8" s="1"/>
  <c r="E351" i="8"/>
  <c r="M351" i="8" s="1"/>
  <c r="G348" i="9"/>
  <c r="C346" i="9"/>
  <c r="D346" i="9" s="1"/>
  <c r="F347" i="8" s="1"/>
  <c r="C340" i="9"/>
  <c r="E340" i="9" s="1"/>
  <c r="G341" i="8" s="1"/>
  <c r="G340" i="9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D311" i="8"/>
  <c r="L311" i="8" s="1"/>
  <c r="E311" i="8"/>
  <c r="M311" i="8" s="1"/>
  <c r="D309" i="8"/>
  <c r="L309" i="8" s="1"/>
  <c r="E309" i="8"/>
  <c r="M309" i="8" s="1"/>
  <c r="G306" i="9"/>
  <c r="D306" i="9"/>
  <c r="F307" i="8" s="1"/>
  <c r="C304" i="9"/>
  <c r="D304" i="9" s="1"/>
  <c r="F305" i="8" s="1"/>
  <c r="G236" i="9"/>
  <c r="D236" i="9"/>
  <c r="F237" i="8" s="1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D412" i="8"/>
  <c r="L412" i="8" s="1"/>
  <c r="E412" i="8"/>
  <c r="M412" i="8" s="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C327" i="9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D126" i="8"/>
  <c r="L126" i="8" s="1"/>
  <c r="E126" i="8"/>
  <c r="M126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G331" i="9"/>
  <c r="D327" i="9"/>
  <c r="F328" i="8" s="1"/>
  <c r="G327" i="9"/>
  <c r="D321" i="9"/>
  <c r="F322" i="8" s="1"/>
  <c r="E297" i="9"/>
  <c r="G298" i="8" s="1"/>
  <c r="D297" i="9"/>
  <c r="F298" i="8" s="1"/>
  <c r="E273" i="9"/>
  <c r="G274" i="8" s="1"/>
  <c r="G273" i="9"/>
  <c r="D273" i="9"/>
  <c r="F274" i="8" s="1"/>
  <c r="H412" i="11"/>
  <c r="E412" i="11"/>
  <c r="F412" i="11"/>
  <c r="L331" i="11"/>
  <c r="N331" i="11" s="1"/>
  <c r="I332" i="8" s="1"/>
  <c r="K331" i="11"/>
  <c r="M331" i="11" s="1"/>
  <c r="H332" i="8" s="1"/>
  <c r="D318" i="9"/>
  <c r="F319" i="8" s="1"/>
  <c r="G324" i="9"/>
  <c r="E339" i="9"/>
  <c r="G340" i="8" s="1"/>
  <c r="C343" i="9"/>
  <c r="E343" i="9" s="1"/>
  <c r="G344" i="8" s="1"/>
  <c r="I413" i="11"/>
  <c r="I331" i="11"/>
  <c r="E331" i="9"/>
  <c r="G332" i="8" s="1"/>
  <c r="E387" i="9"/>
  <c r="G388" i="8" s="1"/>
  <c r="F416" i="11"/>
  <c r="H336" i="11"/>
  <c r="I336" i="11" s="1"/>
  <c r="H286" i="11"/>
  <c r="H250" i="11"/>
  <c r="G325" i="9"/>
  <c r="D329" i="9"/>
  <c r="F330" i="8" s="1"/>
  <c r="E347" i="9"/>
  <c r="G348" i="8" s="1"/>
  <c r="C323" i="9"/>
  <c r="E323" i="9" s="1"/>
  <c r="G324" i="8" s="1"/>
  <c r="C341" i="9"/>
  <c r="J334" i="11"/>
  <c r="K334" i="11" s="1"/>
  <c r="M334" i="11" s="1"/>
  <c r="H335" i="8" s="1"/>
  <c r="D395" i="9"/>
  <c r="F396" i="8" s="1"/>
  <c r="D387" i="9"/>
  <c r="F388" i="8" s="1"/>
  <c r="H417" i="11"/>
  <c r="J417" i="11" s="1"/>
  <c r="E327" i="9"/>
  <c r="G328" i="8" s="1"/>
  <c r="G329" i="9"/>
  <c r="G318" i="9"/>
  <c r="E393" i="9"/>
  <c r="G394" i="8" s="1"/>
  <c r="H416" i="11"/>
  <c r="E255" i="11"/>
  <c r="F249" i="11"/>
  <c r="E247" i="11"/>
  <c r="P541" i="4"/>
  <c r="D585" i="5"/>
  <c r="E585" i="5" s="1"/>
  <c r="N527" i="4"/>
  <c r="R527" i="4" s="1"/>
  <c r="N517" i="4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P637" i="4"/>
  <c r="D601" i="5"/>
  <c r="D570" i="5"/>
  <c r="D569" i="5"/>
  <c r="D553" i="5"/>
  <c r="D550" i="5"/>
  <c r="D545" i="5"/>
  <c r="G544" i="5"/>
  <c r="D529" i="5"/>
  <c r="F529" i="5" s="1"/>
  <c r="D521" i="5"/>
  <c r="D509" i="5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G275" i="8" s="1"/>
  <c r="C272" i="9"/>
  <c r="C268" i="9"/>
  <c r="C170" i="9"/>
  <c r="C142" i="9"/>
  <c r="D142" i="9" s="1"/>
  <c r="F143" i="8" s="1"/>
  <c r="I469" i="11"/>
  <c r="H478" i="11"/>
  <c r="F455" i="11"/>
  <c r="F419" i="11"/>
  <c r="J419" i="11" s="1"/>
  <c r="F229" i="11"/>
  <c r="F497" i="11"/>
  <c r="E481" i="11"/>
  <c r="E456" i="11"/>
  <c r="H212" i="11"/>
  <c r="C385" i="9"/>
  <c r="C379" i="9"/>
  <c r="C377" i="9"/>
  <c r="C371" i="9"/>
  <c r="C369" i="9"/>
  <c r="E369" i="9" s="1"/>
  <c r="G370" i="8" s="1"/>
  <c r="C363" i="9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C374" i="9"/>
  <c r="E374" i="9" s="1"/>
  <c r="G375" i="8" s="1"/>
  <c r="C358" i="9"/>
  <c r="E346" i="11"/>
  <c r="E334" i="11"/>
  <c r="H287" i="11"/>
  <c r="F405" i="11"/>
  <c r="F279" i="11"/>
  <c r="C382" i="9"/>
  <c r="C366" i="9"/>
  <c r="E310" i="9"/>
  <c r="G311" i="8" s="1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G234" i="8" s="1"/>
  <c r="E255" i="9"/>
  <c r="G256" i="8" s="1"/>
  <c r="F255" i="11"/>
  <c r="H198" i="11"/>
  <c r="N417" i="4"/>
  <c r="C11" i="9"/>
  <c r="H182" i="11"/>
  <c r="H174" i="11"/>
  <c r="F172" i="1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S662" i="4" s="1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G288" i="8" s="1"/>
  <c r="C283" i="9"/>
  <c r="C279" i="9"/>
  <c r="C275" i="9"/>
  <c r="E275" i="9" s="1"/>
  <c r="G276" i="8" s="1"/>
  <c r="C269" i="9"/>
  <c r="C265" i="9"/>
  <c r="G265" i="9" s="1"/>
  <c r="C263" i="9"/>
  <c r="E263" i="9" s="1"/>
  <c r="G264" i="8" s="1"/>
  <c r="C259" i="9"/>
  <c r="C245" i="9"/>
  <c r="E379" i="9"/>
  <c r="G380" i="8" s="1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395" i="9"/>
  <c r="G396" i="8" s="1"/>
  <c r="E363" i="9"/>
  <c r="G364" i="8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G242" i="8" s="1"/>
  <c r="C237" i="9"/>
  <c r="G237" i="9" s="1"/>
  <c r="C227" i="9"/>
  <c r="C215" i="9"/>
  <c r="E215" i="9" s="1"/>
  <c r="G216" i="8" s="1"/>
  <c r="C209" i="9"/>
  <c r="C141" i="9"/>
  <c r="G141" i="9" s="1"/>
  <c r="E390" i="9"/>
  <c r="G391" i="8" s="1"/>
  <c r="E382" i="9"/>
  <c r="G383" i="8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T710" i="4" s="1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T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S631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545" i="4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U64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R594" i="4"/>
  <c r="S594" i="4"/>
  <c r="U654" i="4"/>
  <c r="R624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S567" i="4"/>
  <c r="U567" i="4" s="1"/>
  <c r="T611" i="4"/>
  <c r="T579" i="4"/>
  <c r="T888" i="4"/>
  <c r="R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T632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T766" i="4" s="1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G717" i="5"/>
  <c r="E518" i="5"/>
  <c r="F518" i="5"/>
  <c r="F540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F912" i="4"/>
  <c r="F906" i="4"/>
  <c r="F960" i="4"/>
  <c r="D954" i="4"/>
  <c r="D968" i="4"/>
  <c r="F916" i="4"/>
  <c r="V579" i="4"/>
  <c r="W579" i="4" s="1"/>
  <c r="X579" i="4" s="1"/>
  <c r="S952" i="4"/>
  <c r="S604" i="4"/>
  <c r="S630" i="4"/>
  <c r="S638" i="4"/>
  <c r="U638" i="4" s="1"/>
  <c r="S650" i="4"/>
  <c r="S872" i="4"/>
  <c r="S876" i="4"/>
  <c r="S880" i="4"/>
  <c r="S896" i="4"/>
  <c r="S904" i="4"/>
  <c r="S908" i="4"/>
  <c r="T993" i="4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F68" i="2"/>
  <c r="O68" i="2" s="1"/>
  <c r="F92" i="2"/>
  <c r="O92" i="2" s="1"/>
  <c r="R970" i="4"/>
  <c r="T970" i="4"/>
  <c r="P954" i="4"/>
  <c r="S954" i="4" s="1"/>
  <c r="N934" i="4"/>
  <c r="S583" i="4"/>
  <c r="U583" i="4" s="1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S798" i="4" s="1"/>
  <c r="Q806" i="4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T786" i="4" s="1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I770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T719" i="4" s="1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Q709" i="4"/>
  <c r="N708" i="4"/>
  <c r="Q707" i="4"/>
  <c r="T707" i="4" s="1"/>
  <c r="P707" i="4"/>
  <c r="Q706" i="4"/>
  <c r="P706" i="4"/>
  <c r="S706" i="4" s="1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F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G841" i="5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F717" i="5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I394" i="2" s="1"/>
  <c r="D370" i="5"/>
  <c r="I370" i="5" s="1"/>
  <c r="D269" i="5"/>
  <c r="G269" i="5" s="1"/>
  <c r="J270" i="2" s="1"/>
  <c r="U821" i="4"/>
  <c r="U765" i="4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0" i="5"/>
  <c r="G778" i="5"/>
  <c r="G782" i="5"/>
  <c r="G786" i="5"/>
  <c r="G798" i="5"/>
  <c r="G802" i="5"/>
  <c r="F754" i="5"/>
  <c r="F770" i="5"/>
  <c r="F782" i="5"/>
  <c r="F786" i="5"/>
  <c r="F790" i="5"/>
  <c r="F798" i="5"/>
  <c r="F802" i="5"/>
  <c r="E796" i="5"/>
  <c r="E774" i="5"/>
  <c r="E782" i="5"/>
  <c r="E798" i="5"/>
  <c r="E835" i="5"/>
  <c r="E817" i="5"/>
  <c r="L549" i="11"/>
  <c r="N549" i="11" s="1"/>
  <c r="K549" i="11"/>
  <c r="M549" i="11" s="1"/>
  <c r="L453" i="11"/>
  <c r="N453" i="11" s="1"/>
  <c r="K453" i="11"/>
  <c r="M453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K545" i="11"/>
  <c r="L545" i="11"/>
  <c r="N545" i="11" s="1"/>
  <c r="K449" i="11"/>
  <c r="M449" i="11" s="1"/>
  <c r="L449" i="11"/>
  <c r="N449" i="11" s="1"/>
  <c r="K411" i="11"/>
  <c r="M411" i="11" s="1"/>
  <c r="H412" i="8" s="1"/>
  <c r="L411" i="11"/>
  <c r="N411" i="11" s="1"/>
  <c r="I412" i="8" s="1"/>
  <c r="K503" i="11"/>
  <c r="M503" i="11" s="1"/>
  <c r="L503" i="11"/>
  <c r="N503" i="11" s="1"/>
  <c r="L429" i="11"/>
  <c r="N429" i="11" s="1"/>
  <c r="K429" i="11"/>
  <c r="M429" i="11" s="1"/>
  <c r="L544" i="11"/>
  <c r="N544" i="11" s="1"/>
  <c r="K544" i="11"/>
  <c r="M544" i="11" s="1"/>
  <c r="K460" i="11"/>
  <c r="M460" i="11" s="1"/>
  <c r="L460" i="11"/>
  <c r="N460" i="11" s="1"/>
  <c r="K526" i="11"/>
  <c r="M526" i="11" s="1"/>
  <c r="L526" i="11"/>
  <c r="N526" i="11" s="1"/>
  <c r="L417" i="11"/>
  <c r="N417" i="11" s="1"/>
  <c r="I418" i="8" s="1"/>
  <c r="K417" i="11"/>
  <c r="M417" i="11" s="1"/>
  <c r="H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30" i="11"/>
  <c r="N430" i="11" s="1"/>
  <c r="K430" i="11"/>
  <c r="M430" i="11" s="1"/>
  <c r="K465" i="11"/>
  <c r="M465" i="11" s="1"/>
  <c r="L465" i="11"/>
  <c r="N465" i="11" s="1"/>
  <c r="L413" i="11"/>
  <c r="N413" i="11" s="1"/>
  <c r="I414" i="8" s="1"/>
  <c r="K413" i="11"/>
  <c r="M413" i="11" s="1"/>
  <c r="H414" i="8" s="1"/>
  <c r="L427" i="11"/>
  <c r="N427" i="11" s="1"/>
  <c r="K427" i="11"/>
  <c r="M427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G418" i="8" s="1"/>
  <c r="E415" i="9"/>
  <c r="G416" i="8" s="1"/>
  <c r="E413" i="9"/>
  <c r="G414" i="8" s="1"/>
  <c r="E411" i="9"/>
  <c r="G412" i="8" s="1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F418" i="8" s="1"/>
  <c r="D415" i="9"/>
  <c r="F416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04" i="4"/>
  <c r="U713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60" i="8" s="1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G282" i="8" s="1"/>
  <c r="C261" i="9"/>
  <c r="C257" i="9"/>
  <c r="C251" i="9"/>
  <c r="C249" i="9"/>
  <c r="C247" i="9"/>
  <c r="C229" i="9"/>
  <c r="C225" i="9"/>
  <c r="G225" i="9" s="1"/>
  <c r="C223" i="9"/>
  <c r="C219" i="9"/>
  <c r="E219" i="9" s="1"/>
  <c r="G220" i="8" s="1"/>
  <c r="C217" i="9"/>
  <c r="C213" i="9"/>
  <c r="E213" i="9" s="1"/>
  <c r="G214" i="8" s="1"/>
  <c r="D209" i="9"/>
  <c r="F210" i="8" s="1"/>
  <c r="H295" i="11"/>
  <c r="H285" i="11"/>
  <c r="H248" i="11"/>
  <c r="F239" i="11"/>
  <c r="H228" i="11"/>
  <c r="C214" i="9"/>
  <c r="G214" i="9" s="1"/>
  <c r="C194" i="9"/>
  <c r="D194" i="9" s="1"/>
  <c r="F195" i="8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J406" i="2" s="1"/>
  <c r="D401" i="5"/>
  <c r="F401" i="5" s="1"/>
  <c r="I402" i="2" s="1"/>
  <c r="D399" i="5"/>
  <c r="G399" i="5" s="1"/>
  <c r="J400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 s="1"/>
  <c r="H378" i="2" s="1"/>
  <c r="D374" i="5"/>
  <c r="F374" i="5" s="1"/>
  <c r="I375" i="2" s="1"/>
  <c r="F370" i="5"/>
  <c r="I371" i="2" s="1"/>
  <c r="G370" i="5"/>
  <c r="J371" i="2" s="1"/>
  <c r="E370" i="5"/>
  <c r="H371" i="2" s="1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J281" i="2" s="1"/>
  <c r="I280" i="5"/>
  <c r="F280" i="5"/>
  <c r="I281" i="2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G119" i="9"/>
  <c r="D87" i="9"/>
  <c r="F88" i="8" s="1"/>
  <c r="G87" i="9"/>
  <c r="C184" i="9"/>
  <c r="D184" i="9" s="1"/>
  <c r="F185" i="8" s="1"/>
  <c r="C164" i="9"/>
  <c r="G164" i="9" s="1"/>
  <c r="C146" i="9"/>
  <c r="C73" i="9"/>
  <c r="D73" i="9" s="1"/>
  <c r="F74" i="8" s="1"/>
  <c r="C59" i="9"/>
  <c r="C50" i="9"/>
  <c r="D50" i="9" s="1"/>
  <c r="F51" i="8" s="1"/>
  <c r="C45" i="9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C66" i="9"/>
  <c r="E66" i="9" s="1"/>
  <c r="G67" i="8" s="1"/>
  <c r="C34" i="9"/>
  <c r="H80" i="11"/>
  <c r="F34" i="11"/>
  <c r="E79" i="9"/>
  <c r="G80" i="8" s="1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G46" i="8" s="1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F40" i="8" s="1"/>
  <c r="H49" i="11"/>
  <c r="E78" i="11"/>
  <c r="F47" i="11"/>
  <c r="H168" i="11"/>
  <c r="H164" i="11"/>
  <c r="H106" i="11"/>
  <c r="H104" i="11"/>
  <c r="H67" i="11"/>
  <c r="H65" i="11"/>
  <c r="E262" i="5"/>
  <c r="H263" i="2" s="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D210" i="5"/>
  <c r="F338" i="5"/>
  <c r="I339" i="2" s="1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I294" i="11"/>
  <c r="F132" i="11"/>
  <c r="H132" i="11"/>
  <c r="F45" i="11"/>
  <c r="E45" i="11"/>
  <c r="H45" i="11"/>
  <c r="C262" i="9"/>
  <c r="C258" i="9"/>
  <c r="E258" i="9" s="1"/>
  <c r="G259" i="8" s="1"/>
  <c r="C256" i="9"/>
  <c r="C252" i="9"/>
  <c r="C242" i="9"/>
  <c r="C232" i="9"/>
  <c r="C228" i="9"/>
  <c r="C202" i="9"/>
  <c r="D202" i="9" s="1"/>
  <c r="F203" i="8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I117" i="8" s="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G283" i="8" s="1"/>
  <c r="C280" i="9"/>
  <c r="E280" i="9" s="1"/>
  <c r="G281" i="8" s="1"/>
  <c r="C278" i="9"/>
  <c r="E278" i="9" s="1"/>
  <c r="G279" i="8" s="1"/>
  <c r="G274" i="9"/>
  <c r="D274" i="9"/>
  <c r="F275" i="8" s="1"/>
  <c r="C270" i="9"/>
  <c r="C266" i="9"/>
  <c r="E266" i="9" s="1"/>
  <c r="G267" i="8" s="1"/>
  <c r="C264" i="9"/>
  <c r="E264" i="9" s="1"/>
  <c r="G265" i="8" s="1"/>
  <c r="C260" i="9"/>
  <c r="E260" i="9" s="1"/>
  <c r="G261" i="8" s="1"/>
  <c r="C254" i="9"/>
  <c r="C250" i="9"/>
  <c r="E250" i="9" s="1"/>
  <c r="G251" i="8" s="1"/>
  <c r="C248" i="9"/>
  <c r="E248" i="9" s="1"/>
  <c r="G249" i="8" s="1"/>
  <c r="C246" i="9"/>
  <c r="C244" i="9"/>
  <c r="E244" i="9" s="1"/>
  <c r="G245" i="8" s="1"/>
  <c r="C240" i="9"/>
  <c r="E240" i="9" s="1"/>
  <c r="G241" i="8" s="1"/>
  <c r="C238" i="9"/>
  <c r="E238" i="9" s="1"/>
  <c r="G239" i="8" s="1"/>
  <c r="E236" i="9"/>
  <c r="G237" i="8" s="1"/>
  <c r="C234" i="9"/>
  <c r="E234" i="9" s="1"/>
  <c r="G235" i="8" s="1"/>
  <c r="C230" i="9"/>
  <c r="C226" i="9"/>
  <c r="E226" i="9" s="1"/>
  <c r="G227" i="8" s="1"/>
  <c r="C224" i="9"/>
  <c r="C222" i="9"/>
  <c r="E222" i="9" s="1"/>
  <c r="G223" i="8" s="1"/>
  <c r="C220" i="9"/>
  <c r="C218" i="9"/>
  <c r="E218" i="9" s="1"/>
  <c r="G219" i="8" s="1"/>
  <c r="C216" i="9"/>
  <c r="C212" i="9"/>
  <c r="E212" i="9" s="1"/>
  <c r="G213" i="8" s="1"/>
  <c r="C210" i="9"/>
  <c r="E210" i="9" s="1"/>
  <c r="G211" i="8" s="1"/>
  <c r="C208" i="9"/>
  <c r="E208" i="9" s="1"/>
  <c r="G209" i="8" s="1"/>
  <c r="C204" i="9"/>
  <c r="E204" i="9" s="1"/>
  <c r="G205" i="8" s="1"/>
  <c r="C200" i="9"/>
  <c r="E200" i="9" s="1"/>
  <c r="G201" i="8" s="1"/>
  <c r="C192" i="9"/>
  <c r="H256" i="11"/>
  <c r="E256" i="11"/>
  <c r="F256" i="11"/>
  <c r="I279" i="11"/>
  <c r="J279" i="11"/>
  <c r="C220" i="11"/>
  <c r="C213" i="11"/>
  <c r="E284" i="9"/>
  <c r="G285" i="8" s="1"/>
  <c r="G298" i="9"/>
  <c r="D298" i="9"/>
  <c r="F299" i="8" s="1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G266" i="8" s="1"/>
  <c r="D265" i="9"/>
  <c r="F266" i="8" s="1"/>
  <c r="E283" i="9"/>
  <c r="G284" i="8" s="1"/>
  <c r="G283" i="9"/>
  <c r="G282" i="9"/>
  <c r="D282" i="9"/>
  <c r="F283" i="8" s="1"/>
  <c r="E241" i="11"/>
  <c r="H241" i="11"/>
  <c r="J241" i="11" s="1"/>
  <c r="D275" i="9"/>
  <c r="F276" i="8" s="1"/>
  <c r="D219" i="9"/>
  <c r="F220" i="8" s="1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G287" i="9"/>
  <c r="D287" i="9"/>
  <c r="F288" i="8" s="1"/>
  <c r="D283" i="9"/>
  <c r="F284" i="8" s="1"/>
  <c r="D279" i="9"/>
  <c r="F280" i="8" s="1"/>
  <c r="C277" i="9"/>
  <c r="D277" i="9" s="1"/>
  <c r="F278" i="8" s="1"/>
  <c r="G275" i="9"/>
  <c r="C271" i="9"/>
  <c r="G271" i="9" s="1"/>
  <c r="C267" i="9"/>
  <c r="E267" i="9" s="1"/>
  <c r="G268" i="8" s="1"/>
  <c r="G263" i="9"/>
  <c r="D263" i="9"/>
  <c r="F264" i="8" s="1"/>
  <c r="D259" i="9"/>
  <c r="F260" i="8" s="1"/>
  <c r="D255" i="9"/>
  <c r="F256" i="8" s="1"/>
  <c r="C253" i="9"/>
  <c r="D253" i="9" s="1"/>
  <c r="F254" i="8" s="1"/>
  <c r="C243" i="9"/>
  <c r="G243" i="9" s="1"/>
  <c r="C239" i="9"/>
  <c r="G239" i="9" s="1"/>
  <c r="C235" i="9"/>
  <c r="E235" i="9" s="1"/>
  <c r="G236" i="8" s="1"/>
  <c r="C231" i="9"/>
  <c r="D231" i="9" s="1"/>
  <c r="F232" i="8" s="1"/>
  <c r="D227" i="9"/>
  <c r="F228" i="8" s="1"/>
  <c r="C221" i="9"/>
  <c r="C211" i="9"/>
  <c r="G211" i="9" s="1"/>
  <c r="C207" i="9"/>
  <c r="E207" i="9" s="1"/>
  <c r="G208" i="8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I412" i="2" s="1"/>
  <c r="D410" i="5"/>
  <c r="E410" i="5" s="1"/>
  <c r="H411" i="2" s="1"/>
  <c r="D408" i="5"/>
  <c r="G408" i="5" s="1"/>
  <c r="J409" i="2" s="1"/>
  <c r="D407" i="5"/>
  <c r="D406" i="5"/>
  <c r="I406" i="5" s="1"/>
  <c r="D404" i="5"/>
  <c r="G404" i="5" s="1"/>
  <c r="J405" i="2" s="1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H394" i="2" s="1"/>
  <c r="G393" i="5"/>
  <c r="J394" i="2" s="1"/>
  <c r="I409" i="5"/>
  <c r="F409" i="5"/>
  <c r="I410" i="2" s="1"/>
  <c r="E409" i="5"/>
  <c r="H410" i="2" s="1"/>
  <c r="G409" i="5"/>
  <c r="J410" i="2" s="1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I406" i="2" s="1"/>
  <c r="D400" i="5"/>
  <c r="G400" i="5" s="1"/>
  <c r="J401" i="2" s="1"/>
  <c r="F397" i="5"/>
  <c r="I398" i="2" s="1"/>
  <c r="D396" i="5"/>
  <c r="D392" i="5"/>
  <c r="G392" i="5" s="1"/>
  <c r="J393" i="2" s="1"/>
  <c r="D388" i="5"/>
  <c r="G388" i="5" s="1"/>
  <c r="J389" i="2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E170" i="9"/>
  <c r="G171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D144" i="9"/>
  <c r="F145" i="8" s="1"/>
  <c r="G140" i="9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E39" i="9"/>
  <c r="G40" i="8" s="1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G323" i="5"/>
  <c r="J324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E231" i="5"/>
  <c r="H23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J365" i="2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S268" i="4" s="1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G24" i="8" s="1"/>
  <c r="E31" i="9"/>
  <c r="G32" i="8" s="1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S211" i="4" s="1"/>
  <c r="P201" i="4"/>
  <c r="S201" i="4" s="1"/>
  <c r="P200" i="4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85" i="9"/>
  <c r="G86" i="8" s="1"/>
  <c r="E11" i="9"/>
  <c r="G12" i="8" s="1"/>
  <c r="J21" i="11"/>
  <c r="L21" i="11" s="1"/>
  <c r="N21" i="11" s="1"/>
  <c r="I22" i="8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I121" i="11" s="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G189" i="8" s="1"/>
  <c r="D188" i="9"/>
  <c r="F189" i="8" s="1"/>
  <c r="D146" i="9"/>
  <c r="F147" i="8" s="1"/>
  <c r="G146" i="9"/>
  <c r="E146" i="9"/>
  <c r="G147" i="8" s="1"/>
  <c r="I96" i="1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K116" i="11"/>
  <c r="M116" i="11" s="1"/>
  <c r="H117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F200" i="8" s="1"/>
  <c r="C195" i="9"/>
  <c r="E195" i="9" s="1"/>
  <c r="G196" i="8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E82" i="9"/>
  <c r="G83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I103" i="11"/>
  <c r="D141" i="9"/>
  <c r="F142" i="8" s="1"/>
  <c r="D77" i="9"/>
  <c r="F78" i="8" s="1"/>
  <c r="E202" i="9"/>
  <c r="G203" i="8" s="1"/>
  <c r="D186" i="9"/>
  <c r="F187" i="8" s="1"/>
  <c r="G186" i="9"/>
  <c r="D170" i="9"/>
  <c r="F171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206" i="9"/>
  <c r="G207" i="8" s="1"/>
  <c r="G206" i="9"/>
  <c r="D206" i="9"/>
  <c r="F207" i="8" s="1"/>
  <c r="E190" i="9"/>
  <c r="G191" i="8" s="1"/>
  <c r="D190" i="9"/>
  <c r="F191" i="8" s="1"/>
  <c r="G190" i="9"/>
  <c r="E126" i="9"/>
  <c r="G127" i="8" s="1"/>
  <c r="G126" i="9"/>
  <c r="D98" i="9"/>
  <c r="F99" i="8" s="1"/>
  <c r="G98" i="9"/>
  <c r="G53" i="9"/>
  <c r="C205" i="9"/>
  <c r="E205" i="9" s="1"/>
  <c r="G206" i="8" s="1"/>
  <c r="C201" i="9"/>
  <c r="D197" i="9"/>
  <c r="F198" i="8" s="1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E129" i="9"/>
  <c r="G130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G90" i="9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G167" i="8" s="1"/>
  <c r="E142" i="9"/>
  <c r="G143" i="8" s="1"/>
  <c r="G142" i="9"/>
  <c r="E109" i="9"/>
  <c r="G110" i="8" s="1"/>
  <c r="E93" i="9"/>
  <c r="G94" i="8" s="1"/>
  <c r="G93" i="9"/>
  <c r="G45" i="9"/>
  <c r="D45" i="9"/>
  <c r="F46" i="8" s="1"/>
  <c r="D125" i="9"/>
  <c r="F126" i="8" s="1"/>
  <c r="D93" i="9"/>
  <c r="F94" i="8" s="1"/>
  <c r="D178" i="9"/>
  <c r="F179" i="8" s="1"/>
  <c r="D108" i="9"/>
  <c r="F109" i="8" s="1"/>
  <c r="D82" i="9"/>
  <c r="F83" i="8" s="1"/>
  <c r="G82" i="9"/>
  <c r="D121" i="9"/>
  <c r="F122" i="8" s="1"/>
  <c r="E105" i="9"/>
  <c r="G106" i="8" s="1"/>
  <c r="G105" i="9"/>
  <c r="E89" i="9"/>
  <c r="G90" i="8" s="1"/>
  <c r="G89" i="9"/>
  <c r="I84" i="1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U290" i="4"/>
  <c r="U27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G19" i="8" s="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886" i="11" l="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D297" i="8"/>
  <c r="L297" i="8" s="1"/>
  <c r="E297" i="8"/>
  <c r="M297" i="8" s="1"/>
  <c r="D83" i="8"/>
  <c r="L83" i="8" s="1"/>
  <c r="E83" i="8"/>
  <c r="M83" i="8" s="1"/>
  <c r="D94" i="8"/>
  <c r="L94" i="8" s="1"/>
  <c r="E94" i="8"/>
  <c r="M94" i="8" s="1"/>
  <c r="D54" i="8"/>
  <c r="L54" i="8" s="1"/>
  <c r="E54" i="8"/>
  <c r="M54" i="8" s="1"/>
  <c r="E171" i="8"/>
  <c r="M171" i="8" s="1"/>
  <c r="D171" i="8"/>
  <c r="L171" i="8" s="1"/>
  <c r="D78" i="8"/>
  <c r="L78" i="8" s="1"/>
  <c r="E78" i="8"/>
  <c r="M78" i="8" s="1"/>
  <c r="D100" i="8"/>
  <c r="L100" i="8" s="1"/>
  <c r="E100" i="8"/>
  <c r="M100" i="8" s="1"/>
  <c r="D32" i="8"/>
  <c r="L32" i="8" s="1"/>
  <c r="E32" i="8"/>
  <c r="M32" i="8" s="1"/>
  <c r="E185" i="8"/>
  <c r="M185" i="8" s="1"/>
  <c r="D185" i="8"/>
  <c r="L185" i="8" s="1"/>
  <c r="D198" i="8"/>
  <c r="L198" i="8" s="1"/>
  <c r="E198" i="8"/>
  <c r="M198" i="8" s="1"/>
  <c r="D212" i="8"/>
  <c r="L212" i="8" s="1"/>
  <c r="E212" i="8"/>
  <c r="M212" i="8" s="1"/>
  <c r="D299" i="8"/>
  <c r="L299" i="8" s="1"/>
  <c r="E299" i="8"/>
  <c r="M299" i="8" s="1"/>
  <c r="D275" i="8"/>
  <c r="L275" i="8" s="1"/>
  <c r="E275" i="8"/>
  <c r="M275" i="8" s="1"/>
  <c r="D16" i="8"/>
  <c r="L16" i="8" s="1"/>
  <c r="E16" i="8"/>
  <c r="M16" i="8" s="1"/>
  <c r="D82" i="8"/>
  <c r="L82" i="8" s="1"/>
  <c r="E82" i="8"/>
  <c r="M82" i="8" s="1"/>
  <c r="D98" i="8"/>
  <c r="L98" i="8" s="1"/>
  <c r="E98" i="8"/>
  <c r="M98" i="8" s="1"/>
  <c r="D114" i="8"/>
  <c r="L114" i="8" s="1"/>
  <c r="E114" i="8"/>
  <c r="M114" i="8" s="1"/>
  <c r="D30" i="8"/>
  <c r="L30" i="8" s="1"/>
  <c r="E30" i="8"/>
  <c r="M30" i="8" s="1"/>
  <c r="D88" i="8"/>
  <c r="L88" i="8" s="1"/>
  <c r="E88" i="8"/>
  <c r="M88" i="8" s="1"/>
  <c r="D40" i="8"/>
  <c r="L40" i="8" s="1"/>
  <c r="E40" i="8"/>
  <c r="M40" i="8" s="1"/>
  <c r="D298" i="8"/>
  <c r="L298" i="8" s="1"/>
  <c r="E298" i="8"/>
  <c r="M298" i="8" s="1"/>
  <c r="J252" i="11"/>
  <c r="D312" i="8"/>
  <c r="L312" i="8" s="1"/>
  <c r="E312" i="8"/>
  <c r="M312" i="8" s="1"/>
  <c r="D356" i="8"/>
  <c r="L356" i="8" s="1"/>
  <c r="E356" i="8"/>
  <c r="M356" i="8" s="1"/>
  <c r="D339" i="8"/>
  <c r="L339" i="8" s="1"/>
  <c r="E339" i="8"/>
  <c r="M339" i="8" s="1"/>
  <c r="E360" i="9"/>
  <c r="G361" i="8" s="1"/>
  <c r="D330" i="8"/>
  <c r="L330" i="8" s="1"/>
  <c r="E330" i="8"/>
  <c r="M330" i="8" s="1"/>
  <c r="E332" i="8"/>
  <c r="M332" i="8" s="1"/>
  <c r="D332" i="8"/>
  <c r="L332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E418" i="8"/>
  <c r="M418" i="8" s="1"/>
  <c r="D418" i="8"/>
  <c r="L418" i="8" s="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D417" i="8"/>
  <c r="L417" i="8" s="1"/>
  <c r="E417" i="8"/>
  <c r="M417" i="8" s="1"/>
  <c r="J734" i="11"/>
  <c r="J465" i="11"/>
  <c r="I465" i="11"/>
  <c r="D338" i="8"/>
  <c r="L338" i="8" s="1"/>
  <c r="E338" i="8"/>
  <c r="M338" i="8" s="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E106" i="8"/>
  <c r="M106" i="8" s="1"/>
  <c r="D106" i="8"/>
  <c r="L106" i="8" s="1"/>
  <c r="E91" i="8"/>
  <c r="M91" i="8" s="1"/>
  <c r="D91" i="8"/>
  <c r="L91" i="8" s="1"/>
  <c r="D99" i="8"/>
  <c r="L99" i="8" s="1"/>
  <c r="E99" i="8"/>
  <c r="M99" i="8" s="1"/>
  <c r="D191" i="8"/>
  <c r="L191" i="8" s="1"/>
  <c r="E191" i="8"/>
  <c r="M191" i="8" s="1"/>
  <c r="D207" i="8"/>
  <c r="L207" i="8" s="1"/>
  <c r="E207" i="8"/>
  <c r="M207" i="8" s="1"/>
  <c r="E117" i="8"/>
  <c r="M117" i="8" s="1"/>
  <c r="D117" i="8"/>
  <c r="L117" i="8" s="1"/>
  <c r="D68" i="8"/>
  <c r="L68" i="8" s="1"/>
  <c r="E68" i="8"/>
  <c r="M68" i="8" s="1"/>
  <c r="E45" i="8"/>
  <c r="M45" i="8" s="1"/>
  <c r="D45" i="8"/>
  <c r="L45" i="8" s="1"/>
  <c r="D93" i="8"/>
  <c r="L93" i="8" s="1"/>
  <c r="E93" i="8"/>
  <c r="M93" i="8" s="1"/>
  <c r="E134" i="8"/>
  <c r="M134" i="8" s="1"/>
  <c r="D134" i="8"/>
  <c r="L134" i="8" s="1"/>
  <c r="E14" i="8"/>
  <c r="M14" i="8" s="1"/>
  <c r="D14" i="8"/>
  <c r="L14" i="8" s="1"/>
  <c r="E159" i="8"/>
  <c r="M159" i="8" s="1"/>
  <c r="D159" i="8"/>
  <c r="L159" i="8" s="1"/>
  <c r="D240" i="8"/>
  <c r="L240" i="8" s="1"/>
  <c r="E240" i="8"/>
  <c r="M240" i="8" s="1"/>
  <c r="D272" i="8"/>
  <c r="L272" i="8" s="1"/>
  <c r="E272" i="8"/>
  <c r="M272" i="8" s="1"/>
  <c r="D296" i="8"/>
  <c r="L296" i="8" s="1"/>
  <c r="E296" i="8"/>
  <c r="M296" i="8" s="1"/>
  <c r="E70" i="8"/>
  <c r="M70" i="8" s="1"/>
  <c r="D70" i="8"/>
  <c r="L70" i="8" s="1"/>
  <c r="D153" i="8"/>
  <c r="L153" i="8" s="1"/>
  <c r="E153" i="8"/>
  <c r="M153" i="8" s="1"/>
  <c r="I107" i="11"/>
  <c r="D226" i="8"/>
  <c r="L226" i="8" s="1"/>
  <c r="E226" i="8"/>
  <c r="M226" i="8" s="1"/>
  <c r="D260" i="8"/>
  <c r="L260" i="8" s="1"/>
  <c r="E260" i="8"/>
  <c r="M260" i="8" s="1"/>
  <c r="D323" i="8"/>
  <c r="L323" i="8" s="1"/>
  <c r="E323" i="8"/>
  <c r="M323" i="8" s="1"/>
  <c r="D343" i="8"/>
  <c r="L343" i="8" s="1"/>
  <c r="E343" i="8"/>
  <c r="M343" i="8" s="1"/>
  <c r="E346" i="8"/>
  <c r="M346" i="8" s="1"/>
  <c r="D346" i="8"/>
  <c r="L346" i="8" s="1"/>
  <c r="I607" i="11"/>
  <c r="E357" i="8"/>
  <c r="M357" i="8" s="1"/>
  <c r="D357" i="8"/>
  <c r="L357" i="8" s="1"/>
  <c r="D389" i="8"/>
  <c r="L389" i="8" s="1"/>
  <c r="E389" i="8"/>
  <c r="M389" i="8" s="1"/>
  <c r="D350" i="8"/>
  <c r="L350" i="8" s="1"/>
  <c r="E350" i="8"/>
  <c r="M350" i="8" s="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237" i="8"/>
  <c r="L237" i="8" s="1"/>
  <c r="E237" i="8"/>
  <c r="M237" i="8" s="1"/>
  <c r="D314" i="9"/>
  <c r="F315" i="8" s="1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D187" i="8"/>
  <c r="L187" i="8" s="1"/>
  <c r="E187" i="8"/>
  <c r="M187" i="8" s="1"/>
  <c r="D139" i="8"/>
  <c r="L139" i="8" s="1"/>
  <c r="E139" i="8"/>
  <c r="M139" i="8" s="1"/>
  <c r="D35" i="8"/>
  <c r="L35" i="8" s="1"/>
  <c r="E35" i="8"/>
  <c r="M35" i="8" s="1"/>
  <c r="D138" i="8"/>
  <c r="L138" i="8" s="1"/>
  <c r="E138" i="8"/>
  <c r="M138" i="8" s="1"/>
  <c r="E141" i="8"/>
  <c r="M141" i="8" s="1"/>
  <c r="D141" i="8"/>
  <c r="L141" i="8" s="1"/>
  <c r="E131" i="8"/>
  <c r="M131" i="8" s="1"/>
  <c r="D131" i="8"/>
  <c r="L131" i="8" s="1"/>
  <c r="D80" i="8"/>
  <c r="L80" i="8" s="1"/>
  <c r="E80" i="8"/>
  <c r="M80" i="8" s="1"/>
  <c r="D244" i="8"/>
  <c r="L244" i="8" s="1"/>
  <c r="E244" i="8"/>
  <c r="M244" i="8" s="1"/>
  <c r="D276" i="8"/>
  <c r="L276" i="8" s="1"/>
  <c r="E276" i="8"/>
  <c r="M276" i="8" s="1"/>
  <c r="D300" i="8"/>
  <c r="L300" i="8" s="1"/>
  <c r="E300" i="8"/>
  <c r="M300" i="8" s="1"/>
  <c r="D283" i="8"/>
  <c r="L283" i="8" s="1"/>
  <c r="E283" i="8"/>
  <c r="M283" i="8" s="1"/>
  <c r="E157" i="8"/>
  <c r="M157" i="8" s="1"/>
  <c r="D157" i="8"/>
  <c r="L157" i="8" s="1"/>
  <c r="E189" i="8"/>
  <c r="M189" i="8" s="1"/>
  <c r="D189" i="8"/>
  <c r="L189" i="8" s="1"/>
  <c r="D60" i="8"/>
  <c r="L60" i="8" s="1"/>
  <c r="E60" i="8"/>
  <c r="M60" i="8" s="1"/>
  <c r="E165" i="8"/>
  <c r="M165" i="8" s="1"/>
  <c r="D165" i="8"/>
  <c r="L165" i="8" s="1"/>
  <c r="E120" i="8"/>
  <c r="M120" i="8" s="1"/>
  <c r="D120" i="8"/>
  <c r="L120" i="8" s="1"/>
  <c r="D215" i="8"/>
  <c r="L215" i="8" s="1"/>
  <c r="E215" i="8"/>
  <c r="M215" i="8" s="1"/>
  <c r="E352" i="8"/>
  <c r="M352" i="8" s="1"/>
  <c r="D352" i="8"/>
  <c r="L352" i="8" s="1"/>
  <c r="E340" i="8"/>
  <c r="M340" i="8" s="1"/>
  <c r="D340" i="8"/>
  <c r="L340" i="8" s="1"/>
  <c r="D336" i="8"/>
  <c r="L336" i="8" s="1"/>
  <c r="E336" i="8"/>
  <c r="M336" i="8" s="1"/>
  <c r="D322" i="8"/>
  <c r="L322" i="8" s="1"/>
  <c r="E322" i="8"/>
  <c r="M322" i="8" s="1"/>
  <c r="E142" i="8"/>
  <c r="M142" i="8" s="1"/>
  <c r="D142" i="8"/>
  <c r="L142" i="8" s="1"/>
  <c r="E238" i="8"/>
  <c r="M238" i="8" s="1"/>
  <c r="D238" i="8"/>
  <c r="L238" i="8" s="1"/>
  <c r="D325" i="8"/>
  <c r="L325" i="8" s="1"/>
  <c r="E325" i="8"/>
  <c r="M325" i="8" s="1"/>
  <c r="J336" i="11"/>
  <c r="D328" i="8"/>
  <c r="L328" i="8" s="1"/>
  <c r="E328" i="8"/>
  <c r="M328" i="8" s="1"/>
  <c r="D334" i="8"/>
  <c r="L334" i="8" s="1"/>
  <c r="E334" i="8"/>
  <c r="M334" i="8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D414" i="8"/>
  <c r="L414" i="8" s="1"/>
  <c r="E414" i="8"/>
  <c r="M414" i="8" s="1"/>
  <c r="E307" i="8"/>
  <c r="M307" i="8" s="1"/>
  <c r="D307" i="8"/>
  <c r="L307" i="8" s="1"/>
  <c r="E332" i="9"/>
  <c r="G333" i="8" s="1"/>
  <c r="D332" i="9"/>
  <c r="F333" i="8" s="1"/>
  <c r="G336" i="9"/>
  <c r="D341" i="8"/>
  <c r="L341" i="8" s="1"/>
  <c r="E341" i="8"/>
  <c r="M341" i="8" s="1"/>
  <c r="I705" i="11"/>
  <c r="J705" i="11"/>
  <c r="J694" i="11"/>
  <c r="I694" i="11"/>
  <c r="D394" i="8"/>
  <c r="L394" i="8" s="1"/>
  <c r="E394" i="8"/>
  <c r="M394" i="8" s="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D12" i="8"/>
  <c r="L12" i="8" s="1"/>
  <c r="E12" i="8"/>
  <c r="M12" i="8" s="1"/>
  <c r="D17" i="8"/>
  <c r="L17" i="8" s="1"/>
  <c r="E17" i="8"/>
  <c r="M17" i="8" s="1"/>
  <c r="E90" i="8"/>
  <c r="M90" i="8" s="1"/>
  <c r="D90" i="8"/>
  <c r="L90" i="8" s="1"/>
  <c r="E46" i="8"/>
  <c r="M46" i="8" s="1"/>
  <c r="D46" i="8"/>
  <c r="L46" i="8" s="1"/>
  <c r="E143" i="8"/>
  <c r="M143" i="8" s="1"/>
  <c r="D143" i="8"/>
  <c r="L143" i="8" s="1"/>
  <c r="D127" i="8"/>
  <c r="L127" i="8" s="1"/>
  <c r="E127" i="8"/>
  <c r="M127" i="8" s="1"/>
  <c r="D137" i="8"/>
  <c r="L137" i="8" s="1"/>
  <c r="E137" i="8"/>
  <c r="M137" i="8" s="1"/>
  <c r="D147" i="8"/>
  <c r="L147" i="8" s="1"/>
  <c r="E147" i="8"/>
  <c r="M147" i="8" s="1"/>
  <c r="D116" i="8"/>
  <c r="L116" i="8" s="1"/>
  <c r="E116" i="8"/>
  <c r="M116" i="8" s="1"/>
  <c r="D146" i="8"/>
  <c r="L146" i="8" s="1"/>
  <c r="E146" i="8"/>
  <c r="M146" i="8" s="1"/>
  <c r="E264" i="8"/>
  <c r="M264" i="8" s="1"/>
  <c r="D264" i="8"/>
  <c r="L264" i="8" s="1"/>
  <c r="D288" i="8"/>
  <c r="L288" i="8" s="1"/>
  <c r="E288" i="8"/>
  <c r="M288" i="8" s="1"/>
  <c r="D284" i="8"/>
  <c r="L284" i="8" s="1"/>
  <c r="E284" i="8"/>
  <c r="M284" i="8" s="1"/>
  <c r="D285" i="8"/>
  <c r="L285" i="8" s="1"/>
  <c r="E285" i="8"/>
  <c r="M285" i="8" s="1"/>
  <c r="E38" i="8"/>
  <c r="M38" i="8" s="1"/>
  <c r="D38" i="8"/>
  <c r="L38" i="8" s="1"/>
  <c r="D62" i="8"/>
  <c r="L62" i="8" s="1"/>
  <c r="E62" i="8"/>
  <c r="M62" i="8" s="1"/>
  <c r="D5" i="8"/>
  <c r="L5" i="8" s="1"/>
  <c r="E5" i="8"/>
  <c r="M5" i="8" s="1"/>
  <c r="E220" i="8"/>
  <c r="M220" i="8" s="1"/>
  <c r="D220" i="8"/>
  <c r="L220" i="8" s="1"/>
  <c r="E354" i="8"/>
  <c r="M354" i="8" s="1"/>
  <c r="D354" i="8"/>
  <c r="L354" i="8" s="1"/>
  <c r="E348" i="8"/>
  <c r="M348" i="8" s="1"/>
  <c r="D348" i="8"/>
  <c r="L348" i="8" s="1"/>
  <c r="E331" i="8"/>
  <c r="M331" i="8" s="1"/>
  <c r="D331" i="8"/>
  <c r="L331" i="8" s="1"/>
  <c r="E266" i="8"/>
  <c r="M266" i="8" s="1"/>
  <c r="D266" i="8"/>
  <c r="L266" i="8" s="1"/>
  <c r="I172" i="11"/>
  <c r="E327" i="8"/>
  <c r="M327" i="8" s="1"/>
  <c r="D327" i="8"/>
  <c r="L327" i="8" s="1"/>
  <c r="D319" i="8"/>
  <c r="L319" i="8" s="1"/>
  <c r="E319" i="8"/>
  <c r="M319" i="8" s="1"/>
  <c r="E326" i="8"/>
  <c r="M326" i="8" s="1"/>
  <c r="D326" i="8"/>
  <c r="L326" i="8" s="1"/>
  <c r="D274" i="8"/>
  <c r="L274" i="8" s="1"/>
  <c r="E274" i="8"/>
  <c r="M274" i="8" s="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256" i="8"/>
  <c r="M256" i="8" s="1"/>
  <c r="D256" i="8"/>
  <c r="L256" i="8" s="1"/>
  <c r="D416" i="8"/>
  <c r="L416" i="8" s="1"/>
  <c r="E416" i="8"/>
  <c r="M416" i="8" s="1"/>
  <c r="J973" i="11"/>
  <c r="I973" i="11"/>
  <c r="E304" i="9"/>
  <c r="G305" i="8" s="1"/>
  <c r="G304" i="9"/>
  <c r="D313" i="8"/>
  <c r="L313" i="8" s="1"/>
  <c r="E313" i="8"/>
  <c r="M313" i="8" s="1"/>
  <c r="G314" i="9"/>
  <c r="D321" i="8"/>
  <c r="L321" i="8" s="1"/>
  <c r="E321" i="8"/>
  <c r="M321" i="8" s="1"/>
  <c r="D333" i="8"/>
  <c r="L333" i="8" s="1"/>
  <c r="E333" i="8"/>
  <c r="M333" i="8" s="1"/>
  <c r="D349" i="8"/>
  <c r="L349" i="8" s="1"/>
  <c r="E349" i="8"/>
  <c r="M349" i="8" s="1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F273" i="8" s="1"/>
  <c r="E272" i="9"/>
  <c r="G273" i="8" s="1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F277" i="8" s="1"/>
  <c r="E276" i="9"/>
  <c r="G277" i="8" s="1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F269" i="8" s="1"/>
  <c r="G268" i="9"/>
  <c r="E268" i="9"/>
  <c r="G269" i="8" s="1"/>
  <c r="D288" i="9"/>
  <c r="F289" i="8" s="1"/>
  <c r="G288" i="9"/>
  <c r="E288" i="9"/>
  <c r="G289" i="8" s="1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E373" i="2"/>
  <c r="N373" i="2" s="1"/>
  <c r="F373" i="2"/>
  <c r="O373" i="2" s="1"/>
  <c r="G373" i="2"/>
  <c r="P373" i="2" s="1"/>
  <c r="E374" i="2"/>
  <c r="N374" i="2" s="1"/>
  <c r="F374" i="2"/>
  <c r="O374" i="2" s="1"/>
  <c r="G374" i="2"/>
  <c r="P374" i="2" s="1"/>
  <c r="G371" i="2"/>
  <c r="P371" i="2" s="1"/>
  <c r="E371" i="2"/>
  <c r="N371" i="2" s="1"/>
  <c r="F371" i="2"/>
  <c r="O371" i="2" s="1"/>
  <c r="F953" i="4"/>
  <c r="N962" i="4"/>
  <c r="F955" i="4"/>
  <c r="D955" i="4"/>
  <c r="G955" i="4"/>
  <c r="S200" i="4"/>
  <c r="F211" i="5"/>
  <c r="I212" i="2" s="1"/>
  <c r="G394" i="2"/>
  <c r="P394" i="2" s="1"/>
  <c r="E394" i="2"/>
  <c r="N394" i="2" s="1"/>
  <c r="F394" i="2"/>
  <c r="O394" i="2" s="1"/>
  <c r="E387" i="2"/>
  <c r="N387" i="2" s="1"/>
  <c r="F387" i="2"/>
  <c r="O387" i="2" s="1"/>
  <c r="G387" i="2"/>
  <c r="P387" i="2" s="1"/>
  <c r="T214" i="4"/>
  <c r="T269" i="4"/>
  <c r="T244" i="4"/>
  <c r="E379" i="2"/>
  <c r="N379" i="2" s="1"/>
  <c r="F379" i="2"/>
  <c r="O379" i="2" s="1"/>
  <c r="G379" i="2"/>
  <c r="P379" i="2" s="1"/>
  <c r="F403" i="2"/>
  <c r="O403" i="2" s="1"/>
  <c r="G403" i="2"/>
  <c r="P403" i="2" s="1"/>
  <c r="E403" i="2"/>
  <c r="N403" i="2" s="1"/>
  <c r="E407" i="2"/>
  <c r="N407" i="2" s="1"/>
  <c r="F407" i="2"/>
  <c r="O407" i="2" s="1"/>
  <c r="G407" i="2"/>
  <c r="P407" i="2" s="1"/>
  <c r="G410" i="2"/>
  <c r="P410" i="2" s="1"/>
  <c r="F410" i="2"/>
  <c r="O410" i="2" s="1"/>
  <c r="E410" i="2"/>
  <c r="N410" i="2" s="1"/>
  <c r="E383" i="2"/>
  <c r="N383" i="2" s="1"/>
  <c r="F383" i="2"/>
  <c r="O383" i="2" s="1"/>
  <c r="G383" i="2"/>
  <c r="P383" i="2" s="1"/>
  <c r="F358" i="5"/>
  <c r="I359" i="2" s="1"/>
  <c r="E334" i="5"/>
  <c r="H335" i="2" s="1"/>
  <c r="G382" i="2"/>
  <c r="P382" i="2" s="1"/>
  <c r="E382" i="2"/>
  <c r="N382" i="2" s="1"/>
  <c r="F382" i="2"/>
  <c r="O382" i="2" s="1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G325" i="2"/>
  <c r="P325" i="2" s="1"/>
  <c r="E325" i="2"/>
  <c r="N325" i="2" s="1"/>
  <c r="F325" i="2"/>
  <c r="O325" i="2" s="1"/>
  <c r="F295" i="2"/>
  <c r="O295" i="2" s="1"/>
  <c r="E295" i="2"/>
  <c r="N295" i="2" s="1"/>
  <c r="G295" i="2"/>
  <c r="P295" i="2" s="1"/>
  <c r="E347" i="2"/>
  <c r="N347" i="2" s="1"/>
  <c r="F347" i="2"/>
  <c r="O347" i="2" s="1"/>
  <c r="G347" i="2"/>
  <c r="P347" i="2" s="1"/>
  <c r="G280" i="2"/>
  <c r="P280" i="2" s="1"/>
  <c r="E280" i="2"/>
  <c r="N280" i="2" s="1"/>
  <c r="F280" i="2"/>
  <c r="O280" i="2" s="1"/>
  <c r="G358" i="2"/>
  <c r="P358" i="2" s="1"/>
  <c r="E358" i="2"/>
  <c r="N358" i="2" s="1"/>
  <c r="F358" i="2"/>
  <c r="O358" i="2" s="1"/>
  <c r="T932" i="4"/>
  <c r="G995" i="4"/>
  <c r="E995" i="4"/>
  <c r="G329" i="2"/>
  <c r="P329" i="2" s="1"/>
  <c r="F329" i="2"/>
  <c r="O329" i="2" s="1"/>
  <c r="E329" i="2"/>
  <c r="N329" i="2" s="1"/>
  <c r="E341" i="2"/>
  <c r="N341" i="2" s="1"/>
  <c r="F341" i="2"/>
  <c r="O341" i="2" s="1"/>
  <c r="G341" i="2"/>
  <c r="P341" i="2" s="1"/>
  <c r="E361" i="2"/>
  <c r="N361" i="2" s="1"/>
  <c r="G361" i="2"/>
  <c r="P361" i="2" s="1"/>
  <c r="F361" i="2"/>
  <c r="O361" i="2" s="1"/>
  <c r="E256" i="2"/>
  <c r="N256" i="2" s="1"/>
  <c r="F256" i="2"/>
  <c r="O256" i="2" s="1"/>
  <c r="G256" i="2"/>
  <c r="P256" i="2" s="1"/>
  <c r="E272" i="2"/>
  <c r="N272" i="2" s="1"/>
  <c r="F272" i="2"/>
  <c r="O272" i="2" s="1"/>
  <c r="G272" i="2"/>
  <c r="P272" i="2" s="1"/>
  <c r="G274" i="2"/>
  <c r="P274" i="2" s="1"/>
  <c r="E274" i="2"/>
  <c r="N274" i="2" s="1"/>
  <c r="F274" i="2"/>
  <c r="O274" i="2" s="1"/>
  <c r="E207" i="2"/>
  <c r="N207" i="2" s="1"/>
  <c r="F207" i="2"/>
  <c r="O207" i="2" s="1"/>
  <c r="G207" i="2"/>
  <c r="P207" i="2" s="1"/>
  <c r="E281" i="2"/>
  <c r="N281" i="2" s="1"/>
  <c r="F281" i="2"/>
  <c r="O281" i="2" s="1"/>
  <c r="G281" i="2"/>
  <c r="P281" i="2" s="1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E276" i="2"/>
  <c r="N276" i="2" s="1"/>
  <c r="F276" i="2"/>
  <c r="O276" i="2" s="1"/>
  <c r="G276" i="2"/>
  <c r="P276" i="2" s="1"/>
  <c r="E292" i="2"/>
  <c r="N292" i="2" s="1"/>
  <c r="F292" i="2"/>
  <c r="O292" i="2" s="1"/>
  <c r="G292" i="2"/>
  <c r="P292" i="2" s="1"/>
  <c r="G342" i="2"/>
  <c r="P342" i="2" s="1"/>
  <c r="E342" i="2"/>
  <c r="N342" i="2" s="1"/>
  <c r="F342" i="2"/>
  <c r="O342" i="2" s="1"/>
  <c r="E223" i="2"/>
  <c r="N223" i="2" s="1"/>
  <c r="F223" i="2"/>
  <c r="O223" i="2" s="1"/>
  <c r="G223" i="2"/>
  <c r="P223" i="2" s="1"/>
  <c r="E359" i="2"/>
  <c r="N359" i="2" s="1"/>
  <c r="G359" i="2"/>
  <c r="P359" i="2" s="1"/>
  <c r="F359" i="2"/>
  <c r="O359" i="2" s="1"/>
  <c r="T301" i="4"/>
  <c r="S27" i="4"/>
  <c r="T979" i="4"/>
  <c r="S981" i="4"/>
  <c r="V944" i="4"/>
  <c r="W944" i="4" s="1"/>
  <c r="S993" i="4"/>
  <c r="U993" i="4" s="1"/>
  <c r="G321" i="2"/>
  <c r="P321" i="2" s="1"/>
  <c r="E321" i="2"/>
  <c r="N321" i="2" s="1"/>
  <c r="F321" i="2"/>
  <c r="O321" i="2" s="1"/>
  <c r="E353" i="2"/>
  <c r="N353" i="2" s="1"/>
  <c r="F353" i="2"/>
  <c r="O353" i="2" s="1"/>
  <c r="G353" i="2"/>
  <c r="P353" i="2" s="1"/>
  <c r="F296" i="2"/>
  <c r="O296" i="2" s="1"/>
  <c r="G296" i="2"/>
  <c r="P296" i="2" s="1"/>
  <c r="E296" i="2"/>
  <c r="N296" i="2" s="1"/>
  <c r="G319" i="2"/>
  <c r="P319" i="2" s="1"/>
  <c r="F319" i="2"/>
  <c r="O319" i="2" s="1"/>
  <c r="E319" i="2"/>
  <c r="N319" i="2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T263" i="4"/>
  <c r="T258" i="4"/>
  <c r="G358" i="5"/>
  <c r="J359" i="2" s="1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H359" i="2" s="1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H226" i="8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V793" i="4" s="1"/>
  <c r="W793" i="4" s="1"/>
  <c r="X793" i="4" s="1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G280" i="8" s="1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6" i="8" s="1"/>
  <c r="G245" i="9"/>
  <c r="D191" i="9"/>
  <c r="F192" i="8" s="1"/>
  <c r="G215" i="9"/>
  <c r="E214" i="9"/>
  <c r="G215" i="8" s="1"/>
  <c r="D215" i="9"/>
  <c r="F216" i="8" s="1"/>
  <c r="E227" i="9"/>
  <c r="G228" i="8" s="1"/>
  <c r="G227" i="9"/>
  <c r="G233" i="9"/>
  <c r="G241" i="9"/>
  <c r="G202" i="9"/>
  <c r="D245" i="9"/>
  <c r="F246" i="8" s="1"/>
  <c r="I230" i="11"/>
  <c r="D214" i="9"/>
  <c r="F215" i="8" s="1"/>
  <c r="D237" i="9"/>
  <c r="F238" i="8" s="1"/>
  <c r="E237" i="9"/>
  <c r="G238" i="8" s="1"/>
  <c r="D241" i="9"/>
  <c r="F242" i="8" s="1"/>
  <c r="D269" i="9"/>
  <c r="F270" i="8" s="1"/>
  <c r="E269" i="9"/>
  <c r="G270" i="8" s="1"/>
  <c r="E209" i="9"/>
  <c r="G210" i="8" s="1"/>
  <c r="G209" i="9"/>
  <c r="D233" i="9"/>
  <c r="F234" i="8" s="1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T326" i="4"/>
  <c r="T335" i="4"/>
  <c r="S373" i="4"/>
  <c r="T333" i="4"/>
  <c r="G298" i="5"/>
  <c r="J299" i="2" s="1"/>
  <c r="V350" i="4"/>
  <c r="W350" i="4" s="1"/>
  <c r="X350" i="4" s="1"/>
  <c r="Y350" i="4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S833" i="4"/>
  <c r="U833" i="4" s="1"/>
  <c r="W833" i="4" s="1"/>
  <c r="X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T329" i="4"/>
  <c r="T300" i="4"/>
  <c r="T292" i="4"/>
  <c r="T306" i="4"/>
  <c r="I334" i="5"/>
  <c r="T192" i="4"/>
  <c r="T491" i="4"/>
  <c r="E397" i="5"/>
  <c r="H398" i="2" s="1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V776" i="4" s="1"/>
  <c r="W776" i="4" s="1"/>
  <c r="X776" i="4" s="1"/>
  <c r="Y776" i="4" s="1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W294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V624" i="4" s="1"/>
  <c r="T628" i="4"/>
  <c r="V648" i="4"/>
  <c r="W648" i="4" s="1"/>
  <c r="X648" i="4" s="1"/>
  <c r="W654" i="4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H358" i="2" s="1"/>
  <c r="E489" i="5"/>
  <c r="S473" i="4"/>
  <c r="U473" i="4" s="1"/>
  <c r="S499" i="4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H382" i="2" s="1"/>
  <c r="E389" i="5"/>
  <c r="H390" i="2" s="1"/>
  <c r="E405" i="5"/>
  <c r="H406" i="2" s="1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V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8" i="4"/>
  <c r="U598" i="4"/>
  <c r="V594" i="4"/>
  <c r="U594" i="4"/>
  <c r="V174" i="4"/>
  <c r="U174" i="4"/>
  <c r="X132" i="4"/>
  <c r="Y132" i="4" s="1"/>
  <c r="U592" i="4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V603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Y579" i="4"/>
  <c r="AC579" i="4" s="1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I373" i="8" s="1"/>
  <c r="K372" i="11"/>
  <c r="M372" i="11" s="1"/>
  <c r="H373" i="8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V544" i="4" s="1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H312" i="8" s="1"/>
  <c r="L311" i="11"/>
  <c r="N311" i="11" s="1"/>
  <c r="I312" i="8" s="1"/>
  <c r="L211" i="11"/>
  <c r="N211" i="11" s="1"/>
  <c r="I212" i="8" s="1"/>
  <c r="K211" i="11"/>
  <c r="M211" i="11" s="1"/>
  <c r="H212" i="8" s="1"/>
  <c r="D285" i="9"/>
  <c r="F286" i="8" s="1"/>
  <c r="G285" i="9"/>
  <c r="E285" i="9"/>
  <c r="G286" i="8" s="1"/>
  <c r="I167" i="11"/>
  <c r="G194" i="9"/>
  <c r="G235" i="9"/>
  <c r="D258" i="9"/>
  <c r="F259" i="8" s="1"/>
  <c r="G242" i="9"/>
  <c r="E242" i="9"/>
  <c r="G243" i="8" s="1"/>
  <c r="D242" i="9"/>
  <c r="F243" i="8" s="1"/>
  <c r="G262" i="9"/>
  <c r="D262" i="9"/>
  <c r="F263" i="8" s="1"/>
  <c r="E262" i="9"/>
  <c r="G263" i="8" s="1"/>
  <c r="E217" i="9"/>
  <c r="G218" i="8" s="1"/>
  <c r="G217" i="9"/>
  <c r="D217" i="9"/>
  <c r="F218" i="8" s="1"/>
  <c r="D229" i="9"/>
  <c r="F230" i="8" s="1"/>
  <c r="E229" i="9"/>
  <c r="G230" i="8" s="1"/>
  <c r="G229" i="9"/>
  <c r="D257" i="9"/>
  <c r="F258" i="8" s="1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F186" i="8" s="1"/>
  <c r="G258" i="9"/>
  <c r="J271" i="11"/>
  <c r="D252" i="9"/>
  <c r="F253" i="8" s="1"/>
  <c r="G252" i="9"/>
  <c r="E252" i="9"/>
  <c r="G253" i="8" s="1"/>
  <c r="D225" i="9"/>
  <c r="F226" i="8" s="1"/>
  <c r="D247" i="9"/>
  <c r="F248" i="8" s="1"/>
  <c r="G247" i="9"/>
  <c r="E247" i="9"/>
  <c r="G248" i="8" s="1"/>
  <c r="D261" i="9"/>
  <c r="F262" i="8" s="1"/>
  <c r="G261" i="9"/>
  <c r="E261" i="9"/>
  <c r="G262" i="8" s="1"/>
  <c r="J309" i="11"/>
  <c r="I309" i="11"/>
  <c r="J320" i="11"/>
  <c r="I320" i="11"/>
  <c r="J303" i="11"/>
  <c r="I303" i="11"/>
  <c r="J313" i="11"/>
  <c r="I313" i="11"/>
  <c r="E225" i="9"/>
  <c r="G226" i="8" s="1"/>
  <c r="G305" i="9"/>
  <c r="D305" i="9"/>
  <c r="F306" i="8" s="1"/>
  <c r="J312" i="11"/>
  <c r="D232" i="9"/>
  <c r="F233" i="8" s="1"/>
  <c r="E232" i="9"/>
  <c r="G233" i="8" s="1"/>
  <c r="G232" i="9"/>
  <c r="G251" i="9"/>
  <c r="D251" i="9"/>
  <c r="F252" i="8" s="1"/>
  <c r="E251" i="9"/>
  <c r="G252" i="8" s="1"/>
  <c r="K308" i="11"/>
  <c r="M308" i="11" s="1"/>
  <c r="H309" i="8" s="1"/>
  <c r="L308" i="11"/>
  <c r="N308" i="11" s="1"/>
  <c r="I309" i="8" s="1"/>
  <c r="I317" i="11"/>
  <c r="J317" i="11"/>
  <c r="L249" i="11"/>
  <c r="N249" i="11" s="1"/>
  <c r="I250" i="8" s="1"/>
  <c r="K249" i="11"/>
  <c r="M249" i="11" s="1"/>
  <c r="H250" i="8" s="1"/>
  <c r="D213" i="9"/>
  <c r="F214" i="8" s="1"/>
  <c r="J300" i="11"/>
  <c r="G228" i="9"/>
  <c r="D228" i="9"/>
  <c r="F229" i="8" s="1"/>
  <c r="E228" i="9"/>
  <c r="G229" i="8" s="1"/>
  <c r="D256" i="9"/>
  <c r="F257" i="8" s="1"/>
  <c r="G256" i="9"/>
  <c r="E256" i="9"/>
  <c r="G257" i="8" s="1"/>
  <c r="L217" i="11"/>
  <c r="N217" i="11" s="1"/>
  <c r="I218" i="8" s="1"/>
  <c r="K217" i="11"/>
  <c r="M217" i="11" s="1"/>
  <c r="H218" i="8" s="1"/>
  <c r="E223" i="9"/>
  <c r="G224" i="8" s="1"/>
  <c r="G223" i="9"/>
  <c r="D223" i="9"/>
  <c r="F224" i="8" s="1"/>
  <c r="E249" i="9"/>
  <c r="G250" i="8" s="1"/>
  <c r="D249" i="9"/>
  <c r="F250" i="8" s="1"/>
  <c r="G249" i="9"/>
  <c r="G281" i="9"/>
  <c r="D281" i="9"/>
  <c r="F282" i="8" s="1"/>
  <c r="J306" i="11"/>
  <c r="I306" i="11"/>
  <c r="I305" i="11"/>
  <c r="J305" i="11"/>
  <c r="J310" i="11"/>
  <c r="I310" i="11"/>
  <c r="E257" i="9"/>
  <c r="G258" i="8" s="1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J378" i="2" s="1"/>
  <c r="F377" i="5"/>
  <c r="I378" i="2" s="1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I390" i="2" s="1"/>
  <c r="F429" i="5"/>
  <c r="V392" i="4"/>
  <c r="F452" i="5"/>
  <c r="V400" i="4"/>
  <c r="W400" i="4" s="1"/>
  <c r="T485" i="4"/>
  <c r="E399" i="5"/>
  <c r="H400" i="2" s="1"/>
  <c r="S385" i="4"/>
  <c r="U385" i="4" s="1"/>
  <c r="F399" i="5"/>
  <c r="I400" i="2" s="1"/>
  <c r="E438" i="5"/>
  <c r="S395" i="4"/>
  <c r="U395" i="4" s="1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J363" i="2" s="1"/>
  <c r="I401" i="5"/>
  <c r="G401" i="5"/>
  <c r="J402" i="2" s="1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J375" i="2" s="1"/>
  <c r="I374" i="5"/>
  <c r="E374" i="5"/>
  <c r="H375" i="2" s="1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J358" i="2" s="1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H256" i="2" s="1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J29" i="11"/>
  <c r="K29" i="11" s="1"/>
  <c r="M29" i="11" s="1"/>
  <c r="H30" i="8" s="1"/>
  <c r="I132" i="11"/>
  <c r="G144" i="9"/>
  <c r="D59" i="9"/>
  <c r="F60" i="8" s="1"/>
  <c r="E59" i="9"/>
  <c r="G60" i="8" s="1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G178" i="9"/>
  <c r="G198" i="9"/>
  <c r="J199" i="11"/>
  <c r="L199" i="11" s="1"/>
  <c r="N199" i="11" s="1"/>
  <c r="I200" i="8" s="1"/>
  <c r="E153" i="9"/>
  <c r="G154" i="8" s="1"/>
  <c r="G191" i="9"/>
  <c r="G199" i="9"/>
  <c r="G182" i="9"/>
  <c r="E199" i="9"/>
  <c r="G200" i="8" s="1"/>
  <c r="J184" i="11"/>
  <c r="F157" i="11"/>
  <c r="I157" i="11" s="1"/>
  <c r="G168" i="9"/>
  <c r="G174" i="9"/>
  <c r="D207" i="9"/>
  <c r="F208" i="8" s="1"/>
  <c r="G207" i="9"/>
  <c r="K209" i="11"/>
  <c r="M209" i="11" s="1"/>
  <c r="H210" i="8" s="1"/>
  <c r="L209" i="11"/>
  <c r="N209" i="11" s="1"/>
  <c r="I210" i="8" s="1"/>
  <c r="D196" i="9"/>
  <c r="F197" i="8" s="1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V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F268" i="8" s="1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G222" i="8" s="1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F221" i="8" s="1"/>
  <c r="G230" i="9"/>
  <c r="D230" i="9"/>
  <c r="F231" i="8" s="1"/>
  <c r="G254" i="9"/>
  <c r="D254" i="9"/>
  <c r="F255" i="8" s="1"/>
  <c r="G286" i="9"/>
  <c r="D286" i="9"/>
  <c r="F287" i="8" s="1"/>
  <c r="L250" i="11"/>
  <c r="N250" i="11" s="1"/>
  <c r="I251" i="8" s="1"/>
  <c r="K250" i="11"/>
  <c r="M250" i="11" s="1"/>
  <c r="H251" i="8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F236" i="8" s="1"/>
  <c r="D243" i="9"/>
  <c r="F244" i="8" s="1"/>
  <c r="E243" i="9"/>
  <c r="G244" i="8" s="1"/>
  <c r="G253" i="9"/>
  <c r="E253" i="9"/>
  <c r="G254" i="8" s="1"/>
  <c r="E277" i="9"/>
  <c r="G278" i="8" s="1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I280" i="8" s="1"/>
  <c r="K279" i="11"/>
  <c r="M279" i="11" s="1"/>
  <c r="H280" i="8" s="1"/>
  <c r="I256" i="11"/>
  <c r="J256" i="11"/>
  <c r="K266" i="11"/>
  <c r="M266" i="11" s="1"/>
  <c r="H267" i="8" s="1"/>
  <c r="L266" i="11"/>
  <c r="N266" i="11" s="1"/>
  <c r="I267" i="8" s="1"/>
  <c r="G200" i="9"/>
  <c r="D200" i="9"/>
  <c r="F201" i="8" s="1"/>
  <c r="D208" i="9"/>
  <c r="F209" i="8" s="1"/>
  <c r="G208" i="9"/>
  <c r="D212" i="9"/>
  <c r="F213" i="8" s="1"/>
  <c r="G212" i="9"/>
  <c r="G218" i="9"/>
  <c r="D218" i="9"/>
  <c r="F219" i="8" s="1"/>
  <c r="G238" i="9"/>
  <c r="D238" i="9"/>
  <c r="F239" i="8" s="1"/>
  <c r="D244" i="9"/>
  <c r="F245" i="8" s="1"/>
  <c r="G244" i="9"/>
  <c r="G248" i="9"/>
  <c r="D248" i="9"/>
  <c r="F249" i="8" s="1"/>
  <c r="E254" i="9"/>
  <c r="G255" i="8" s="1"/>
  <c r="G266" i="9"/>
  <c r="D266" i="9"/>
  <c r="F267" i="8" s="1"/>
  <c r="J281" i="11"/>
  <c r="I281" i="11"/>
  <c r="I289" i="11"/>
  <c r="J289" i="11"/>
  <c r="I276" i="11"/>
  <c r="J276" i="11"/>
  <c r="G203" i="9"/>
  <c r="E203" i="9"/>
  <c r="G204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F272" i="8" s="1"/>
  <c r="E271" i="9"/>
  <c r="G272" i="8" s="1"/>
  <c r="D291" i="9"/>
  <c r="F292" i="8" s="1"/>
  <c r="D295" i="9"/>
  <c r="F296" i="8" s="1"/>
  <c r="E295" i="9"/>
  <c r="G296" i="8" s="1"/>
  <c r="L225" i="11"/>
  <c r="N225" i="11" s="1"/>
  <c r="I226" i="8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H219" i="8" s="1"/>
  <c r="L218" i="11"/>
  <c r="N218" i="11" s="1"/>
  <c r="I219" i="8" s="1"/>
  <c r="L241" i="11"/>
  <c r="N241" i="11" s="1"/>
  <c r="I242" i="8" s="1"/>
  <c r="K241" i="11"/>
  <c r="M241" i="11" s="1"/>
  <c r="H242" i="8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F223" i="8" s="1"/>
  <c r="G222" i="9"/>
  <c r="G226" i="9"/>
  <c r="D226" i="9"/>
  <c r="F227" i="8" s="1"/>
  <c r="G234" i="9"/>
  <c r="D234" i="9"/>
  <c r="F235" i="8" s="1"/>
  <c r="G246" i="9"/>
  <c r="D246" i="9"/>
  <c r="F247" i="8" s="1"/>
  <c r="D270" i="9"/>
  <c r="F271" i="8" s="1"/>
  <c r="G270" i="9"/>
  <c r="D292" i="9"/>
  <c r="F293" i="8" s="1"/>
  <c r="G292" i="9"/>
  <c r="K234" i="11"/>
  <c r="M234" i="11" s="1"/>
  <c r="H235" i="8" s="1"/>
  <c r="L234" i="11"/>
  <c r="N234" i="11" s="1"/>
  <c r="I235" i="8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I234" i="8" s="1"/>
  <c r="K233" i="11"/>
  <c r="M233" i="11" s="1"/>
  <c r="H234" i="8" s="1"/>
  <c r="I270" i="11"/>
  <c r="J270" i="11"/>
  <c r="K230" i="11"/>
  <c r="M230" i="11" s="1"/>
  <c r="H231" i="8" s="1"/>
  <c r="L230" i="11"/>
  <c r="N230" i="11" s="1"/>
  <c r="I231" i="8" s="1"/>
  <c r="D216" i="9"/>
  <c r="F217" i="8" s="1"/>
  <c r="G216" i="9"/>
  <c r="G224" i="9"/>
  <c r="D224" i="9"/>
  <c r="F225" i="8" s="1"/>
  <c r="D260" i="9"/>
  <c r="F261" i="8" s="1"/>
  <c r="G260" i="9"/>
  <c r="G280" i="9"/>
  <c r="D280" i="9"/>
  <c r="F281" i="8" s="1"/>
  <c r="I223" i="11"/>
  <c r="J223" i="11"/>
  <c r="J235" i="11"/>
  <c r="I235" i="11"/>
  <c r="I278" i="11"/>
  <c r="J278" i="11"/>
  <c r="I243" i="11"/>
  <c r="J243" i="11"/>
  <c r="D203" i="9"/>
  <c r="F204" i="8" s="1"/>
  <c r="E211" i="9"/>
  <c r="G212" i="8" s="1"/>
  <c r="D211" i="9"/>
  <c r="F212" i="8" s="1"/>
  <c r="D221" i="9"/>
  <c r="F222" i="8" s="1"/>
  <c r="E231" i="9"/>
  <c r="G232" i="8" s="1"/>
  <c r="G231" i="9"/>
  <c r="E239" i="9"/>
  <c r="G240" i="8" s="1"/>
  <c r="D239" i="9"/>
  <c r="F240" i="8" s="1"/>
  <c r="G291" i="9"/>
  <c r="L212" i="11"/>
  <c r="N212" i="11" s="1"/>
  <c r="I213" i="8" s="1"/>
  <c r="K212" i="11"/>
  <c r="M212" i="11" s="1"/>
  <c r="H213" i="8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I253" i="8" s="1"/>
  <c r="K252" i="11"/>
  <c r="M252" i="11" s="1"/>
  <c r="H253" i="8" s="1"/>
  <c r="E192" i="9"/>
  <c r="G193" i="8" s="1"/>
  <c r="G204" i="9"/>
  <c r="D204" i="9"/>
  <c r="F205" i="8" s="1"/>
  <c r="G210" i="9"/>
  <c r="D210" i="9"/>
  <c r="F211" i="8" s="1"/>
  <c r="E216" i="9"/>
  <c r="G217" i="8" s="1"/>
  <c r="E220" i="9"/>
  <c r="G221" i="8" s="1"/>
  <c r="E224" i="9"/>
  <c r="G225" i="8" s="1"/>
  <c r="E230" i="9"/>
  <c r="G231" i="8" s="1"/>
  <c r="D240" i="9"/>
  <c r="F241" i="8" s="1"/>
  <c r="G240" i="9"/>
  <c r="E246" i="9"/>
  <c r="G247" i="8" s="1"/>
  <c r="D250" i="9"/>
  <c r="F251" i="8" s="1"/>
  <c r="G250" i="9"/>
  <c r="G264" i="9"/>
  <c r="D264" i="9"/>
  <c r="F265" i="8" s="1"/>
  <c r="E270" i="9"/>
  <c r="G271" i="8" s="1"/>
  <c r="G278" i="9"/>
  <c r="D278" i="9"/>
  <c r="F279" i="8" s="1"/>
  <c r="E286" i="9"/>
  <c r="G287" i="8" s="1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I389" i="2" s="1"/>
  <c r="E388" i="5"/>
  <c r="H389" i="2" s="1"/>
  <c r="E448" i="5"/>
  <c r="F448" i="5"/>
  <c r="I448" i="5"/>
  <c r="I379" i="5"/>
  <c r="E379" i="5"/>
  <c r="H380" i="2" s="1"/>
  <c r="G379" i="5"/>
  <c r="J380" i="2" s="1"/>
  <c r="U469" i="4"/>
  <c r="V469" i="4"/>
  <c r="U481" i="4"/>
  <c r="V481" i="4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J379" i="2" s="1"/>
  <c r="F378" i="5"/>
  <c r="I379" i="2" s="1"/>
  <c r="G386" i="5"/>
  <c r="J387" i="2" s="1"/>
  <c r="F386" i="5"/>
  <c r="I387" i="2" s="1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I401" i="2" s="1"/>
  <c r="E400" i="5"/>
  <c r="H401" i="2" s="1"/>
  <c r="X463" i="4"/>
  <c r="Y463" i="4" s="1"/>
  <c r="U415" i="4"/>
  <c r="V415" i="4"/>
  <c r="U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H397" i="2" s="1"/>
  <c r="F396" i="5"/>
  <c r="I397" i="2" s="1"/>
  <c r="X465" i="4"/>
  <c r="Y465" i="4" s="1"/>
  <c r="G396" i="5"/>
  <c r="J397" i="2" s="1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U446" i="4" s="1"/>
  <c r="S448" i="4"/>
  <c r="T424" i="4"/>
  <c r="T456" i="4"/>
  <c r="T476" i="4"/>
  <c r="V377" i="4"/>
  <c r="F392" i="5"/>
  <c r="I393" i="2" s="1"/>
  <c r="E392" i="5"/>
  <c r="H393" i="2" s="1"/>
  <c r="I392" i="5"/>
  <c r="I444" i="5"/>
  <c r="F444" i="5"/>
  <c r="E444" i="5"/>
  <c r="F472" i="5"/>
  <c r="S461" i="4"/>
  <c r="U447" i="4"/>
  <c r="U401" i="4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L28" i="11"/>
  <c r="N28" i="11" s="1"/>
  <c r="I29" i="8" s="1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W262" i="4"/>
  <c r="X262" i="4" s="1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V323" i="4" s="1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K199" i="11"/>
  <c r="M199" i="11" s="1"/>
  <c r="H200" i="8" s="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L23" i="11"/>
  <c r="N23" i="11" s="1"/>
  <c r="I24" i="8" s="1"/>
  <c r="G78" i="9"/>
  <c r="D78" i="9"/>
  <c r="F79" i="8" s="1"/>
  <c r="L193" i="11"/>
  <c r="N193" i="11" s="1"/>
  <c r="I194" i="8" s="1"/>
  <c r="K193" i="11"/>
  <c r="M193" i="11" s="1"/>
  <c r="H194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F202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L89" i="11"/>
  <c r="N89" i="11" s="1"/>
  <c r="I90" i="8" s="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L174" i="11"/>
  <c r="N174" i="11" s="1"/>
  <c r="I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F206" i="8" s="1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H122" i="8" s="1"/>
  <c r="L121" i="11"/>
  <c r="N121" i="11" s="1"/>
  <c r="I122" i="8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G202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W306" i="4"/>
  <c r="E356" i="5"/>
  <c r="H357" i="2" s="1"/>
  <c r="F356" i="5"/>
  <c r="I357" i="2" s="1"/>
  <c r="G356" i="5"/>
  <c r="J357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W278" i="4"/>
  <c r="U408" i="4"/>
  <c r="U442" i="4"/>
  <c r="U494" i="4"/>
  <c r="U410" i="4"/>
  <c r="U430" i="4"/>
  <c r="V430" i="4"/>
  <c r="U458" i="4"/>
  <c r="U492" i="4"/>
  <c r="U530" i="4"/>
  <c r="U434" i="4"/>
  <c r="V434" i="4"/>
  <c r="U448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W554" i="4" s="1"/>
  <c r="T436" i="4"/>
  <c r="V436" i="4" s="1"/>
  <c r="T448" i="4"/>
  <c r="V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I837" i="11" l="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D206" i="8"/>
  <c r="L206" i="8" s="1"/>
  <c r="E206" i="8"/>
  <c r="M206" i="8" s="1"/>
  <c r="E190" i="8"/>
  <c r="M190" i="8" s="1"/>
  <c r="D190" i="8"/>
  <c r="L190" i="8" s="1"/>
  <c r="E170" i="8"/>
  <c r="M170" i="8" s="1"/>
  <c r="D170" i="8"/>
  <c r="L170" i="8" s="1"/>
  <c r="D128" i="8"/>
  <c r="L128" i="8" s="1"/>
  <c r="E128" i="8"/>
  <c r="M128" i="8" s="1"/>
  <c r="E73" i="8"/>
  <c r="M73" i="8" s="1"/>
  <c r="D73" i="8"/>
  <c r="L73" i="8" s="1"/>
  <c r="E188" i="8"/>
  <c r="M188" i="8" s="1"/>
  <c r="D188" i="8"/>
  <c r="L188" i="8" s="1"/>
  <c r="D113" i="8"/>
  <c r="L113" i="8" s="1"/>
  <c r="E113" i="8"/>
  <c r="M113" i="8" s="1"/>
  <c r="D33" i="8"/>
  <c r="L33" i="8" s="1"/>
  <c r="E33" i="8"/>
  <c r="M33" i="8" s="1"/>
  <c r="E105" i="8"/>
  <c r="M105" i="8" s="1"/>
  <c r="D105" i="8"/>
  <c r="L105" i="8" s="1"/>
  <c r="E164" i="8"/>
  <c r="M164" i="8" s="1"/>
  <c r="D164" i="8"/>
  <c r="L164" i="8" s="1"/>
  <c r="D111" i="8"/>
  <c r="L111" i="8" s="1"/>
  <c r="E111" i="8"/>
  <c r="M111" i="8" s="1"/>
  <c r="D63" i="8"/>
  <c r="L63" i="8" s="1"/>
  <c r="E63" i="8"/>
  <c r="M63" i="8" s="1"/>
  <c r="E37" i="8"/>
  <c r="M37" i="8" s="1"/>
  <c r="D37" i="8"/>
  <c r="L37" i="8" s="1"/>
  <c r="D152" i="8"/>
  <c r="L152" i="8" s="1"/>
  <c r="E152" i="8"/>
  <c r="M152" i="8" s="1"/>
  <c r="E92" i="8"/>
  <c r="M92" i="8" s="1"/>
  <c r="D92" i="8"/>
  <c r="L92" i="8" s="1"/>
  <c r="E23" i="8"/>
  <c r="M23" i="8" s="1"/>
  <c r="D23" i="8"/>
  <c r="L23" i="8" s="1"/>
  <c r="E44" i="8"/>
  <c r="M44" i="8" s="1"/>
  <c r="D44" i="8"/>
  <c r="L44" i="8" s="1"/>
  <c r="D48" i="8"/>
  <c r="L48" i="8" s="1"/>
  <c r="E48" i="8"/>
  <c r="M48" i="8" s="1"/>
  <c r="D11" i="8"/>
  <c r="L11" i="8" s="1"/>
  <c r="E11" i="8"/>
  <c r="M11" i="8" s="1"/>
  <c r="D34" i="8"/>
  <c r="L34" i="8" s="1"/>
  <c r="E34" i="8"/>
  <c r="M34" i="8" s="1"/>
  <c r="E72" i="8"/>
  <c r="M72" i="8" s="1"/>
  <c r="D72" i="8"/>
  <c r="L72" i="8" s="1"/>
  <c r="E211" i="8"/>
  <c r="M211" i="8" s="1"/>
  <c r="D211" i="8"/>
  <c r="L211" i="8" s="1"/>
  <c r="E281" i="8"/>
  <c r="M281" i="8" s="1"/>
  <c r="D281" i="8"/>
  <c r="L281" i="8" s="1"/>
  <c r="D225" i="8"/>
  <c r="L225" i="8" s="1"/>
  <c r="E225" i="8"/>
  <c r="M225" i="8" s="1"/>
  <c r="D235" i="8"/>
  <c r="L235" i="8" s="1"/>
  <c r="E235" i="8"/>
  <c r="M235" i="8" s="1"/>
  <c r="D204" i="8"/>
  <c r="L204" i="8" s="1"/>
  <c r="E204" i="8"/>
  <c r="M204" i="8" s="1"/>
  <c r="E267" i="8"/>
  <c r="M267" i="8" s="1"/>
  <c r="D267" i="8"/>
  <c r="L267" i="8" s="1"/>
  <c r="E245" i="8"/>
  <c r="M245" i="8" s="1"/>
  <c r="D245" i="8"/>
  <c r="L245" i="8" s="1"/>
  <c r="D209" i="8"/>
  <c r="L209" i="8" s="1"/>
  <c r="E209" i="8"/>
  <c r="M209" i="8" s="1"/>
  <c r="D287" i="8"/>
  <c r="L287" i="8" s="1"/>
  <c r="E287" i="8"/>
  <c r="M287" i="8" s="1"/>
  <c r="E231" i="8"/>
  <c r="M231" i="8" s="1"/>
  <c r="D231" i="8"/>
  <c r="L231" i="8" s="1"/>
  <c r="D268" i="8"/>
  <c r="L268" i="8" s="1"/>
  <c r="E268" i="8"/>
  <c r="M268" i="8" s="1"/>
  <c r="D102" i="8"/>
  <c r="L102" i="8" s="1"/>
  <c r="E102" i="8"/>
  <c r="M102" i="8" s="1"/>
  <c r="D148" i="8"/>
  <c r="L148" i="8" s="1"/>
  <c r="E148" i="8"/>
  <c r="M148" i="8" s="1"/>
  <c r="E118" i="8"/>
  <c r="M118" i="8" s="1"/>
  <c r="D118" i="8"/>
  <c r="L118" i="8" s="1"/>
  <c r="E56" i="8"/>
  <c r="M56" i="8" s="1"/>
  <c r="D56" i="8"/>
  <c r="L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45" i="8"/>
  <c r="M145" i="8" s="1"/>
  <c r="D145" i="8"/>
  <c r="L145" i="8" s="1"/>
  <c r="D84" i="8"/>
  <c r="L84" i="8" s="1"/>
  <c r="E84" i="8"/>
  <c r="M84" i="8" s="1"/>
  <c r="D52" i="8"/>
  <c r="L52" i="8" s="1"/>
  <c r="E52" i="8"/>
  <c r="M52" i="8" s="1"/>
  <c r="D123" i="8"/>
  <c r="L123" i="8" s="1"/>
  <c r="E123" i="8"/>
  <c r="M123" i="8" s="1"/>
  <c r="D67" i="8"/>
  <c r="L67" i="8" s="1"/>
  <c r="E67" i="8"/>
  <c r="M67" i="8" s="1"/>
  <c r="D122" i="8"/>
  <c r="L122" i="8" s="1"/>
  <c r="E122" i="8"/>
  <c r="M122" i="8" s="1"/>
  <c r="E10" i="8"/>
  <c r="M10" i="8" s="1"/>
  <c r="D10" i="8"/>
  <c r="L10" i="8" s="1"/>
  <c r="D22" i="8"/>
  <c r="L22" i="8" s="1"/>
  <c r="E22" i="8"/>
  <c r="M22" i="8" s="1"/>
  <c r="D257" i="8"/>
  <c r="L257" i="8" s="1"/>
  <c r="E257" i="8"/>
  <c r="M257" i="8" s="1"/>
  <c r="D229" i="8"/>
  <c r="L229" i="8" s="1"/>
  <c r="E229" i="8"/>
  <c r="M229" i="8" s="1"/>
  <c r="E233" i="8"/>
  <c r="M233" i="8" s="1"/>
  <c r="D233" i="8"/>
  <c r="L233" i="8" s="1"/>
  <c r="D262" i="8"/>
  <c r="L262" i="8" s="1"/>
  <c r="E262" i="8"/>
  <c r="M262" i="8" s="1"/>
  <c r="D243" i="8"/>
  <c r="L243" i="8" s="1"/>
  <c r="E243" i="8"/>
  <c r="M243" i="8" s="1"/>
  <c r="D409" i="8"/>
  <c r="L409" i="8" s="1"/>
  <c r="E409" i="8"/>
  <c r="M409" i="8" s="1"/>
  <c r="E401" i="8"/>
  <c r="M401" i="8" s="1"/>
  <c r="D401" i="8"/>
  <c r="L401" i="8" s="1"/>
  <c r="D410" i="8"/>
  <c r="L410" i="8" s="1"/>
  <c r="E410" i="8"/>
  <c r="M410" i="8" s="1"/>
  <c r="D402" i="8"/>
  <c r="L402" i="8" s="1"/>
  <c r="E402" i="8"/>
  <c r="M402" i="8" s="1"/>
  <c r="D407" i="8"/>
  <c r="L407" i="8" s="1"/>
  <c r="E407" i="8"/>
  <c r="M407" i="8" s="1"/>
  <c r="D399" i="8"/>
  <c r="L399" i="8" s="1"/>
  <c r="E399" i="8"/>
  <c r="M399" i="8" s="1"/>
  <c r="D404" i="8"/>
  <c r="L404" i="8" s="1"/>
  <c r="E404" i="8"/>
  <c r="M404" i="8" s="1"/>
  <c r="D85" i="8"/>
  <c r="L85" i="8" s="1"/>
  <c r="E85" i="8"/>
  <c r="M85" i="8" s="1"/>
  <c r="D61" i="8"/>
  <c r="L61" i="8" s="1"/>
  <c r="E61" i="8"/>
  <c r="M61" i="8" s="1"/>
  <c r="E228" i="8"/>
  <c r="M228" i="8" s="1"/>
  <c r="D228" i="8"/>
  <c r="L228" i="8" s="1"/>
  <c r="D216" i="8"/>
  <c r="L216" i="8" s="1"/>
  <c r="E216" i="8"/>
  <c r="M216" i="8" s="1"/>
  <c r="D373" i="8"/>
  <c r="L373" i="8" s="1"/>
  <c r="E373" i="8"/>
  <c r="M373" i="8" s="1"/>
  <c r="D375" i="8"/>
  <c r="L375" i="8" s="1"/>
  <c r="E375" i="8"/>
  <c r="M375" i="8" s="1"/>
  <c r="D314" i="8"/>
  <c r="L314" i="8" s="1"/>
  <c r="E314" i="8"/>
  <c r="M314" i="8" s="1"/>
  <c r="D302" i="8"/>
  <c r="L302" i="8" s="1"/>
  <c r="E302" i="8"/>
  <c r="M302" i="8" s="1"/>
  <c r="E392" i="8"/>
  <c r="M392" i="8" s="1"/>
  <c r="D392" i="8"/>
  <c r="L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E390" i="8"/>
  <c r="M390" i="8" s="1"/>
  <c r="D390" i="8"/>
  <c r="L390" i="8" s="1"/>
  <c r="D358" i="8"/>
  <c r="L358" i="8" s="1"/>
  <c r="E358" i="8"/>
  <c r="M358" i="8" s="1"/>
  <c r="E391" i="8"/>
  <c r="M391" i="8" s="1"/>
  <c r="D391" i="8"/>
  <c r="L391" i="8" s="1"/>
  <c r="E369" i="8"/>
  <c r="M369" i="8" s="1"/>
  <c r="D369" i="8"/>
  <c r="L369" i="8" s="1"/>
  <c r="E308" i="8"/>
  <c r="M308" i="8" s="1"/>
  <c r="D308" i="8"/>
  <c r="L308" i="8" s="1"/>
  <c r="E353" i="8"/>
  <c r="M353" i="8" s="1"/>
  <c r="D353" i="8"/>
  <c r="L353" i="8" s="1"/>
  <c r="D290" i="8"/>
  <c r="L290" i="8" s="1"/>
  <c r="E290" i="8"/>
  <c r="M290" i="8" s="1"/>
  <c r="D381" i="8"/>
  <c r="L381" i="8" s="1"/>
  <c r="E381" i="8"/>
  <c r="M381" i="8" s="1"/>
  <c r="D289" i="8"/>
  <c r="L289" i="8" s="1"/>
  <c r="E289" i="8"/>
  <c r="M289" i="8" s="1"/>
  <c r="D370" i="8"/>
  <c r="L370" i="8" s="1"/>
  <c r="E370" i="8"/>
  <c r="M370" i="8" s="1"/>
  <c r="D291" i="8"/>
  <c r="L291" i="8" s="1"/>
  <c r="E291" i="8"/>
  <c r="M291" i="8" s="1"/>
  <c r="D395" i="8"/>
  <c r="L395" i="8" s="1"/>
  <c r="E395" i="8"/>
  <c r="M395" i="8" s="1"/>
  <c r="J980" i="11"/>
  <c r="I980" i="11"/>
  <c r="J1001" i="11"/>
  <c r="I1001" i="11"/>
  <c r="D59" i="8"/>
  <c r="L59" i="8" s="1"/>
  <c r="E59" i="8"/>
  <c r="M59" i="8" s="1"/>
  <c r="D87" i="8"/>
  <c r="L87" i="8" s="1"/>
  <c r="E87" i="8"/>
  <c r="M87" i="8" s="1"/>
  <c r="D41" i="8"/>
  <c r="L41" i="8" s="1"/>
  <c r="E41" i="8"/>
  <c r="M41" i="8" s="1"/>
  <c r="D125" i="8"/>
  <c r="L125" i="8" s="1"/>
  <c r="E125" i="8"/>
  <c r="M125" i="8" s="1"/>
  <c r="E182" i="8"/>
  <c r="M182" i="8" s="1"/>
  <c r="D182" i="8"/>
  <c r="L182" i="8" s="1"/>
  <c r="E89" i="8"/>
  <c r="M89" i="8" s="1"/>
  <c r="D89" i="8"/>
  <c r="L89" i="8" s="1"/>
  <c r="E71" i="8"/>
  <c r="M71" i="8" s="1"/>
  <c r="D71" i="8"/>
  <c r="L71" i="8" s="1"/>
  <c r="E174" i="8"/>
  <c r="M174" i="8" s="1"/>
  <c r="D174" i="8"/>
  <c r="L174" i="8" s="1"/>
  <c r="E57" i="8"/>
  <c r="M57" i="8" s="1"/>
  <c r="D57" i="8"/>
  <c r="L57" i="8" s="1"/>
  <c r="E27" i="8"/>
  <c r="M27" i="8" s="1"/>
  <c r="D27" i="8"/>
  <c r="L27" i="8" s="1"/>
  <c r="D31" i="8"/>
  <c r="L31" i="8" s="1"/>
  <c r="E31" i="8"/>
  <c r="M31" i="8" s="1"/>
  <c r="D9" i="8"/>
  <c r="L9" i="8" s="1"/>
  <c r="E9" i="8"/>
  <c r="M9" i="8" s="1"/>
  <c r="E177" i="8"/>
  <c r="M177" i="8" s="1"/>
  <c r="D177" i="8"/>
  <c r="L177" i="8" s="1"/>
  <c r="D104" i="8"/>
  <c r="L104" i="8" s="1"/>
  <c r="E104" i="8"/>
  <c r="M104" i="8" s="1"/>
  <c r="E172" i="8"/>
  <c r="M172" i="8" s="1"/>
  <c r="D172" i="8"/>
  <c r="L172" i="8" s="1"/>
  <c r="D124" i="8"/>
  <c r="L124" i="8" s="1"/>
  <c r="E124" i="8"/>
  <c r="M124" i="8" s="1"/>
  <c r="E129" i="8"/>
  <c r="M129" i="8" s="1"/>
  <c r="D129" i="8"/>
  <c r="L129" i="8" s="1"/>
  <c r="D96" i="8"/>
  <c r="L96" i="8" s="1"/>
  <c r="E96" i="8"/>
  <c r="M96" i="8" s="1"/>
  <c r="D42" i="8"/>
  <c r="L42" i="8" s="1"/>
  <c r="E42" i="8"/>
  <c r="M42" i="8" s="1"/>
  <c r="E18" i="8"/>
  <c r="M18" i="8" s="1"/>
  <c r="D18" i="8"/>
  <c r="L18" i="8" s="1"/>
  <c r="D303" i="8"/>
  <c r="L303" i="8" s="1"/>
  <c r="E303" i="8"/>
  <c r="M303" i="8" s="1"/>
  <c r="E265" i="8"/>
  <c r="M265" i="8" s="1"/>
  <c r="D265" i="8"/>
  <c r="L265" i="8" s="1"/>
  <c r="D241" i="8"/>
  <c r="L241" i="8" s="1"/>
  <c r="E241" i="8"/>
  <c r="M241" i="8" s="1"/>
  <c r="D232" i="8"/>
  <c r="L232" i="8" s="1"/>
  <c r="E232" i="8"/>
  <c r="M232" i="8" s="1"/>
  <c r="D261" i="8"/>
  <c r="L261" i="8" s="1"/>
  <c r="E261" i="8"/>
  <c r="M261" i="8" s="1"/>
  <c r="D217" i="8"/>
  <c r="L217" i="8" s="1"/>
  <c r="E217" i="8"/>
  <c r="M217" i="8" s="1"/>
  <c r="E293" i="8"/>
  <c r="M293" i="8" s="1"/>
  <c r="D293" i="8"/>
  <c r="L293" i="8" s="1"/>
  <c r="D193" i="8"/>
  <c r="L193" i="8" s="1"/>
  <c r="E193" i="8"/>
  <c r="M193" i="8" s="1"/>
  <c r="E219" i="8"/>
  <c r="M219" i="8" s="1"/>
  <c r="D219" i="8"/>
  <c r="L219" i="8" s="1"/>
  <c r="D151" i="8"/>
  <c r="L151" i="8" s="1"/>
  <c r="E151" i="8"/>
  <c r="M151" i="8" s="1"/>
  <c r="E36" i="8"/>
  <c r="M36" i="8" s="1"/>
  <c r="D36" i="8"/>
  <c r="L36" i="8" s="1"/>
  <c r="E6" i="8"/>
  <c r="M6" i="8" s="1"/>
  <c r="D6" i="8"/>
  <c r="L6" i="8" s="1"/>
  <c r="D181" i="8"/>
  <c r="L181" i="8" s="1"/>
  <c r="E181" i="8"/>
  <c r="M181" i="8" s="1"/>
  <c r="D76" i="8"/>
  <c r="L76" i="8" s="1"/>
  <c r="E76" i="8"/>
  <c r="M76" i="8" s="1"/>
  <c r="D197" i="8"/>
  <c r="L197" i="8" s="1"/>
  <c r="E197" i="8"/>
  <c r="M197" i="8" s="1"/>
  <c r="D208" i="8"/>
  <c r="L208" i="8" s="1"/>
  <c r="E208" i="8"/>
  <c r="M208" i="8" s="1"/>
  <c r="D200" i="8"/>
  <c r="L200" i="8" s="1"/>
  <c r="E200" i="8"/>
  <c r="M200" i="8" s="1"/>
  <c r="E199" i="8"/>
  <c r="M199" i="8" s="1"/>
  <c r="D199" i="8"/>
  <c r="L199" i="8" s="1"/>
  <c r="E24" i="8"/>
  <c r="M24" i="8" s="1"/>
  <c r="D24" i="8"/>
  <c r="L24" i="8" s="1"/>
  <c r="D110" i="8"/>
  <c r="L110" i="8" s="1"/>
  <c r="E110" i="8"/>
  <c r="M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D20" i="8"/>
  <c r="L20" i="8" s="1"/>
  <c r="E20" i="8"/>
  <c r="M20" i="8" s="1"/>
  <c r="E306" i="8"/>
  <c r="M306" i="8" s="1"/>
  <c r="D306" i="8"/>
  <c r="L306" i="8" s="1"/>
  <c r="E230" i="8"/>
  <c r="M230" i="8" s="1"/>
  <c r="D230" i="8"/>
  <c r="L230" i="8" s="1"/>
  <c r="E218" i="8"/>
  <c r="M218" i="8" s="1"/>
  <c r="D218" i="8"/>
  <c r="L218" i="8" s="1"/>
  <c r="D263" i="8"/>
  <c r="L263" i="8" s="1"/>
  <c r="E263" i="8"/>
  <c r="M263" i="8" s="1"/>
  <c r="D270" i="8"/>
  <c r="L270" i="8" s="1"/>
  <c r="E270" i="8"/>
  <c r="M270" i="8" s="1"/>
  <c r="D203" i="8"/>
  <c r="L203" i="8" s="1"/>
  <c r="E203" i="8"/>
  <c r="M203" i="8" s="1"/>
  <c r="E365" i="8"/>
  <c r="M365" i="8" s="1"/>
  <c r="D365" i="8"/>
  <c r="L365" i="8" s="1"/>
  <c r="E361" i="8"/>
  <c r="M361" i="8" s="1"/>
  <c r="D361" i="8"/>
  <c r="L361" i="8" s="1"/>
  <c r="D318" i="8"/>
  <c r="L318" i="8" s="1"/>
  <c r="E318" i="8"/>
  <c r="M318" i="8" s="1"/>
  <c r="E367" i="8"/>
  <c r="M367" i="8" s="1"/>
  <c r="D367" i="8"/>
  <c r="L367" i="8" s="1"/>
  <c r="D382" i="8"/>
  <c r="L382" i="8" s="1"/>
  <c r="E382" i="8"/>
  <c r="M382" i="8" s="1"/>
  <c r="D109" i="8"/>
  <c r="L109" i="8" s="1"/>
  <c r="E109" i="8"/>
  <c r="M109" i="8" s="1"/>
  <c r="E214" i="8"/>
  <c r="M214" i="8" s="1"/>
  <c r="D214" i="8"/>
  <c r="L214" i="8" s="1"/>
  <c r="D387" i="8"/>
  <c r="L387" i="8" s="1"/>
  <c r="E387" i="8"/>
  <c r="M387" i="8" s="1"/>
  <c r="D277" i="8"/>
  <c r="L277" i="8" s="1"/>
  <c r="E277" i="8"/>
  <c r="M277" i="8" s="1"/>
  <c r="D380" i="8"/>
  <c r="L380" i="8" s="1"/>
  <c r="E380" i="8"/>
  <c r="M380" i="8" s="1"/>
  <c r="D324" i="8"/>
  <c r="L324" i="8" s="1"/>
  <c r="E324" i="8"/>
  <c r="M324" i="8" s="1"/>
  <c r="E362" i="8"/>
  <c r="M362" i="8" s="1"/>
  <c r="D362" i="8"/>
  <c r="L362" i="8" s="1"/>
  <c r="D342" i="8"/>
  <c r="L342" i="8" s="1"/>
  <c r="E342" i="8"/>
  <c r="M342" i="8" s="1"/>
  <c r="D337" i="8"/>
  <c r="L337" i="8" s="1"/>
  <c r="E337" i="8"/>
  <c r="M337" i="8" s="1"/>
  <c r="I983" i="11"/>
  <c r="J983" i="11"/>
  <c r="E194" i="8"/>
  <c r="M194" i="8" s="1"/>
  <c r="D194" i="8"/>
  <c r="L194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D39" i="8"/>
  <c r="L39" i="8" s="1"/>
  <c r="E39" i="8"/>
  <c r="M39" i="8" s="1"/>
  <c r="D166" i="8"/>
  <c r="L166" i="8" s="1"/>
  <c r="E166" i="8"/>
  <c r="M166" i="8" s="1"/>
  <c r="E119" i="8"/>
  <c r="M119" i="8" s="1"/>
  <c r="D119" i="8"/>
  <c r="L119" i="8" s="1"/>
  <c r="E196" i="8"/>
  <c r="M196" i="8" s="1"/>
  <c r="D196" i="8"/>
  <c r="L196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101" i="8"/>
  <c r="L101" i="8" s="1"/>
  <c r="E101" i="8"/>
  <c r="M101" i="8" s="1"/>
  <c r="D47" i="8"/>
  <c r="L47" i="8" s="1"/>
  <c r="E47" i="8"/>
  <c r="M47" i="8" s="1"/>
  <c r="E176" i="8"/>
  <c r="M176" i="8" s="1"/>
  <c r="D176" i="8"/>
  <c r="L176" i="8" s="1"/>
  <c r="E107" i="8"/>
  <c r="M107" i="8" s="1"/>
  <c r="D107" i="8"/>
  <c r="L107" i="8" s="1"/>
  <c r="D161" i="8"/>
  <c r="L161" i="8" s="1"/>
  <c r="E161" i="8"/>
  <c r="M161" i="8" s="1"/>
  <c r="E150" i="8"/>
  <c r="M150" i="8" s="1"/>
  <c r="D150" i="8"/>
  <c r="L150" i="8" s="1"/>
  <c r="E155" i="8"/>
  <c r="M155" i="8" s="1"/>
  <c r="D155" i="8"/>
  <c r="L155" i="8" s="1"/>
  <c r="D8" i="8"/>
  <c r="L8" i="8" s="1"/>
  <c r="E8" i="8"/>
  <c r="M8" i="8" s="1"/>
  <c r="D279" i="8"/>
  <c r="L279" i="8" s="1"/>
  <c r="E279" i="8"/>
  <c r="M279" i="8" s="1"/>
  <c r="D251" i="8"/>
  <c r="L251" i="8" s="1"/>
  <c r="E251" i="8"/>
  <c r="M251" i="8" s="1"/>
  <c r="D205" i="8"/>
  <c r="L205" i="8" s="1"/>
  <c r="E205" i="8"/>
  <c r="M205" i="8" s="1"/>
  <c r="D292" i="8"/>
  <c r="L292" i="8" s="1"/>
  <c r="E292" i="8"/>
  <c r="M292" i="8" s="1"/>
  <c r="D247" i="8"/>
  <c r="L247" i="8" s="1"/>
  <c r="E247" i="8"/>
  <c r="M247" i="8" s="1"/>
  <c r="E227" i="8"/>
  <c r="M227" i="8" s="1"/>
  <c r="D227" i="8"/>
  <c r="L227" i="8" s="1"/>
  <c r="D213" i="8"/>
  <c r="L213" i="8" s="1"/>
  <c r="E213" i="8"/>
  <c r="M213" i="8" s="1"/>
  <c r="E254" i="8"/>
  <c r="M254" i="8" s="1"/>
  <c r="D254" i="8"/>
  <c r="L254" i="8" s="1"/>
  <c r="E255" i="8"/>
  <c r="M255" i="8" s="1"/>
  <c r="D255" i="8"/>
  <c r="L255" i="8" s="1"/>
  <c r="E221" i="8"/>
  <c r="M221" i="8" s="1"/>
  <c r="D221" i="8"/>
  <c r="L221" i="8" s="1"/>
  <c r="D301" i="8"/>
  <c r="L301" i="8" s="1"/>
  <c r="E301" i="8"/>
  <c r="M301" i="8" s="1"/>
  <c r="D53" i="8"/>
  <c r="L53" i="8" s="1"/>
  <c r="E53" i="8"/>
  <c r="M53" i="8" s="1"/>
  <c r="D86" i="8"/>
  <c r="L86" i="8" s="1"/>
  <c r="E86" i="8"/>
  <c r="M86" i="8" s="1"/>
  <c r="E108" i="8"/>
  <c r="M108" i="8" s="1"/>
  <c r="D108" i="8"/>
  <c r="L108" i="8" s="1"/>
  <c r="D192" i="8"/>
  <c r="L192" i="8" s="1"/>
  <c r="E192" i="8"/>
  <c r="M192" i="8" s="1"/>
  <c r="D179" i="8"/>
  <c r="L179" i="8" s="1"/>
  <c r="E179" i="8"/>
  <c r="M179" i="8" s="1"/>
  <c r="D58" i="8"/>
  <c r="L58" i="8" s="1"/>
  <c r="E58" i="8"/>
  <c r="M58" i="8" s="1"/>
  <c r="D19" i="8"/>
  <c r="L19" i="8" s="1"/>
  <c r="E19" i="8"/>
  <c r="M19" i="8" s="1"/>
  <c r="D74" i="8"/>
  <c r="L74" i="8" s="1"/>
  <c r="E74" i="8"/>
  <c r="M74" i="8" s="1"/>
  <c r="E282" i="8"/>
  <c r="M282" i="8" s="1"/>
  <c r="D282" i="8"/>
  <c r="L282" i="8" s="1"/>
  <c r="D259" i="8"/>
  <c r="L259" i="8" s="1"/>
  <c r="E259" i="8"/>
  <c r="M259" i="8" s="1"/>
  <c r="D236" i="8"/>
  <c r="L236" i="8" s="1"/>
  <c r="E236" i="8"/>
  <c r="M236" i="8" s="1"/>
  <c r="E286" i="8"/>
  <c r="M286" i="8" s="1"/>
  <c r="D286" i="8"/>
  <c r="L286" i="8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D411" i="8"/>
  <c r="L411" i="8" s="1"/>
  <c r="E411" i="8"/>
  <c r="M411" i="8" s="1"/>
  <c r="D403" i="8"/>
  <c r="L403" i="8" s="1"/>
  <c r="E403" i="8"/>
  <c r="M403" i="8" s="1"/>
  <c r="D408" i="8"/>
  <c r="L408" i="8" s="1"/>
  <c r="E408" i="8"/>
  <c r="M408" i="8" s="1"/>
  <c r="D400" i="8"/>
  <c r="L400" i="8" s="1"/>
  <c r="E400" i="8"/>
  <c r="M400" i="8" s="1"/>
  <c r="D154" i="8"/>
  <c r="L154" i="8" s="1"/>
  <c r="E154" i="8"/>
  <c r="M154" i="8" s="1"/>
  <c r="D242" i="8"/>
  <c r="L242" i="8" s="1"/>
  <c r="E242" i="8"/>
  <c r="M242" i="8" s="1"/>
  <c r="E246" i="8"/>
  <c r="M246" i="8" s="1"/>
  <c r="D246" i="8"/>
  <c r="L246" i="8" s="1"/>
  <c r="D385" i="8"/>
  <c r="L385" i="8" s="1"/>
  <c r="E385" i="8"/>
  <c r="M385" i="8" s="1"/>
  <c r="D360" i="8"/>
  <c r="L360" i="8" s="1"/>
  <c r="E360" i="8"/>
  <c r="M360" i="8" s="1"/>
  <c r="D320" i="8"/>
  <c r="L320" i="8" s="1"/>
  <c r="E320" i="8"/>
  <c r="M320" i="8" s="1"/>
  <c r="D310" i="8"/>
  <c r="L310" i="8" s="1"/>
  <c r="E310" i="8"/>
  <c r="M310" i="8" s="1"/>
  <c r="D374" i="8"/>
  <c r="L374" i="8" s="1"/>
  <c r="E374" i="8"/>
  <c r="M374" i="8" s="1"/>
  <c r="D359" i="8"/>
  <c r="L359" i="8" s="1"/>
  <c r="E359" i="8"/>
  <c r="M359" i="8" s="1"/>
  <c r="D368" i="8"/>
  <c r="L368" i="8" s="1"/>
  <c r="E368" i="8"/>
  <c r="M368" i="8" s="1"/>
  <c r="E304" i="8"/>
  <c r="M304" i="8" s="1"/>
  <c r="D304" i="8"/>
  <c r="L304" i="8" s="1"/>
  <c r="D115" i="8"/>
  <c r="L115" i="8" s="1"/>
  <c r="E115" i="8"/>
  <c r="M115" i="8" s="1"/>
  <c r="D386" i="8"/>
  <c r="L386" i="8" s="1"/>
  <c r="E386" i="8"/>
  <c r="M386" i="8" s="1"/>
  <c r="D363" i="8"/>
  <c r="L363" i="8" s="1"/>
  <c r="E363" i="8"/>
  <c r="M363" i="8" s="1"/>
  <c r="D344" i="8"/>
  <c r="L344" i="8" s="1"/>
  <c r="E344" i="8"/>
  <c r="M344" i="8" s="1"/>
  <c r="E377" i="8"/>
  <c r="M377" i="8" s="1"/>
  <c r="D377" i="8"/>
  <c r="L377" i="8" s="1"/>
  <c r="D273" i="8"/>
  <c r="L273" i="8" s="1"/>
  <c r="E273" i="8"/>
  <c r="M273" i="8" s="1"/>
  <c r="J997" i="11"/>
  <c r="I997" i="11"/>
  <c r="E305" i="8"/>
  <c r="M305" i="8" s="1"/>
  <c r="D305" i="8"/>
  <c r="L305" i="8" s="1"/>
  <c r="D347" i="8"/>
  <c r="L347" i="8" s="1"/>
  <c r="E347" i="8"/>
  <c r="M347" i="8" s="1"/>
  <c r="I984" i="11"/>
  <c r="J984" i="11"/>
  <c r="I998" i="11"/>
  <c r="J998" i="11"/>
  <c r="J999" i="11"/>
  <c r="I999" i="11"/>
  <c r="D335" i="8"/>
  <c r="L335" i="8" s="1"/>
  <c r="E335" i="8"/>
  <c r="M335" i="8" s="1"/>
  <c r="I994" i="11"/>
  <c r="J994" i="11"/>
  <c r="E144" i="8"/>
  <c r="M144" i="8" s="1"/>
  <c r="D144" i="8"/>
  <c r="L144" i="8" s="1"/>
  <c r="E81" i="8"/>
  <c r="M81" i="8" s="1"/>
  <c r="D81" i="8"/>
  <c r="L81" i="8" s="1"/>
  <c r="D49" i="8"/>
  <c r="L49" i="8" s="1"/>
  <c r="E49" i="8"/>
  <c r="M49" i="8" s="1"/>
  <c r="D136" i="8"/>
  <c r="L136" i="8" s="1"/>
  <c r="E136" i="8"/>
  <c r="M136" i="8" s="1"/>
  <c r="E158" i="8"/>
  <c r="M158" i="8" s="1"/>
  <c r="D158" i="8"/>
  <c r="L158" i="8" s="1"/>
  <c r="D43" i="8"/>
  <c r="L43" i="8" s="1"/>
  <c r="E43" i="8"/>
  <c r="M43" i="8" s="1"/>
  <c r="D202" i="8"/>
  <c r="L202" i="8" s="1"/>
  <c r="E202" i="8"/>
  <c r="M202" i="8" s="1"/>
  <c r="D65" i="8"/>
  <c r="L65" i="8" s="1"/>
  <c r="E65" i="8"/>
  <c r="M65" i="8" s="1"/>
  <c r="D180" i="8"/>
  <c r="L180" i="8" s="1"/>
  <c r="E180" i="8"/>
  <c r="M180" i="8" s="1"/>
  <c r="D160" i="8"/>
  <c r="L160" i="8" s="1"/>
  <c r="E160" i="8"/>
  <c r="M160" i="8" s="1"/>
  <c r="D184" i="8"/>
  <c r="L184" i="8" s="1"/>
  <c r="E184" i="8"/>
  <c r="M184" i="8" s="1"/>
  <c r="D95" i="8"/>
  <c r="L95" i="8" s="1"/>
  <c r="E95" i="8"/>
  <c r="M95" i="8" s="1"/>
  <c r="D79" i="8"/>
  <c r="L79" i="8" s="1"/>
  <c r="E79" i="8"/>
  <c r="M79" i="8" s="1"/>
  <c r="E132" i="8"/>
  <c r="M132" i="8" s="1"/>
  <c r="D132" i="8"/>
  <c r="L132" i="8" s="1"/>
  <c r="D69" i="8"/>
  <c r="L69" i="8" s="1"/>
  <c r="E69" i="8"/>
  <c r="M69" i="8" s="1"/>
  <c r="E26" i="8"/>
  <c r="M26" i="8" s="1"/>
  <c r="D26" i="8"/>
  <c r="L26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E149" i="8"/>
  <c r="M149" i="8" s="1"/>
  <c r="D149" i="8"/>
  <c r="L149" i="8" s="1"/>
  <c r="D112" i="8"/>
  <c r="L112" i="8" s="1"/>
  <c r="E112" i="8"/>
  <c r="M112" i="8" s="1"/>
  <c r="D13" i="8"/>
  <c r="L13" i="8" s="1"/>
  <c r="E13" i="8"/>
  <c r="M13" i="8" s="1"/>
  <c r="D163" i="8"/>
  <c r="L163" i="8" s="1"/>
  <c r="E163" i="8"/>
  <c r="M163" i="8" s="1"/>
  <c r="D295" i="8"/>
  <c r="L295" i="8" s="1"/>
  <c r="E295" i="8"/>
  <c r="M295" i="8" s="1"/>
  <c r="E271" i="8"/>
  <c r="M271" i="8" s="1"/>
  <c r="D271" i="8"/>
  <c r="L271" i="8" s="1"/>
  <c r="D223" i="8"/>
  <c r="L223" i="8" s="1"/>
  <c r="E223" i="8"/>
  <c r="M223" i="8" s="1"/>
  <c r="D249" i="8"/>
  <c r="L249" i="8" s="1"/>
  <c r="E249" i="8"/>
  <c r="M249" i="8" s="1"/>
  <c r="E239" i="8"/>
  <c r="M239" i="8" s="1"/>
  <c r="D239" i="8"/>
  <c r="L239" i="8" s="1"/>
  <c r="D201" i="8"/>
  <c r="L201" i="8" s="1"/>
  <c r="E201" i="8"/>
  <c r="M201" i="8" s="1"/>
  <c r="D278" i="8"/>
  <c r="L278" i="8" s="1"/>
  <c r="E278" i="8"/>
  <c r="M278" i="8" s="1"/>
  <c r="D222" i="8"/>
  <c r="L222" i="8" s="1"/>
  <c r="E222" i="8"/>
  <c r="M222" i="8" s="1"/>
  <c r="E133" i="8"/>
  <c r="M133" i="8" s="1"/>
  <c r="D133" i="8"/>
  <c r="L133" i="8" s="1"/>
  <c r="E130" i="8"/>
  <c r="M130" i="8" s="1"/>
  <c r="D130" i="8"/>
  <c r="L130" i="8" s="1"/>
  <c r="E175" i="8"/>
  <c r="M175" i="8" s="1"/>
  <c r="D175" i="8"/>
  <c r="L175" i="8" s="1"/>
  <c r="E25" i="8"/>
  <c r="M25" i="8" s="1"/>
  <c r="D25" i="8"/>
  <c r="L25" i="8" s="1"/>
  <c r="E156" i="8"/>
  <c r="M156" i="8" s="1"/>
  <c r="D156" i="8"/>
  <c r="L156" i="8" s="1"/>
  <c r="D167" i="8"/>
  <c r="L167" i="8" s="1"/>
  <c r="E167" i="8"/>
  <c r="M167" i="8" s="1"/>
  <c r="D77" i="8"/>
  <c r="L77" i="8" s="1"/>
  <c r="E77" i="8"/>
  <c r="M77" i="8" s="1"/>
  <c r="D51" i="8"/>
  <c r="L51" i="8" s="1"/>
  <c r="E51" i="8"/>
  <c r="M51" i="8" s="1"/>
  <c r="D15" i="8"/>
  <c r="L15" i="8" s="1"/>
  <c r="E15" i="8"/>
  <c r="M15" i="8" s="1"/>
  <c r="D250" i="8"/>
  <c r="L250" i="8" s="1"/>
  <c r="E250" i="8"/>
  <c r="M250" i="8" s="1"/>
  <c r="D224" i="8"/>
  <c r="L224" i="8" s="1"/>
  <c r="E224" i="8"/>
  <c r="M224" i="8" s="1"/>
  <c r="D252" i="8"/>
  <c r="L252" i="8" s="1"/>
  <c r="E252" i="8"/>
  <c r="M252" i="8" s="1"/>
  <c r="D248" i="8"/>
  <c r="L248" i="8" s="1"/>
  <c r="E248" i="8"/>
  <c r="M248" i="8" s="1"/>
  <c r="D253" i="8"/>
  <c r="L253" i="8" s="1"/>
  <c r="E253" i="8"/>
  <c r="M253" i="8" s="1"/>
  <c r="D258" i="8"/>
  <c r="L258" i="8" s="1"/>
  <c r="E258" i="8"/>
  <c r="M258" i="8" s="1"/>
  <c r="E195" i="8"/>
  <c r="M195" i="8" s="1"/>
  <c r="D195" i="8"/>
  <c r="L195" i="8" s="1"/>
  <c r="E210" i="8"/>
  <c r="M210" i="8" s="1"/>
  <c r="D210" i="8"/>
  <c r="L210" i="8" s="1"/>
  <c r="D234" i="8"/>
  <c r="L234" i="8" s="1"/>
  <c r="E234" i="8"/>
  <c r="M234" i="8" s="1"/>
  <c r="D355" i="8"/>
  <c r="L355" i="8" s="1"/>
  <c r="E355" i="8"/>
  <c r="M355" i="8" s="1"/>
  <c r="D376" i="8"/>
  <c r="L376" i="8" s="1"/>
  <c r="E376" i="8"/>
  <c r="M376" i="8" s="1"/>
  <c r="E379" i="8"/>
  <c r="M379" i="8" s="1"/>
  <c r="D379" i="8"/>
  <c r="L379" i="8" s="1"/>
  <c r="D294" i="8"/>
  <c r="L294" i="8" s="1"/>
  <c r="E294" i="8"/>
  <c r="M294" i="8" s="1"/>
  <c r="E280" i="8"/>
  <c r="M280" i="8" s="1"/>
  <c r="D280" i="8"/>
  <c r="L280" i="8" s="1"/>
  <c r="D384" i="8"/>
  <c r="L384" i="8" s="1"/>
  <c r="E384" i="8"/>
  <c r="M384" i="8" s="1"/>
  <c r="E316" i="8"/>
  <c r="M316" i="8" s="1"/>
  <c r="D316" i="8"/>
  <c r="L316" i="8" s="1"/>
  <c r="D366" i="8"/>
  <c r="L366" i="8" s="1"/>
  <c r="E366" i="8"/>
  <c r="M366" i="8" s="1"/>
  <c r="D97" i="8"/>
  <c r="L97" i="8" s="1"/>
  <c r="E97" i="8"/>
  <c r="M97" i="8" s="1"/>
  <c r="E173" i="8"/>
  <c r="M173" i="8" s="1"/>
  <c r="D173" i="8"/>
  <c r="L173" i="8" s="1"/>
  <c r="D269" i="8"/>
  <c r="L269" i="8" s="1"/>
  <c r="E269" i="8"/>
  <c r="M269" i="8" s="1"/>
  <c r="D364" i="8"/>
  <c r="L364" i="8" s="1"/>
  <c r="E364" i="8"/>
  <c r="M364" i="8" s="1"/>
  <c r="E378" i="8"/>
  <c r="M378" i="8" s="1"/>
  <c r="D378" i="8"/>
  <c r="L378" i="8" s="1"/>
  <c r="D372" i="8"/>
  <c r="L372" i="8" s="1"/>
  <c r="E372" i="8"/>
  <c r="M372" i="8" s="1"/>
  <c r="D315" i="8"/>
  <c r="L315" i="8" s="1"/>
  <c r="E315" i="8"/>
  <c r="M315" i="8" s="1"/>
  <c r="J990" i="11"/>
  <c r="I990" i="11"/>
  <c r="I995" i="11"/>
  <c r="J995" i="11"/>
  <c r="I988" i="11"/>
  <c r="J988" i="11"/>
  <c r="J986" i="11"/>
  <c r="I986" i="11"/>
  <c r="D317" i="8"/>
  <c r="L317" i="8" s="1"/>
  <c r="E317" i="8"/>
  <c r="M317" i="8" s="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AA579" i="4"/>
  <c r="Y413" i="4"/>
  <c r="AD413" i="4" s="1"/>
  <c r="F366" i="2"/>
  <c r="O366" i="2" s="1"/>
  <c r="G366" i="2"/>
  <c r="P366" i="2" s="1"/>
  <c r="E366" i="2"/>
  <c r="N366" i="2" s="1"/>
  <c r="E393" i="2"/>
  <c r="N393" i="2" s="1"/>
  <c r="F393" i="2"/>
  <c r="O393" i="2" s="1"/>
  <c r="G393" i="2"/>
  <c r="P393" i="2" s="1"/>
  <c r="E404" i="2"/>
  <c r="N404" i="2" s="1"/>
  <c r="F404" i="2"/>
  <c r="O404" i="2" s="1"/>
  <c r="G404" i="2"/>
  <c r="P404" i="2" s="1"/>
  <c r="E389" i="2"/>
  <c r="N389" i="2" s="1"/>
  <c r="F389" i="2"/>
  <c r="O389" i="2" s="1"/>
  <c r="G389" i="2"/>
  <c r="P389" i="2" s="1"/>
  <c r="F367" i="2"/>
  <c r="O367" i="2" s="1"/>
  <c r="G367" i="2"/>
  <c r="P367" i="2" s="1"/>
  <c r="E367" i="2"/>
  <c r="N367" i="2" s="1"/>
  <c r="E402" i="2"/>
  <c r="N402" i="2" s="1"/>
  <c r="F402" i="2"/>
  <c r="O402" i="2" s="1"/>
  <c r="G402" i="2"/>
  <c r="P402" i="2" s="1"/>
  <c r="G398" i="2"/>
  <c r="P398" i="2" s="1"/>
  <c r="E398" i="2"/>
  <c r="N398" i="2" s="1"/>
  <c r="F398" i="2"/>
  <c r="O398" i="2" s="1"/>
  <c r="G378" i="2"/>
  <c r="P378" i="2" s="1"/>
  <c r="E378" i="2"/>
  <c r="N378" i="2" s="1"/>
  <c r="F378" i="2"/>
  <c r="O378" i="2" s="1"/>
  <c r="E395" i="2"/>
  <c r="N395" i="2" s="1"/>
  <c r="F395" i="2"/>
  <c r="O395" i="2" s="1"/>
  <c r="I394" i="3" s="1"/>
  <c r="G395" i="2"/>
  <c r="P395" i="2" s="1"/>
  <c r="G411" i="2"/>
  <c r="P411" i="2" s="1"/>
  <c r="E411" i="2"/>
  <c r="N411" i="2" s="1"/>
  <c r="F411" i="2"/>
  <c r="O411" i="2" s="1"/>
  <c r="I410" i="3" s="1"/>
  <c r="W408" i="4"/>
  <c r="G372" i="2"/>
  <c r="P372" i="2" s="1"/>
  <c r="E372" i="2"/>
  <c r="N372" i="2" s="1"/>
  <c r="F372" i="2"/>
  <c r="O372" i="2" s="1"/>
  <c r="F368" i="2"/>
  <c r="O368" i="2" s="1"/>
  <c r="G368" i="2"/>
  <c r="P368" i="2" s="1"/>
  <c r="E368" i="2"/>
  <c r="N368" i="2" s="1"/>
  <c r="E412" i="2"/>
  <c r="N412" i="2" s="1"/>
  <c r="F412" i="2"/>
  <c r="O412" i="2" s="1"/>
  <c r="G412" i="2"/>
  <c r="P412" i="2" s="1"/>
  <c r="F405" i="2"/>
  <c r="O405" i="2" s="1"/>
  <c r="G405" i="2"/>
  <c r="P405" i="2" s="1"/>
  <c r="E405" i="2"/>
  <c r="N405" i="2" s="1"/>
  <c r="E397" i="2"/>
  <c r="N397" i="2" s="1"/>
  <c r="F397" i="2"/>
  <c r="O397" i="2" s="1"/>
  <c r="G397" i="2"/>
  <c r="P397" i="2" s="1"/>
  <c r="F409" i="2"/>
  <c r="O409" i="2" s="1"/>
  <c r="G409" i="2"/>
  <c r="P409" i="2" s="1"/>
  <c r="E409" i="2"/>
  <c r="N409" i="2" s="1"/>
  <c r="G392" i="2"/>
  <c r="P392" i="2" s="1"/>
  <c r="E392" i="2"/>
  <c r="N392" i="2" s="1"/>
  <c r="F392" i="2"/>
  <c r="O392" i="2" s="1"/>
  <c r="E381" i="2"/>
  <c r="N381" i="2" s="1"/>
  <c r="F381" i="2"/>
  <c r="O381" i="2" s="1"/>
  <c r="G381" i="2"/>
  <c r="P381" i="2" s="1"/>
  <c r="G390" i="2"/>
  <c r="P390" i="2" s="1"/>
  <c r="E390" i="2"/>
  <c r="N390" i="2" s="1"/>
  <c r="F390" i="2"/>
  <c r="O390" i="2" s="1"/>
  <c r="G376" i="2"/>
  <c r="P376" i="2" s="1"/>
  <c r="E376" i="2"/>
  <c r="N376" i="2" s="1"/>
  <c r="F376" i="2"/>
  <c r="O376" i="2" s="1"/>
  <c r="W844" i="4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G400" i="2"/>
  <c r="P400" i="2" s="1"/>
  <c r="E400" i="2"/>
  <c r="N400" i="2" s="1"/>
  <c r="F400" i="2"/>
  <c r="O400" i="2" s="1"/>
  <c r="I399" i="3" s="1"/>
  <c r="R962" i="4"/>
  <c r="S962" i="4"/>
  <c r="U962" i="4" s="1"/>
  <c r="G384" i="2"/>
  <c r="P384" i="2" s="1"/>
  <c r="E384" i="2"/>
  <c r="N384" i="2" s="1"/>
  <c r="F384" i="2"/>
  <c r="O384" i="2" s="1"/>
  <c r="E385" i="2"/>
  <c r="N385" i="2" s="1"/>
  <c r="F385" i="2"/>
  <c r="O385" i="2" s="1"/>
  <c r="G385" i="2"/>
  <c r="P385" i="2" s="1"/>
  <c r="E377" i="2"/>
  <c r="N377" i="2" s="1"/>
  <c r="F377" i="2"/>
  <c r="O377" i="2" s="1"/>
  <c r="G377" i="2"/>
  <c r="P377" i="2" s="1"/>
  <c r="E401" i="2"/>
  <c r="N401" i="2" s="1"/>
  <c r="F401" i="2"/>
  <c r="O401" i="2" s="1"/>
  <c r="G401" i="2"/>
  <c r="P401" i="2" s="1"/>
  <c r="G380" i="2"/>
  <c r="P380" i="2" s="1"/>
  <c r="E380" i="2"/>
  <c r="N380" i="2" s="1"/>
  <c r="F380" i="2"/>
  <c r="O380" i="2" s="1"/>
  <c r="E408" i="2"/>
  <c r="N408" i="2" s="1"/>
  <c r="F408" i="2"/>
  <c r="O408" i="2" s="1"/>
  <c r="G408" i="2"/>
  <c r="P408" i="2" s="1"/>
  <c r="F375" i="2"/>
  <c r="O375" i="2" s="1"/>
  <c r="G375" i="2"/>
  <c r="P375" i="2" s="1"/>
  <c r="E375" i="2"/>
  <c r="N375" i="2" s="1"/>
  <c r="T965" i="4"/>
  <c r="V709" i="4"/>
  <c r="W709" i="4" s="1"/>
  <c r="X709" i="4" s="1"/>
  <c r="Y709" i="4" s="1"/>
  <c r="W322" i="4"/>
  <c r="X322" i="4" s="1"/>
  <c r="Y322" i="4" s="1"/>
  <c r="F369" i="2"/>
  <c r="O369" i="2" s="1"/>
  <c r="G369" i="2"/>
  <c r="P369" i="2" s="1"/>
  <c r="E369" i="2"/>
  <c r="N369" i="2" s="1"/>
  <c r="F370" i="2"/>
  <c r="O370" i="2" s="1"/>
  <c r="G370" i="2"/>
  <c r="P370" i="2" s="1"/>
  <c r="E370" i="2"/>
  <c r="N370" i="2" s="1"/>
  <c r="G396" i="2"/>
  <c r="P396" i="2" s="1"/>
  <c r="E396" i="2"/>
  <c r="N396" i="2" s="1"/>
  <c r="F396" i="2"/>
  <c r="O396" i="2" s="1"/>
  <c r="G388" i="2"/>
  <c r="P388" i="2" s="1"/>
  <c r="E388" i="2"/>
  <c r="N388" i="2" s="1"/>
  <c r="F388" i="2"/>
  <c r="O388" i="2" s="1"/>
  <c r="E391" i="2"/>
  <c r="N391" i="2" s="1"/>
  <c r="F391" i="2"/>
  <c r="O391" i="2" s="1"/>
  <c r="G391" i="2"/>
  <c r="P391" i="2" s="1"/>
  <c r="F406" i="2"/>
  <c r="O406" i="2" s="1"/>
  <c r="G406" i="2"/>
  <c r="P406" i="2" s="1"/>
  <c r="E406" i="2"/>
  <c r="N406" i="2" s="1"/>
  <c r="G386" i="2"/>
  <c r="P386" i="2" s="1"/>
  <c r="E386" i="2"/>
  <c r="N386" i="2" s="1"/>
  <c r="F386" i="2"/>
  <c r="O386" i="2" s="1"/>
  <c r="AG579" i="4"/>
  <c r="W876" i="4"/>
  <c r="W896" i="4"/>
  <c r="W176" i="4"/>
  <c r="W71" i="4"/>
  <c r="W174" i="4"/>
  <c r="W872" i="4"/>
  <c r="W904" i="4"/>
  <c r="W136" i="4"/>
  <c r="W905" i="4"/>
  <c r="W179" i="4"/>
  <c r="E399" i="2"/>
  <c r="N399" i="2" s="1"/>
  <c r="F399" i="2"/>
  <c r="O399" i="2" s="1"/>
  <c r="I398" i="3" s="1"/>
  <c r="G399" i="2"/>
  <c r="P399" i="2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AI579" i="4"/>
  <c r="AB579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D57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E357" i="2"/>
  <c r="N357" i="2" s="1"/>
  <c r="F357" i="2"/>
  <c r="O357" i="2" s="1"/>
  <c r="G357" i="2"/>
  <c r="P357" i="2" s="1"/>
  <c r="G189" i="2"/>
  <c r="P189" i="2" s="1"/>
  <c r="E189" i="2"/>
  <c r="N189" i="2" s="1"/>
  <c r="F189" i="2"/>
  <c r="O189" i="2" s="1"/>
  <c r="E227" i="2"/>
  <c r="N227" i="2" s="1"/>
  <c r="F227" i="2"/>
  <c r="O227" i="2" s="1"/>
  <c r="G227" i="2"/>
  <c r="P227" i="2" s="1"/>
  <c r="E257" i="2"/>
  <c r="N257" i="2" s="1"/>
  <c r="F257" i="2"/>
  <c r="O257" i="2" s="1"/>
  <c r="G257" i="2"/>
  <c r="P257" i="2" s="1"/>
  <c r="F204" i="2"/>
  <c r="O204" i="2" s="1"/>
  <c r="G204" i="2"/>
  <c r="P204" i="2" s="1"/>
  <c r="E204" i="2"/>
  <c r="N204" i="2" s="1"/>
  <c r="F293" i="2"/>
  <c r="O293" i="2" s="1"/>
  <c r="E293" i="2"/>
  <c r="N293" i="2" s="1"/>
  <c r="G293" i="2"/>
  <c r="P293" i="2" s="1"/>
  <c r="F305" i="2"/>
  <c r="O305" i="2" s="1"/>
  <c r="G305" i="2"/>
  <c r="P305" i="2" s="1"/>
  <c r="E305" i="2"/>
  <c r="N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F316" i="2"/>
  <c r="O316" i="2" s="1"/>
  <c r="G316" i="2"/>
  <c r="P316" i="2" s="1"/>
  <c r="F267" i="2"/>
  <c r="O267" i="2" s="1"/>
  <c r="G267" i="2"/>
  <c r="P267" i="2" s="1"/>
  <c r="E267" i="2"/>
  <c r="N267" i="2" s="1"/>
  <c r="G346" i="2"/>
  <c r="P346" i="2" s="1"/>
  <c r="E346" i="2"/>
  <c r="N346" i="2" s="1"/>
  <c r="F346" i="2"/>
  <c r="O346" i="2" s="1"/>
  <c r="G221" i="2"/>
  <c r="P221" i="2" s="1"/>
  <c r="F221" i="2"/>
  <c r="O221" i="2" s="1"/>
  <c r="E221" i="2"/>
  <c r="N221" i="2" s="1"/>
  <c r="G344" i="2"/>
  <c r="P344" i="2" s="1"/>
  <c r="E344" i="2"/>
  <c r="N344" i="2" s="1"/>
  <c r="F344" i="2"/>
  <c r="O344" i="2" s="1"/>
  <c r="G354" i="2"/>
  <c r="P354" i="2" s="1"/>
  <c r="E354" i="2"/>
  <c r="N354" i="2" s="1"/>
  <c r="F354" i="2"/>
  <c r="O354" i="2" s="1"/>
  <c r="G225" i="2"/>
  <c r="P225" i="2" s="1"/>
  <c r="E225" i="2"/>
  <c r="N225" i="2" s="1"/>
  <c r="F225" i="2"/>
  <c r="O225" i="2" s="1"/>
  <c r="G236" i="2"/>
  <c r="P236" i="2" s="1"/>
  <c r="E236" i="2"/>
  <c r="N236" i="2" s="1"/>
  <c r="F236" i="2"/>
  <c r="O236" i="2" s="1"/>
  <c r="F313" i="2"/>
  <c r="O313" i="2" s="1"/>
  <c r="G313" i="2"/>
  <c r="P313" i="2" s="1"/>
  <c r="E313" i="2"/>
  <c r="N313" i="2" s="1"/>
  <c r="E241" i="2"/>
  <c r="N241" i="2" s="1"/>
  <c r="F241" i="2"/>
  <c r="O241" i="2" s="1"/>
  <c r="G241" i="2"/>
  <c r="P241" i="2" s="1"/>
  <c r="F220" i="2"/>
  <c r="O220" i="2" s="1"/>
  <c r="G220" i="2"/>
  <c r="P220" i="2" s="1"/>
  <c r="E220" i="2"/>
  <c r="N220" i="2" s="1"/>
  <c r="F303" i="2"/>
  <c r="O303" i="2" s="1"/>
  <c r="E303" i="2"/>
  <c r="N303" i="2" s="1"/>
  <c r="G303" i="2"/>
  <c r="P303" i="2" s="1"/>
  <c r="F254" i="2"/>
  <c r="O254" i="2" s="1"/>
  <c r="G254" i="2"/>
  <c r="P254" i="2" s="1"/>
  <c r="E254" i="2"/>
  <c r="N254" i="2" s="1"/>
  <c r="G240" i="2"/>
  <c r="P240" i="2" s="1"/>
  <c r="E240" i="2"/>
  <c r="N240" i="2" s="1"/>
  <c r="F240" i="2"/>
  <c r="O240" i="2" s="1"/>
  <c r="F208" i="2"/>
  <c r="O208" i="2" s="1"/>
  <c r="G208" i="2"/>
  <c r="P208" i="2" s="1"/>
  <c r="E208" i="2"/>
  <c r="N208" i="2" s="1"/>
  <c r="G191" i="2"/>
  <c r="P191" i="2" s="1"/>
  <c r="E191" i="2"/>
  <c r="N191" i="2" s="1"/>
  <c r="F191" i="2"/>
  <c r="O191" i="2" s="1"/>
  <c r="F200" i="2"/>
  <c r="O200" i="2" s="1"/>
  <c r="G200" i="2"/>
  <c r="P200" i="2" s="1"/>
  <c r="E200" i="2"/>
  <c r="N200" i="2" s="1"/>
  <c r="W954" i="4"/>
  <c r="W22" i="4"/>
  <c r="W922" i="4"/>
  <c r="W996" i="4"/>
  <c r="W163" i="4"/>
  <c r="W916" i="4"/>
  <c r="G323" i="2"/>
  <c r="P323" i="2" s="1"/>
  <c r="E323" i="2"/>
  <c r="N323" i="2" s="1"/>
  <c r="F323" i="2"/>
  <c r="O323" i="2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E345" i="2"/>
  <c r="N345" i="2" s="1"/>
  <c r="F345" i="2"/>
  <c r="O345" i="2" s="1"/>
  <c r="G345" i="2"/>
  <c r="P345" i="2" s="1"/>
  <c r="G333" i="2"/>
  <c r="P333" i="2" s="1"/>
  <c r="E333" i="2"/>
  <c r="N333" i="2" s="1"/>
  <c r="F333" i="2"/>
  <c r="O333" i="2" s="1"/>
  <c r="G337" i="2"/>
  <c r="P337" i="2" s="1"/>
  <c r="F337" i="2"/>
  <c r="O337" i="2" s="1"/>
  <c r="E337" i="2"/>
  <c r="N337" i="2" s="1"/>
  <c r="G192" i="2"/>
  <c r="P192" i="2" s="1"/>
  <c r="E192" i="2"/>
  <c r="N192" i="2" s="1"/>
  <c r="F192" i="2"/>
  <c r="O192" i="2" s="1"/>
  <c r="G217" i="2"/>
  <c r="P217" i="2" s="1"/>
  <c r="E217" i="2"/>
  <c r="N217" i="2" s="1"/>
  <c r="F217" i="2"/>
  <c r="O217" i="2" s="1"/>
  <c r="G213" i="2"/>
  <c r="P213" i="2" s="1"/>
  <c r="F213" i="2"/>
  <c r="O213" i="2" s="1"/>
  <c r="E213" i="2"/>
  <c r="N213" i="2" s="1"/>
  <c r="E215" i="2"/>
  <c r="N215" i="2" s="1"/>
  <c r="F215" i="2"/>
  <c r="O215" i="2" s="1"/>
  <c r="G215" i="2"/>
  <c r="P215" i="2" s="1"/>
  <c r="G205" i="2"/>
  <c r="P205" i="2" s="1"/>
  <c r="F205" i="2"/>
  <c r="O205" i="2" s="1"/>
  <c r="E205" i="2"/>
  <c r="N205" i="2" s="1"/>
  <c r="F199" i="2"/>
  <c r="O199" i="2" s="1"/>
  <c r="G199" i="2"/>
  <c r="P199" i="2" s="1"/>
  <c r="E199" i="2"/>
  <c r="N199" i="2" s="1"/>
  <c r="F309" i="2"/>
  <c r="O309" i="2" s="1"/>
  <c r="E309" i="2"/>
  <c r="N309" i="2" s="1"/>
  <c r="G309" i="2"/>
  <c r="P309" i="2" s="1"/>
  <c r="E275" i="2"/>
  <c r="N275" i="2" s="1"/>
  <c r="F275" i="2"/>
  <c r="O275" i="2" s="1"/>
  <c r="G275" i="2"/>
  <c r="P275" i="2" s="1"/>
  <c r="E340" i="2"/>
  <c r="N340" i="2" s="1"/>
  <c r="F340" i="2"/>
  <c r="O340" i="2" s="1"/>
  <c r="G340" i="2"/>
  <c r="P340" i="2" s="1"/>
  <c r="G350" i="2"/>
  <c r="P350" i="2" s="1"/>
  <c r="E350" i="2"/>
  <c r="N350" i="2" s="1"/>
  <c r="F350" i="2"/>
  <c r="O350" i="2" s="1"/>
  <c r="G286" i="2"/>
  <c r="P286" i="2" s="1"/>
  <c r="E286" i="2"/>
  <c r="N286" i="2" s="1"/>
  <c r="F286" i="2"/>
  <c r="O286" i="2" s="1"/>
  <c r="G317" i="2"/>
  <c r="P317" i="2" s="1"/>
  <c r="E317" i="2"/>
  <c r="N317" i="2" s="1"/>
  <c r="F317" i="2"/>
  <c r="O317" i="2" s="1"/>
  <c r="E253" i="2"/>
  <c r="N253" i="2" s="1"/>
  <c r="F253" i="2"/>
  <c r="O253" i="2" s="1"/>
  <c r="G253" i="2"/>
  <c r="P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G234" i="2"/>
  <c r="P234" i="2" s="1"/>
  <c r="E264" i="2"/>
  <c r="N264" i="2" s="1"/>
  <c r="G264" i="2"/>
  <c r="P264" i="2" s="1"/>
  <c r="F264" i="2"/>
  <c r="O264" i="2" s="1"/>
  <c r="E252" i="2"/>
  <c r="N252" i="2" s="1"/>
  <c r="F252" i="2"/>
  <c r="O252" i="2" s="1"/>
  <c r="G252" i="2"/>
  <c r="P252" i="2" s="1"/>
  <c r="F301" i="2"/>
  <c r="O301" i="2" s="1"/>
  <c r="E301" i="2"/>
  <c r="N301" i="2" s="1"/>
  <c r="G301" i="2"/>
  <c r="P301" i="2" s="1"/>
  <c r="F283" i="2"/>
  <c r="O283" i="2" s="1"/>
  <c r="G283" i="2"/>
  <c r="P283" i="2" s="1"/>
  <c r="E283" i="2"/>
  <c r="N283" i="2" s="1"/>
  <c r="E365" i="2"/>
  <c r="N365" i="2" s="1"/>
  <c r="G365" i="2"/>
  <c r="P365" i="2" s="1"/>
  <c r="F365" i="2"/>
  <c r="O365" i="2" s="1"/>
  <c r="F297" i="2"/>
  <c r="O297" i="2" s="1"/>
  <c r="G297" i="2"/>
  <c r="P297" i="2" s="1"/>
  <c r="E297" i="2"/>
  <c r="N297" i="2" s="1"/>
  <c r="G259" i="2"/>
  <c r="P259" i="2" s="1"/>
  <c r="E259" i="2"/>
  <c r="N259" i="2" s="1"/>
  <c r="F259" i="2"/>
  <c r="O259" i="2" s="1"/>
  <c r="E249" i="2"/>
  <c r="N249" i="2" s="1"/>
  <c r="F249" i="2"/>
  <c r="O249" i="2" s="1"/>
  <c r="G249" i="2"/>
  <c r="P249" i="2" s="1"/>
  <c r="G360" i="2"/>
  <c r="P360" i="2" s="1"/>
  <c r="E360" i="2"/>
  <c r="N360" i="2" s="1"/>
  <c r="F360" i="2"/>
  <c r="O360" i="2" s="1"/>
  <c r="E355" i="2"/>
  <c r="N355" i="2" s="1"/>
  <c r="F355" i="2"/>
  <c r="O355" i="2" s="1"/>
  <c r="G355" i="2"/>
  <c r="P355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78" i="2"/>
  <c r="N278" i="2" s="1"/>
  <c r="F278" i="2"/>
  <c r="O278" i="2" s="1"/>
  <c r="G278" i="2"/>
  <c r="P278" i="2" s="1"/>
  <c r="F216" i="2"/>
  <c r="O216" i="2" s="1"/>
  <c r="G216" i="2"/>
  <c r="P216" i="2" s="1"/>
  <c r="E216" i="2"/>
  <c r="N216" i="2" s="1"/>
  <c r="E318" i="2"/>
  <c r="N318" i="2" s="1"/>
  <c r="F318" i="2"/>
  <c r="O318" i="2" s="1"/>
  <c r="G318" i="2"/>
  <c r="P318" i="2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F307" i="2"/>
  <c r="O307" i="2" s="1"/>
  <c r="I306" i="3" s="1"/>
  <c r="E307" i="2"/>
  <c r="N307" i="2" s="1"/>
  <c r="G307" i="2"/>
  <c r="P307" i="2" s="1"/>
  <c r="E196" i="2"/>
  <c r="N196" i="2" s="1"/>
  <c r="F196" i="2"/>
  <c r="O196" i="2" s="1"/>
  <c r="I195" i="3" s="1"/>
  <c r="G196" i="2"/>
  <c r="P196" i="2" s="1"/>
  <c r="F212" i="2"/>
  <c r="O212" i="2" s="1"/>
  <c r="I211" i="3" s="1"/>
  <c r="G212" i="2"/>
  <c r="P212" i="2" s="1"/>
  <c r="E212" i="2"/>
  <c r="N212" i="2" s="1"/>
  <c r="G335" i="2"/>
  <c r="P335" i="2" s="1"/>
  <c r="F335" i="2"/>
  <c r="O335" i="2" s="1"/>
  <c r="I334" i="3" s="1"/>
  <c r="E335" i="2"/>
  <c r="N335" i="2" s="1"/>
  <c r="V882" i="4"/>
  <c r="W882" i="4" s="1"/>
  <c r="E233" i="2"/>
  <c r="N233" i="2" s="1"/>
  <c r="F233" i="2"/>
  <c r="O233" i="2" s="1"/>
  <c r="G233" i="2"/>
  <c r="P233" i="2" s="1"/>
  <c r="F265" i="2"/>
  <c r="O265" i="2" s="1"/>
  <c r="G265" i="2"/>
  <c r="P265" i="2" s="1"/>
  <c r="E265" i="2"/>
  <c r="N265" i="2" s="1"/>
  <c r="E203" i="2"/>
  <c r="N203" i="2" s="1"/>
  <c r="F203" i="2"/>
  <c r="O203" i="2" s="1"/>
  <c r="G203" i="2"/>
  <c r="P203" i="2" s="1"/>
  <c r="E195" i="2"/>
  <c r="N195" i="2" s="1"/>
  <c r="F195" i="2"/>
  <c r="O195" i="2" s="1"/>
  <c r="G195" i="2"/>
  <c r="P195" i="2" s="1"/>
  <c r="G190" i="2"/>
  <c r="P190" i="2" s="1"/>
  <c r="E190" i="2"/>
  <c r="N190" i="2" s="1"/>
  <c r="F190" i="2"/>
  <c r="O190" i="2" s="1"/>
  <c r="G188" i="2"/>
  <c r="P188" i="2" s="1"/>
  <c r="E188" i="2"/>
  <c r="N188" i="2" s="1"/>
  <c r="F188" i="2"/>
  <c r="O188" i="2" s="1"/>
  <c r="E202" i="2"/>
  <c r="N202" i="2" s="1"/>
  <c r="G202" i="2"/>
  <c r="P202" i="2" s="1"/>
  <c r="F202" i="2"/>
  <c r="O202" i="2" s="1"/>
  <c r="G194" i="2"/>
  <c r="P194" i="2" s="1"/>
  <c r="E194" i="2"/>
  <c r="N194" i="2" s="1"/>
  <c r="F194" i="2"/>
  <c r="O194" i="2" s="1"/>
  <c r="F258" i="2"/>
  <c r="O258" i="2" s="1"/>
  <c r="G258" i="2"/>
  <c r="P258" i="2" s="1"/>
  <c r="E258" i="2"/>
  <c r="N258" i="2" s="1"/>
  <c r="G255" i="2"/>
  <c r="P255" i="2" s="1"/>
  <c r="E255" i="2"/>
  <c r="N255" i="2" s="1"/>
  <c r="F255" i="2"/>
  <c r="O255" i="2" s="1"/>
  <c r="G247" i="2"/>
  <c r="P247" i="2" s="1"/>
  <c r="E247" i="2"/>
  <c r="N247" i="2" s="1"/>
  <c r="F247" i="2"/>
  <c r="O247" i="2" s="1"/>
  <c r="E219" i="2"/>
  <c r="N219" i="2" s="1"/>
  <c r="F219" i="2"/>
  <c r="O219" i="2" s="1"/>
  <c r="G219" i="2"/>
  <c r="P219" i="2" s="1"/>
  <c r="G356" i="2"/>
  <c r="P356" i="2" s="1"/>
  <c r="E356" i="2"/>
  <c r="N356" i="2" s="1"/>
  <c r="F356" i="2"/>
  <c r="O356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F250" i="2"/>
  <c r="O250" i="2" s="1"/>
  <c r="G250" i="2"/>
  <c r="P250" i="2" s="1"/>
  <c r="E250" i="2"/>
  <c r="N250" i="2" s="1"/>
  <c r="G251" i="2"/>
  <c r="P251" i="2" s="1"/>
  <c r="E251" i="2"/>
  <c r="N251" i="2" s="1"/>
  <c r="F251" i="2"/>
  <c r="O251" i="2" s="1"/>
  <c r="F239" i="2"/>
  <c r="O239" i="2" s="1"/>
  <c r="G239" i="2"/>
  <c r="P239" i="2" s="1"/>
  <c r="E239" i="2"/>
  <c r="N239" i="2" s="1"/>
  <c r="G348" i="2"/>
  <c r="P348" i="2" s="1"/>
  <c r="E348" i="2"/>
  <c r="N348" i="2" s="1"/>
  <c r="F348" i="2"/>
  <c r="O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F311" i="2"/>
  <c r="O311" i="2" s="1"/>
  <c r="E311" i="2"/>
  <c r="N311" i="2" s="1"/>
  <c r="G311" i="2"/>
  <c r="P311" i="2" s="1"/>
  <c r="G187" i="2"/>
  <c r="P187" i="2" s="1"/>
  <c r="E187" i="2"/>
  <c r="N187" i="2" s="1"/>
  <c r="F187" i="2"/>
  <c r="O187" i="2" s="1"/>
  <c r="E338" i="2"/>
  <c r="N338" i="2" s="1"/>
  <c r="G338" i="2"/>
  <c r="P338" i="2" s="1"/>
  <c r="F338" i="2"/>
  <c r="O338" i="2" s="1"/>
  <c r="E242" i="2"/>
  <c r="N242" i="2" s="1"/>
  <c r="F242" i="2"/>
  <c r="O242" i="2" s="1"/>
  <c r="G242" i="2"/>
  <c r="P242" i="2" s="1"/>
  <c r="E226" i="2"/>
  <c r="N226" i="2" s="1"/>
  <c r="G226" i="2"/>
  <c r="P226" i="2" s="1"/>
  <c r="F226" i="2"/>
  <c r="O226" i="2" s="1"/>
  <c r="E320" i="2"/>
  <c r="N320" i="2" s="1"/>
  <c r="G320" i="2"/>
  <c r="P320" i="2" s="1"/>
  <c r="F320" i="2"/>
  <c r="O320" i="2" s="1"/>
  <c r="F277" i="2"/>
  <c r="O277" i="2" s="1"/>
  <c r="E277" i="2"/>
  <c r="N277" i="2" s="1"/>
  <c r="G277" i="2"/>
  <c r="P277" i="2" s="1"/>
  <c r="E248" i="2"/>
  <c r="N248" i="2" s="1"/>
  <c r="F248" i="2"/>
  <c r="O248" i="2" s="1"/>
  <c r="G248" i="2"/>
  <c r="P248" i="2" s="1"/>
  <c r="E343" i="2"/>
  <c r="N343" i="2" s="1"/>
  <c r="F343" i="2"/>
  <c r="O343" i="2" s="1"/>
  <c r="G343" i="2"/>
  <c r="P343" i="2" s="1"/>
  <c r="G262" i="2"/>
  <c r="P262" i="2" s="1"/>
  <c r="E262" i="2"/>
  <c r="N262" i="2" s="1"/>
  <c r="F262" i="2"/>
  <c r="O262" i="2" s="1"/>
  <c r="F224" i="2"/>
  <c r="O224" i="2" s="1"/>
  <c r="G224" i="2"/>
  <c r="P224" i="2" s="1"/>
  <c r="E224" i="2"/>
  <c r="N224" i="2" s="1"/>
  <c r="E197" i="2"/>
  <c r="N197" i="2" s="1"/>
  <c r="F197" i="2"/>
  <c r="O197" i="2" s="1"/>
  <c r="G197" i="2"/>
  <c r="P197" i="2" s="1"/>
  <c r="G232" i="2"/>
  <c r="P232" i="2" s="1"/>
  <c r="E232" i="2"/>
  <c r="N232" i="2" s="1"/>
  <c r="F232" i="2"/>
  <c r="O232" i="2" s="1"/>
  <c r="F273" i="2"/>
  <c r="O273" i="2" s="1"/>
  <c r="E273" i="2"/>
  <c r="N273" i="2" s="1"/>
  <c r="G273" i="2"/>
  <c r="P273" i="2" s="1"/>
  <c r="E260" i="2"/>
  <c r="N260" i="2" s="1"/>
  <c r="G260" i="2"/>
  <c r="P260" i="2" s="1"/>
  <c r="F260" i="2"/>
  <c r="O260" i="2" s="1"/>
  <c r="F304" i="2"/>
  <c r="O304" i="2" s="1"/>
  <c r="G304" i="2"/>
  <c r="P304" i="2" s="1"/>
  <c r="E304" i="2"/>
  <c r="N304" i="2" s="1"/>
  <c r="F312" i="2"/>
  <c r="O312" i="2" s="1"/>
  <c r="G312" i="2"/>
  <c r="P312" i="2" s="1"/>
  <c r="E312" i="2"/>
  <c r="N312" i="2" s="1"/>
  <c r="F269" i="2"/>
  <c r="O269" i="2" s="1"/>
  <c r="E269" i="2"/>
  <c r="N269" i="2" s="1"/>
  <c r="G269" i="2"/>
  <c r="P269" i="2" s="1"/>
  <c r="F228" i="2"/>
  <c r="O228" i="2" s="1"/>
  <c r="G228" i="2"/>
  <c r="P228" i="2" s="1"/>
  <c r="E228" i="2"/>
  <c r="N228" i="2" s="1"/>
  <c r="AH579" i="4"/>
  <c r="W18" i="4"/>
  <c r="W88" i="4"/>
  <c r="W171" i="4"/>
  <c r="W115" i="4"/>
  <c r="W80" i="4"/>
  <c r="W108" i="4"/>
  <c r="W164" i="4"/>
  <c r="S925" i="4"/>
  <c r="E288" i="2"/>
  <c r="N288" i="2" s="1"/>
  <c r="F288" i="2"/>
  <c r="O288" i="2" s="1"/>
  <c r="G288" i="2"/>
  <c r="P288" i="2" s="1"/>
  <c r="S966" i="4"/>
  <c r="V993" i="4"/>
  <c r="W993" i="4" s="1"/>
  <c r="F261" i="2"/>
  <c r="O261" i="2" s="1"/>
  <c r="E261" i="2"/>
  <c r="N261" i="2" s="1"/>
  <c r="G261" i="2"/>
  <c r="P261" i="2" s="1"/>
  <c r="F231" i="2"/>
  <c r="O231" i="2" s="1"/>
  <c r="G231" i="2"/>
  <c r="P231" i="2" s="1"/>
  <c r="E231" i="2"/>
  <c r="N231" i="2" s="1"/>
  <c r="E245" i="2"/>
  <c r="N245" i="2" s="1"/>
  <c r="F245" i="2"/>
  <c r="O245" i="2" s="1"/>
  <c r="G245" i="2"/>
  <c r="P245" i="2" s="1"/>
  <c r="G209" i="2"/>
  <c r="P209" i="2" s="1"/>
  <c r="E209" i="2"/>
  <c r="N209" i="2" s="1"/>
  <c r="F209" i="2"/>
  <c r="O209" i="2" s="1"/>
  <c r="F235" i="2"/>
  <c r="O235" i="2" s="1"/>
  <c r="G235" i="2"/>
  <c r="P235" i="2" s="1"/>
  <c r="E235" i="2"/>
  <c r="N235" i="2" s="1"/>
  <c r="G201" i="2"/>
  <c r="P201" i="2" s="1"/>
  <c r="E201" i="2"/>
  <c r="N201" i="2" s="1"/>
  <c r="F201" i="2"/>
  <c r="O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F198" i="2"/>
  <c r="O198" i="2" s="1"/>
  <c r="G198" i="2"/>
  <c r="P198" i="2" s="1"/>
  <c r="E198" i="2"/>
  <c r="N198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68" i="2"/>
  <c r="N268" i="2" s="1"/>
  <c r="F268" i="2"/>
  <c r="O268" i="2" s="1"/>
  <c r="G268" i="2"/>
  <c r="P268" i="2" s="1"/>
  <c r="E349" i="2"/>
  <c r="N349" i="2" s="1"/>
  <c r="F349" i="2"/>
  <c r="O349" i="2" s="1"/>
  <c r="G349" i="2"/>
  <c r="P349" i="2" s="1"/>
  <c r="E334" i="2"/>
  <c r="N334" i="2" s="1"/>
  <c r="F334" i="2"/>
  <c r="O334" i="2" s="1"/>
  <c r="G334" i="2"/>
  <c r="P334" i="2" s="1"/>
  <c r="E314" i="2"/>
  <c r="N314" i="2" s="1"/>
  <c r="F314" i="2"/>
  <c r="O314" i="2" s="1"/>
  <c r="G314" i="2"/>
  <c r="P314" i="2" s="1"/>
  <c r="E282" i="2"/>
  <c r="N282" i="2" s="1"/>
  <c r="F282" i="2"/>
  <c r="O282" i="2" s="1"/>
  <c r="G282" i="2"/>
  <c r="P282" i="2" s="1"/>
  <c r="F243" i="2"/>
  <c r="O243" i="2" s="1"/>
  <c r="G243" i="2"/>
  <c r="P243" i="2" s="1"/>
  <c r="E243" i="2"/>
  <c r="N243" i="2" s="1"/>
  <c r="G352" i="2"/>
  <c r="P352" i="2" s="1"/>
  <c r="E352" i="2"/>
  <c r="N352" i="2" s="1"/>
  <c r="F352" i="2"/>
  <c r="O352" i="2" s="1"/>
  <c r="G315" i="2"/>
  <c r="P315" i="2" s="1"/>
  <c r="E315" i="2"/>
  <c r="N315" i="2" s="1"/>
  <c r="F315" i="2"/>
  <c r="O315" i="2" s="1"/>
  <c r="G364" i="2"/>
  <c r="P364" i="2" s="1"/>
  <c r="E364" i="2"/>
  <c r="N364" i="2" s="1"/>
  <c r="F364" i="2"/>
  <c r="O364" i="2" s="1"/>
  <c r="G362" i="2"/>
  <c r="P362" i="2" s="1"/>
  <c r="E362" i="2"/>
  <c r="N362" i="2" s="1"/>
  <c r="F362" i="2"/>
  <c r="O362" i="2" s="1"/>
  <c r="F246" i="2"/>
  <c r="O246" i="2" s="1"/>
  <c r="G246" i="2"/>
  <c r="P246" i="2" s="1"/>
  <c r="E246" i="2"/>
  <c r="N246" i="2" s="1"/>
  <c r="E308" i="2"/>
  <c r="N308" i="2" s="1"/>
  <c r="F308" i="2"/>
  <c r="O308" i="2" s="1"/>
  <c r="G308" i="2"/>
  <c r="P308" i="2" s="1"/>
  <c r="F279" i="2"/>
  <c r="O279" i="2" s="1"/>
  <c r="G279" i="2"/>
  <c r="P279" i="2" s="1"/>
  <c r="E279" i="2"/>
  <c r="N279" i="2" s="1"/>
  <c r="G306" i="2"/>
  <c r="P306" i="2" s="1"/>
  <c r="E306" i="2"/>
  <c r="N306" i="2" s="1"/>
  <c r="F306" i="2"/>
  <c r="O306" i="2" s="1"/>
  <c r="G298" i="2"/>
  <c r="P298" i="2" s="1"/>
  <c r="E298" i="2"/>
  <c r="N298" i="2" s="1"/>
  <c r="F298" i="2"/>
  <c r="O298" i="2" s="1"/>
  <c r="G290" i="2"/>
  <c r="P290" i="2" s="1"/>
  <c r="E290" i="2"/>
  <c r="N290" i="2" s="1"/>
  <c r="F290" i="2"/>
  <c r="O290" i="2" s="1"/>
  <c r="E300" i="2"/>
  <c r="N300" i="2" s="1"/>
  <c r="G300" i="2"/>
  <c r="P300" i="2" s="1"/>
  <c r="F300" i="2"/>
  <c r="O300" i="2" s="1"/>
  <c r="G266" i="2"/>
  <c r="P266" i="2" s="1"/>
  <c r="F266" i="2"/>
  <c r="O266" i="2" s="1"/>
  <c r="E266" i="2"/>
  <c r="N266" i="2" s="1"/>
  <c r="E237" i="2"/>
  <c r="N237" i="2" s="1"/>
  <c r="F237" i="2"/>
  <c r="O237" i="2" s="1"/>
  <c r="G237" i="2"/>
  <c r="P237" i="2" s="1"/>
  <c r="F291" i="2"/>
  <c r="O291" i="2" s="1"/>
  <c r="E291" i="2"/>
  <c r="N291" i="2" s="1"/>
  <c r="G291" i="2"/>
  <c r="P291" i="2" s="1"/>
  <c r="E332" i="2"/>
  <c r="N332" i="2" s="1"/>
  <c r="F332" i="2"/>
  <c r="O332" i="2" s="1"/>
  <c r="G332" i="2"/>
  <c r="P332" i="2" s="1"/>
  <c r="E285" i="2"/>
  <c r="N285" i="2" s="1"/>
  <c r="F285" i="2"/>
  <c r="O285" i="2" s="1"/>
  <c r="G285" i="2"/>
  <c r="P285" i="2" s="1"/>
  <c r="G331" i="2"/>
  <c r="P331" i="2" s="1"/>
  <c r="E331" i="2"/>
  <c r="N331" i="2" s="1"/>
  <c r="F331" i="2"/>
  <c r="O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E229" i="2"/>
  <c r="N229" i="2" s="1"/>
  <c r="F229" i="2"/>
  <c r="O229" i="2" s="1"/>
  <c r="G229" i="2"/>
  <c r="P229" i="2" s="1"/>
  <c r="G327" i="2"/>
  <c r="P327" i="2" s="1"/>
  <c r="F327" i="2"/>
  <c r="O327" i="2" s="1"/>
  <c r="E327" i="2"/>
  <c r="N327" i="2" s="1"/>
  <c r="E211" i="2"/>
  <c r="N211" i="2" s="1"/>
  <c r="F211" i="2"/>
  <c r="O211" i="2" s="1"/>
  <c r="G211" i="2"/>
  <c r="P211" i="2" s="1"/>
  <c r="E324" i="2"/>
  <c r="N324" i="2" s="1"/>
  <c r="F324" i="2"/>
  <c r="O324" i="2" s="1"/>
  <c r="G324" i="2"/>
  <c r="P324" i="2" s="1"/>
  <c r="E363" i="2"/>
  <c r="N363" i="2" s="1"/>
  <c r="G363" i="2"/>
  <c r="P363" i="2" s="1"/>
  <c r="F363" i="2"/>
  <c r="O363" i="2" s="1"/>
  <c r="W897" i="4"/>
  <c r="V875" i="4"/>
  <c r="T42" i="4"/>
  <c r="W8" i="4"/>
  <c r="W170" i="4"/>
  <c r="W145" i="4"/>
  <c r="W31" i="4"/>
  <c r="S950" i="4"/>
  <c r="U950" i="4" s="1"/>
  <c r="E351" i="2"/>
  <c r="N351" i="2" s="1"/>
  <c r="G351" i="2"/>
  <c r="P351" i="2" s="1"/>
  <c r="F351" i="2"/>
  <c r="O351" i="2" s="1"/>
  <c r="I350" i="3" s="1"/>
  <c r="G263" i="2"/>
  <c r="P263" i="2" s="1"/>
  <c r="E263" i="2"/>
  <c r="N263" i="2" s="1"/>
  <c r="F263" i="2"/>
  <c r="O263" i="2" s="1"/>
  <c r="I262" i="3" s="1"/>
  <c r="T973" i="4"/>
  <c r="V973" i="4" s="1"/>
  <c r="W973" i="4" s="1"/>
  <c r="T966" i="4"/>
  <c r="S885" i="4"/>
  <c r="W40" i="4"/>
  <c r="G339" i="2"/>
  <c r="P339" i="2" s="1"/>
  <c r="E339" i="2"/>
  <c r="N339" i="2" s="1"/>
  <c r="F339" i="2"/>
  <c r="O339" i="2" s="1"/>
  <c r="I338" i="3" s="1"/>
  <c r="F299" i="2"/>
  <c r="O299" i="2" s="1"/>
  <c r="I298" i="3" s="1"/>
  <c r="G299" i="2"/>
  <c r="P299" i="2" s="1"/>
  <c r="E299" i="2"/>
  <c r="N299" i="2" s="1"/>
  <c r="G270" i="2"/>
  <c r="P270" i="2" s="1"/>
  <c r="E270" i="2"/>
  <c r="N270" i="2" s="1"/>
  <c r="F270" i="2"/>
  <c r="O270" i="2" s="1"/>
  <c r="I269" i="3" s="1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L435" i="11"/>
  <c r="N435" i="11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K447" i="11"/>
  <c r="M447" i="11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L420" i="11"/>
  <c r="N420" i="11" s="1"/>
  <c r="L431" i="11"/>
  <c r="N431" i="11" s="1"/>
  <c r="K431" i="11"/>
  <c r="M431" i="11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L451" i="11"/>
  <c r="N451" i="11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K428" i="11"/>
  <c r="M428" i="11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I256" i="8" s="1"/>
  <c r="K255" i="11"/>
  <c r="M255" i="11" s="1"/>
  <c r="H256" i="8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W626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Y641" i="4" s="1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H679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44" i="4"/>
  <c r="Y844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U694" i="4" s="1"/>
  <c r="AB694" i="4"/>
  <c r="AN694" i="4" s="1"/>
  <c r="AT694" i="4" s="1"/>
  <c r="AA694" i="4"/>
  <c r="AM694" i="4" s="1"/>
  <c r="AS694" i="4" s="1"/>
  <c r="AD694" i="4"/>
  <c r="AP694" i="4" s="1"/>
  <c r="AV694" i="4" s="1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M671" i="4"/>
  <c r="AS671" i="4" s="1"/>
  <c r="AH671" i="4"/>
  <c r="AB671" i="4"/>
  <c r="AE671" i="4"/>
  <c r="AQ671" i="4" s="1"/>
  <c r="AW671" i="4" s="1"/>
  <c r="Z671" i="4"/>
  <c r="AL671" i="4" s="1"/>
  <c r="AR671" i="4" s="1"/>
  <c r="X850" i="4"/>
  <c r="Y850" i="4" s="1"/>
  <c r="AN579" i="4"/>
  <c r="AT579" i="4" s="1"/>
  <c r="AF579" i="4"/>
  <c r="AK579" i="4"/>
  <c r="W154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W776" i="4" s="1"/>
  <c r="AR776" i="4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C660" i="4"/>
  <c r="Z660" i="4"/>
  <c r="AL660" i="4" s="1"/>
  <c r="AA660" i="4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Z661" i="4"/>
  <c r="AC661" i="4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Y79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D805" i="4"/>
  <c r="AP805" i="4" s="1"/>
  <c r="AV805" i="4" s="1"/>
  <c r="AE805" i="4"/>
  <c r="AA805" i="4"/>
  <c r="AM805" i="4" s="1"/>
  <c r="AS805" i="4" s="1"/>
  <c r="Z805" i="4"/>
  <c r="AA789" i="4"/>
  <c r="AE789" i="4"/>
  <c r="AC789" i="4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L612" i="4"/>
  <c r="AR612" i="4" s="1"/>
  <c r="U590" i="4"/>
  <c r="AG607" i="4"/>
  <c r="AI691" i="4"/>
  <c r="Y728" i="4"/>
  <c r="AJ728" i="4" s="1"/>
  <c r="X739" i="4"/>
  <c r="Y739" i="4" s="1"/>
  <c r="X718" i="4"/>
  <c r="U609" i="4"/>
  <c r="V609" i="4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X626" i="4"/>
  <c r="Y626" i="4" s="1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I284" i="8" s="1"/>
  <c r="K283" i="11"/>
  <c r="M283" i="11" s="1"/>
  <c r="H284" i="8" s="1"/>
  <c r="L262" i="11"/>
  <c r="N262" i="11" s="1"/>
  <c r="I263" i="8" s="1"/>
  <c r="K262" i="11"/>
  <c r="M262" i="11" s="1"/>
  <c r="H263" i="8" s="1"/>
  <c r="L229" i="11"/>
  <c r="N229" i="11" s="1"/>
  <c r="I230" i="8" s="1"/>
  <c r="K229" i="11"/>
  <c r="M229" i="11" s="1"/>
  <c r="H230" i="8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I281" i="8" s="1"/>
  <c r="K280" i="11"/>
  <c r="M280" i="11" s="1"/>
  <c r="H281" i="8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I272" i="8" s="1"/>
  <c r="K271" i="11"/>
  <c r="M271" i="11" s="1"/>
  <c r="H272" i="8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I266" i="8" s="1"/>
  <c r="K265" i="11"/>
  <c r="M265" i="11" s="1"/>
  <c r="H266" i="8" s="1"/>
  <c r="L240" i="11"/>
  <c r="N240" i="11" s="1"/>
  <c r="I241" i="8" s="1"/>
  <c r="K240" i="11"/>
  <c r="M240" i="11" s="1"/>
  <c r="H241" i="8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H254" i="8" s="1"/>
  <c r="L253" i="11"/>
  <c r="N253" i="11" s="1"/>
  <c r="I254" i="8" s="1"/>
  <c r="L247" i="11"/>
  <c r="N247" i="11" s="1"/>
  <c r="I248" i="8" s="1"/>
  <c r="K247" i="11"/>
  <c r="M247" i="11" s="1"/>
  <c r="H248" i="8" s="1"/>
  <c r="L242" i="11"/>
  <c r="N242" i="11" s="1"/>
  <c r="I243" i="8" s="1"/>
  <c r="K242" i="11"/>
  <c r="M242" i="11" s="1"/>
  <c r="H243" i="8" s="1"/>
  <c r="L312" i="11"/>
  <c r="N312" i="11" s="1"/>
  <c r="I313" i="8" s="1"/>
  <c r="K312" i="11"/>
  <c r="M312" i="11" s="1"/>
  <c r="H313" i="8" s="1"/>
  <c r="K246" i="11"/>
  <c r="M246" i="11" s="1"/>
  <c r="H247" i="8" s="1"/>
  <c r="L246" i="11"/>
  <c r="N246" i="11" s="1"/>
  <c r="I247" i="8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H216" i="8" s="1"/>
  <c r="L215" i="11"/>
  <c r="N215" i="11" s="1"/>
  <c r="I216" i="8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M351" i="2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I46" i="8" s="1"/>
  <c r="K45" i="11"/>
  <c r="M45" i="11" s="1"/>
  <c r="H46" i="8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I268" i="8" s="1"/>
  <c r="K267" i="11"/>
  <c r="M267" i="11" s="1"/>
  <c r="H268" i="8" s="1"/>
  <c r="W451" i="4"/>
  <c r="X451" i="4" s="1"/>
  <c r="I451" i="3"/>
  <c r="L223" i="11"/>
  <c r="N223" i="11" s="1"/>
  <c r="I224" i="8" s="1"/>
  <c r="K223" i="11"/>
  <c r="M223" i="11" s="1"/>
  <c r="H224" i="8" s="1"/>
  <c r="L301" i="11"/>
  <c r="N301" i="11" s="1"/>
  <c r="I302" i="8" s="1"/>
  <c r="K301" i="11"/>
  <c r="M301" i="11" s="1"/>
  <c r="H302" i="8" s="1"/>
  <c r="L216" i="11"/>
  <c r="N216" i="11" s="1"/>
  <c r="I217" i="8" s="1"/>
  <c r="K216" i="11"/>
  <c r="M216" i="11" s="1"/>
  <c r="H217" i="8" s="1"/>
  <c r="K292" i="11"/>
  <c r="M292" i="11" s="1"/>
  <c r="H293" i="8" s="1"/>
  <c r="L292" i="11"/>
  <c r="N292" i="11" s="1"/>
  <c r="I293" i="8" s="1"/>
  <c r="L237" i="11"/>
  <c r="N237" i="11" s="1"/>
  <c r="I238" i="8" s="1"/>
  <c r="K237" i="11"/>
  <c r="M237" i="11" s="1"/>
  <c r="H238" i="8" s="1"/>
  <c r="K291" i="11"/>
  <c r="M291" i="11" s="1"/>
  <c r="H292" i="8" s="1"/>
  <c r="L291" i="11"/>
  <c r="N291" i="11" s="1"/>
  <c r="I292" i="8" s="1"/>
  <c r="L207" i="11"/>
  <c r="N207" i="11" s="1"/>
  <c r="I208" i="8" s="1"/>
  <c r="K207" i="11"/>
  <c r="M207" i="11" s="1"/>
  <c r="H208" i="8" s="1"/>
  <c r="I213" i="11"/>
  <c r="J213" i="11"/>
  <c r="I273" i="11"/>
  <c r="J273" i="11"/>
  <c r="L239" i="11"/>
  <c r="N239" i="11" s="1"/>
  <c r="I240" i="8" s="1"/>
  <c r="K239" i="11"/>
  <c r="M239" i="11" s="1"/>
  <c r="H240" i="8" s="1"/>
  <c r="K287" i="11"/>
  <c r="M287" i="11" s="1"/>
  <c r="H288" i="8" s="1"/>
  <c r="L287" i="11"/>
  <c r="N287" i="11" s="1"/>
  <c r="I288" i="8" s="1"/>
  <c r="L302" i="11"/>
  <c r="N302" i="11" s="1"/>
  <c r="I303" i="8" s="1"/>
  <c r="K302" i="11"/>
  <c r="M302" i="11" s="1"/>
  <c r="H303" i="8" s="1"/>
  <c r="K258" i="11"/>
  <c r="M258" i="11" s="1"/>
  <c r="H259" i="8" s="1"/>
  <c r="L258" i="11"/>
  <c r="N258" i="11" s="1"/>
  <c r="I259" i="8" s="1"/>
  <c r="L274" i="11"/>
  <c r="N274" i="11" s="1"/>
  <c r="I275" i="8" s="1"/>
  <c r="K274" i="11"/>
  <c r="M274" i="11" s="1"/>
  <c r="H275" i="8" s="1"/>
  <c r="K297" i="11"/>
  <c r="M297" i="11" s="1"/>
  <c r="H298" i="8" s="1"/>
  <c r="L297" i="11"/>
  <c r="N297" i="11" s="1"/>
  <c r="I298" i="8" s="1"/>
  <c r="K231" i="11"/>
  <c r="M231" i="11" s="1"/>
  <c r="H232" i="8" s="1"/>
  <c r="L231" i="11"/>
  <c r="N231" i="11" s="1"/>
  <c r="I232" i="8" s="1"/>
  <c r="L232" i="11"/>
  <c r="N232" i="11" s="1"/>
  <c r="I233" i="8" s="1"/>
  <c r="K232" i="11"/>
  <c r="M232" i="11" s="1"/>
  <c r="H233" i="8" s="1"/>
  <c r="L281" i="11"/>
  <c r="N281" i="11" s="1"/>
  <c r="I282" i="8" s="1"/>
  <c r="K281" i="11"/>
  <c r="M281" i="11" s="1"/>
  <c r="H282" i="8" s="1"/>
  <c r="L256" i="11"/>
  <c r="N256" i="11" s="1"/>
  <c r="I257" i="8" s="1"/>
  <c r="K256" i="11"/>
  <c r="M256" i="11" s="1"/>
  <c r="H257" i="8" s="1"/>
  <c r="L260" i="11"/>
  <c r="N260" i="11" s="1"/>
  <c r="I261" i="8" s="1"/>
  <c r="K260" i="11"/>
  <c r="M260" i="11" s="1"/>
  <c r="H261" i="8" s="1"/>
  <c r="K238" i="11"/>
  <c r="M238" i="11" s="1"/>
  <c r="H239" i="8" s="1"/>
  <c r="L238" i="11"/>
  <c r="N238" i="11" s="1"/>
  <c r="I239" i="8" s="1"/>
  <c r="L224" i="11"/>
  <c r="N224" i="11" s="1"/>
  <c r="I225" i="8" s="1"/>
  <c r="K224" i="11"/>
  <c r="M224" i="11" s="1"/>
  <c r="H225" i="8" s="1"/>
  <c r="J259" i="11"/>
  <c r="I259" i="11"/>
  <c r="K282" i="11"/>
  <c r="M282" i="11" s="1"/>
  <c r="H283" i="8" s="1"/>
  <c r="L282" i="11"/>
  <c r="N282" i="11" s="1"/>
  <c r="I283" i="8" s="1"/>
  <c r="K288" i="11"/>
  <c r="M288" i="11" s="1"/>
  <c r="H289" i="8" s="1"/>
  <c r="L288" i="11"/>
  <c r="N288" i="11" s="1"/>
  <c r="I289" i="8" s="1"/>
  <c r="L278" i="11"/>
  <c r="N278" i="11" s="1"/>
  <c r="I279" i="8" s="1"/>
  <c r="K278" i="11"/>
  <c r="M278" i="11" s="1"/>
  <c r="H279" i="8" s="1"/>
  <c r="K270" i="11"/>
  <c r="M270" i="11" s="1"/>
  <c r="H271" i="8" s="1"/>
  <c r="L270" i="11"/>
  <c r="N270" i="11" s="1"/>
  <c r="I271" i="8" s="1"/>
  <c r="K272" i="11"/>
  <c r="M272" i="11" s="1"/>
  <c r="H273" i="8" s="1"/>
  <c r="L272" i="11"/>
  <c r="N272" i="11" s="1"/>
  <c r="I273" i="8" s="1"/>
  <c r="L236" i="11"/>
  <c r="N236" i="11" s="1"/>
  <c r="I237" i="8" s="1"/>
  <c r="K236" i="11"/>
  <c r="M236" i="11" s="1"/>
  <c r="H237" i="8" s="1"/>
  <c r="L257" i="11"/>
  <c r="N257" i="11" s="1"/>
  <c r="I258" i="8" s="1"/>
  <c r="K257" i="11"/>
  <c r="M257" i="11" s="1"/>
  <c r="H258" i="8" s="1"/>
  <c r="L226" i="11"/>
  <c r="N226" i="11" s="1"/>
  <c r="I227" i="8" s="1"/>
  <c r="K226" i="11"/>
  <c r="M226" i="11" s="1"/>
  <c r="H227" i="8" s="1"/>
  <c r="L214" i="11"/>
  <c r="N214" i="11" s="1"/>
  <c r="I215" i="8" s="1"/>
  <c r="K214" i="11"/>
  <c r="M214" i="11" s="1"/>
  <c r="H215" i="8" s="1"/>
  <c r="L243" i="11"/>
  <c r="N243" i="11" s="1"/>
  <c r="I244" i="8" s="1"/>
  <c r="K243" i="11"/>
  <c r="M243" i="11" s="1"/>
  <c r="H244" i="8" s="1"/>
  <c r="K275" i="11"/>
  <c r="M275" i="11" s="1"/>
  <c r="H276" i="8" s="1"/>
  <c r="L275" i="11"/>
  <c r="N275" i="11" s="1"/>
  <c r="I276" i="8" s="1"/>
  <c r="K263" i="11"/>
  <c r="M263" i="11" s="1"/>
  <c r="H264" i="8" s="1"/>
  <c r="L263" i="11"/>
  <c r="N263" i="11" s="1"/>
  <c r="I264" i="8" s="1"/>
  <c r="L285" i="11"/>
  <c r="N285" i="11" s="1"/>
  <c r="I286" i="8" s="1"/>
  <c r="K285" i="11"/>
  <c r="M285" i="11" s="1"/>
  <c r="H286" i="8" s="1"/>
  <c r="K245" i="11"/>
  <c r="M245" i="11" s="1"/>
  <c r="H246" i="8" s="1"/>
  <c r="L245" i="11"/>
  <c r="N245" i="11" s="1"/>
  <c r="I246" i="8" s="1"/>
  <c r="L289" i="11"/>
  <c r="N289" i="11" s="1"/>
  <c r="I290" i="8" s="1"/>
  <c r="K289" i="11"/>
  <c r="M289" i="11" s="1"/>
  <c r="H290" i="8" s="1"/>
  <c r="J284" i="11"/>
  <c r="I284" i="11"/>
  <c r="L227" i="11"/>
  <c r="N227" i="11" s="1"/>
  <c r="I228" i="8" s="1"/>
  <c r="K227" i="11"/>
  <c r="M227" i="11" s="1"/>
  <c r="H228" i="8" s="1"/>
  <c r="K277" i="11"/>
  <c r="M277" i="11" s="1"/>
  <c r="H278" i="8" s="1"/>
  <c r="L277" i="11"/>
  <c r="N277" i="11" s="1"/>
  <c r="I278" i="8" s="1"/>
  <c r="L228" i="11"/>
  <c r="N228" i="11" s="1"/>
  <c r="I229" i="8" s="1"/>
  <c r="K228" i="11"/>
  <c r="M228" i="11" s="1"/>
  <c r="H229" i="8" s="1"/>
  <c r="K251" i="11"/>
  <c r="M251" i="11" s="1"/>
  <c r="H252" i="8" s="1"/>
  <c r="L251" i="11"/>
  <c r="N251" i="11" s="1"/>
  <c r="I252" i="8" s="1"/>
  <c r="L269" i="11"/>
  <c r="N269" i="11" s="1"/>
  <c r="I270" i="8" s="1"/>
  <c r="K269" i="11"/>
  <c r="M269" i="11" s="1"/>
  <c r="H270" i="8" s="1"/>
  <c r="L261" i="11"/>
  <c r="N261" i="11" s="1"/>
  <c r="I262" i="8" s="1"/>
  <c r="K261" i="11"/>
  <c r="M261" i="11" s="1"/>
  <c r="H262" i="8" s="1"/>
  <c r="L221" i="11"/>
  <c r="N221" i="11" s="1"/>
  <c r="I222" i="8" s="1"/>
  <c r="K221" i="11"/>
  <c r="M221" i="11" s="1"/>
  <c r="H222" i="8" s="1"/>
  <c r="K254" i="11"/>
  <c r="M254" i="11" s="1"/>
  <c r="H255" i="8" s="1"/>
  <c r="L254" i="11"/>
  <c r="N254" i="11" s="1"/>
  <c r="I255" i="8" s="1"/>
  <c r="L276" i="11"/>
  <c r="N276" i="11" s="1"/>
  <c r="I277" i="8" s="1"/>
  <c r="K276" i="11"/>
  <c r="M276" i="11" s="1"/>
  <c r="H277" i="8" s="1"/>
  <c r="K248" i="11"/>
  <c r="M248" i="11" s="1"/>
  <c r="H249" i="8" s="1"/>
  <c r="L248" i="11"/>
  <c r="N248" i="11" s="1"/>
  <c r="I249" i="8" s="1"/>
  <c r="L208" i="11"/>
  <c r="N208" i="11" s="1"/>
  <c r="I209" i="8" s="1"/>
  <c r="K208" i="11"/>
  <c r="M208" i="11" s="1"/>
  <c r="H209" i="8" s="1"/>
  <c r="L235" i="11"/>
  <c r="N235" i="11" s="1"/>
  <c r="I236" i="8" s="1"/>
  <c r="K235" i="11"/>
  <c r="M235" i="11" s="1"/>
  <c r="H236" i="8" s="1"/>
  <c r="K295" i="11"/>
  <c r="M295" i="11" s="1"/>
  <c r="H296" i="8" s="1"/>
  <c r="L295" i="11"/>
  <c r="N295" i="11" s="1"/>
  <c r="I296" i="8" s="1"/>
  <c r="K264" i="11"/>
  <c r="M264" i="11" s="1"/>
  <c r="H265" i="8" s="1"/>
  <c r="L264" i="11"/>
  <c r="N264" i="11" s="1"/>
  <c r="I265" i="8" s="1"/>
  <c r="I220" i="11"/>
  <c r="J220" i="11"/>
  <c r="L222" i="11"/>
  <c r="N222" i="11" s="1"/>
  <c r="I223" i="8" s="1"/>
  <c r="K222" i="11"/>
  <c r="M222" i="11" s="1"/>
  <c r="H223" i="8" s="1"/>
  <c r="L210" i="11"/>
  <c r="N210" i="11" s="1"/>
  <c r="I211" i="8" s="1"/>
  <c r="K210" i="11"/>
  <c r="M210" i="11" s="1"/>
  <c r="H211" i="8" s="1"/>
  <c r="K296" i="11"/>
  <c r="M296" i="11" s="1"/>
  <c r="H297" i="8" s="1"/>
  <c r="L296" i="11"/>
  <c r="N296" i="11" s="1"/>
  <c r="I297" i="8" s="1"/>
  <c r="L244" i="11"/>
  <c r="N244" i="11" s="1"/>
  <c r="I245" i="8" s="1"/>
  <c r="K244" i="11"/>
  <c r="M244" i="11" s="1"/>
  <c r="H245" i="8" s="1"/>
  <c r="K268" i="11"/>
  <c r="M268" i="11" s="1"/>
  <c r="H269" i="8" s="1"/>
  <c r="L268" i="11"/>
  <c r="N268" i="11" s="1"/>
  <c r="I269" i="8" s="1"/>
  <c r="K219" i="11"/>
  <c r="M219" i="11" s="1"/>
  <c r="H220" i="8" s="1"/>
  <c r="L219" i="11"/>
  <c r="N219" i="11" s="1"/>
  <c r="I220" i="8" s="1"/>
  <c r="K286" i="11"/>
  <c r="M286" i="11" s="1"/>
  <c r="H287" i="8" s="1"/>
  <c r="L286" i="11"/>
  <c r="N286" i="11" s="1"/>
  <c r="I287" i="8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K406" i="2" s="1"/>
  <c r="E405" i="4"/>
  <c r="I405" i="4" s="1"/>
  <c r="L406" i="2" s="1"/>
  <c r="F405" i="4"/>
  <c r="J405" i="4" s="1"/>
  <c r="M406" i="2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202" i="8" s="1"/>
  <c r="L201" i="11"/>
  <c r="N201" i="11" s="1"/>
  <c r="I202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I203" i="8" s="1"/>
  <c r="K202" i="11"/>
  <c r="M202" i="11" s="1"/>
  <c r="H203" i="8" s="1"/>
  <c r="K156" i="11"/>
  <c r="M156" i="11" s="1"/>
  <c r="H157" i="8" s="1"/>
  <c r="L156" i="11"/>
  <c r="N156" i="11" s="1"/>
  <c r="I157" i="8" s="1"/>
  <c r="L206" i="11"/>
  <c r="N206" i="11" s="1"/>
  <c r="I207" i="8" s="1"/>
  <c r="K206" i="11"/>
  <c r="M206" i="11" s="1"/>
  <c r="H207" i="8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K205" i="11"/>
  <c r="M205" i="11" s="1"/>
  <c r="H206" i="8" s="1"/>
  <c r="L205" i="11"/>
  <c r="N205" i="11" s="1"/>
  <c r="I206" i="8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H205" i="8" s="1"/>
  <c r="L204" i="11"/>
  <c r="N204" i="11" s="1"/>
  <c r="I205" i="8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I204" i="8" s="1"/>
  <c r="K203" i="11"/>
  <c r="M203" i="11" s="1"/>
  <c r="H204" i="8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G582" i="4" l="1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AQ617" i="4"/>
  <c r="AW617" i="4" s="1"/>
  <c r="W967" i="4"/>
  <c r="W753" i="4"/>
  <c r="AF245" i="4"/>
  <c r="AA245" i="4"/>
  <c r="AM245" i="4" s="1"/>
  <c r="AS245" i="4" s="1"/>
  <c r="AB245" i="4"/>
  <c r="AN245" i="4" s="1"/>
  <c r="AT245" i="4" s="1"/>
  <c r="AL245" i="4"/>
  <c r="AR245" i="4" s="1"/>
  <c r="AJ641" i="4"/>
  <c r="AK641" i="4"/>
  <c r="AI641" i="4"/>
  <c r="Y412" i="4"/>
  <c r="AB412" i="4" s="1"/>
  <c r="AC412" i="4"/>
  <c r="Y578" i="4"/>
  <c r="AD578" i="4" s="1"/>
  <c r="AB578" i="4"/>
  <c r="X664" i="4"/>
  <c r="Y664" i="4"/>
  <c r="X234" i="4"/>
  <c r="Y234" i="4" s="1"/>
  <c r="Y507" i="4"/>
  <c r="AE507" i="4" s="1"/>
  <c r="AG641" i="4"/>
  <c r="AC260" i="4"/>
  <c r="AA260" i="4"/>
  <c r="AB260" i="4"/>
  <c r="AD412" i="4"/>
  <c r="Y485" i="4"/>
  <c r="AG485" i="4" s="1"/>
  <c r="Y469" i="4"/>
  <c r="AD469" i="4" s="1"/>
  <c r="X491" i="4"/>
  <c r="Y491" i="4"/>
  <c r="AI578" i="4"/>
  <c r="AJ667" i="4"/>
  <c r="AC667" i="4"/>
  <c r="AH641" i="4"/>
  <c r="AL579" i="4"/>
  <c r="AR579" i="4" s="1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F455" i="4"/>
  <c r="AE412" i="4"/>
  <c r="AE336" i="4"/>
  <c r="AD336" i="4"/>
  <c r="AH336" i="4"/>
  <c r="AC191" i="4"/>
  <c r="AF191" i="4"/>
  <c r="AK191" i="4"/>
  <c r="AH507" i="4"/>
  <c r="AA507" i="4"/>
  <c r="AH562" i="4"/>
  <c r="Y422" i="4"/>
  <c r="AA422" i="4" s="1"/>
  <c r="X657" i="4"/>
  <c r="Y657" i="4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Q579" i="4"/>
  <c r="AW579" i="4" s="1"/>
  <c r="AQ631" i="4"/>
  <c r="AW631" i="4" s="1"/>
  <c r="W685" i="4"/>
  <c r="AD562" i="4"/>
  <c r="X703" i="4"/>
  <c r="Y703" i="4"/>
  <c r="X829" i="4"/>
  <c r="Y829" i="4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F664" i="4"/>
  <c r="AD664" i="4"/>
  <c r="AP664" i="4" s="1"/>
  <c r="AV664" i="4" s="1"/>
  <c r="AA664" i="4"/>
  <c r="AE664" i="4"/>
  <c r="AQ664" i="4" s="1"/>
  <c r="AW664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K350" i="2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I221" i="8" s="1"/>
  <c r="K220" i="11"/>
  <c r="M220" i="11" s="1"/>
  <c r="H221" i="8" s="1"/>
  <c r="L213" i="11"/>
  <c r="N213" i="11" s="1"/>
  <c r="I214" i="8" s="1"/>
  <c r="K213" i="11"/>
  <c r="M213" i="11" s="1"/>
  <c r="H214" i="8" s="1"/>
  <c r="K273" i="11"/>
  <c r="M273" i="11" s="1"/>
  <c r="H274" i="8" s="1"/>
  <c r="L273" i="11"/>
  <c r="N273" i="11" s="1"/>
  <c r="I274" i="8" s="1"/>
  <c r="L284" i="11"/>
  <c r="N284" i="11" s="1"/>
  <c r="I285" i="8" s="1"/>
  <c r="K284" i="11"/>
  <c r="M284" i="11" s="1"/>
  <c r="H285" i="8" s="1"/>
  <c r="L259" i="11"/>
  <c r="N259" i="11" s="1"/>
  <c r="I260" i="8" s="1"/>
  <c r="K259" i="11"/>
  <c r="M259" i="11" s="1"/>
  <c r="H260" i="8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D356" i="4"/>
  <c r="H356" i="4" s="1"/>
  <c r="K357" i="2" s="1"/>
  <c r="G356" i="4"/>
  <c r="F356" i="4"/>
  <c r="J356" i="4" s="1"/>
  <c r="M357" i="2" s="1"/>
  <c r="E356" i="4"/>
  <c r="I356" i="4" s="1"/>
  <c r="L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M246" i="2" s="1"/>
  <c r="D245" i="4"/>
  <c r="H245" i="4" s="1"/>
  <c r="K246" i="2" s="1"/>
  <c r="E245" i="4"/>
  <c r="I245" i="4" s="1"/>
  <c r="L246" i="2" s="1"/>
  <c r="G334" i="4"/>
  <c r="E334" i="4"/>
  <c r="I334" i="4" s="1"/>
  <c r="L335" i="2" s="1"/>
  <c r="D334" i="4"/>
  <c r="H334" i="4" s="1"/>
  <c r="K335" i="2" s="1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K251" i="2" s="1"/>
  <c r="F250" i="4"/>
  <c r="J250" i="4" s="1"/>
  <c r="M251" i="2" s="1"/>
  <c r="E250" i="4"/>
  <c r="I250" i="4" s="1"/>
  <c r="L251" i="2" s="1"/>
  <c r="G250" i="4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M253" i="2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M271" i="2" s="1"/>
  <c r="E270" i="4"/>
  <c r="I270" i="4" s="1"/>
  <c r="L271" i="2" s="1"/>
  <c r="D270" i="4"/>
  <c r="H270" i="4" s="1"/>
  <c r="K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G207" i="4"/>
  <c r="D207" i="4"/>
  <c r="H207" i="4" s="1"/>
  <c r="K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M345" i="2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M378" i="2" s="1"/>
  <c r="D377" i="4"/>
  <c r="H377" i="4" s="1"/>
  <c r="K378" i="2" s="1"/>
  <c r="E377" i="4"/>
  <c r="I377" i="4" s="1"/>
  <c r="L378" i="2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F581" i="4" l="1"/>
  <c r="AI431" i="4"/>
  <c r="AK578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F578" i="4"/>
  <c r="AH578" i="4"/>
  <c r="AN578" i="4" s="1"/>
  <c r="AT578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G578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N664" i="4"/>
  <c r="AT664" i="4" s="1"/>
  <c r="AI507" i="4"/>
  <c r="X785" i="4"/>
  <c r="Y785" i="4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J578" i="4"/>
  <c r="AC578" i="4"/>
  <c r="AO578" i="4" s="1"/>
  <c r="AU578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AP578" i="4"/>
  <c r="AV578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F411" i="4"/>
  <c r="AA411" i="4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K411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N379" i="4" s="1"/>
  <c r="AT379" i="4" s="1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M234" i="4" s="1"/>
  <c r="AS234" i="4" s="1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K379" i="2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K253" i="2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B609" i="4"/>
  <c r="AE609" i="4"/>
  <c r="AA609" i="4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T645" i="4"/>
  <c r="AV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K388" i="2" s="1"/>
  <c r="E387" i="4"/>
  <c r="I387" i="4" s="1"/>
  <c r="L388" i="2" s="1"/>
  <c r="F387" i="4"/>
  <c r="J387" i="4" s="1"/>
  <c r="M388" i="2" s="1"/>
  <c r="G387" i="4"/>
  <c r="E414" i="4"/>
  <c r="I414" i="4" s="1"/>
  <c r="G414" i="4"/>
  <c r="D414" i="4"/>
  <c r="H414" i="4" s="1"/>
  <c r="F414" i="4"/>
  <c r="J414" i="4" s="1"/>
  <c r="D386" i="4"/>
  <c r="H386" i="4" s="1"/>
  <c r="K387" i="2" s="1"/>
  <c r="G386" i="4"/>
  <c r="F386" i="4"/>
  <c r="J386" i="4" s="1"/>
  <c r="M387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E309" i="4"/>
  <c r="I309" i="4" s="1"/>
  <c r="L310" i="2" s="1"/>
  <c r="G309" i="4"/>
  <c r="F309" i="4"/>
  <c r="J309" i="4" s="1"/>
  <c r="M310" i="2" s="1"/>
  <c r="D309" i="4"/>
  <c r="H309" i="4" s="1"/>
  <c r="K310" i="2" s="1"/>
  <c r="AH297" i="4"/>
  <c r="AJ297" i="4"/>
  <c r="AK297" i="4"/>
  <c r="AG297" i="4"/>
  <c r="AI297" i="4"/>
  <c r="AF297" i="4"/>
  <c r="G268" i="4"/>
  <c r="D268" i="4"/>
  <c r="H268" i="4" s="1"/>
  <c r="K269" i="2" s="1"/>
  <c r="F268" i="4"/>
  <c r="J268" i="4" s="1"/>
  <c r="M269" i="2" s="1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M204" i="2" s="1"/>
  <c r="G203" i="4"/>
  <c r="E203" i="4"/>
  <c r="I203" i="4" s="1"/>
  <c r="L204" i="2" s="1"/>
  <c r="D203" i="4"/>
  <c r="H203" i="4" s="1"/>
  <c r="K204" i="2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K342" i="2" s="1"/>
  <c r="E341" i="4"/>
  <c r="I341" i="4" s="1"/>
  <c r="L342" i="2" s="1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M382" i="2" s="1"/>
  <c r="E381" i="4"/>
  <c r="I381" i="4" s="1"/>
  <c r="L382" i="2" s="1"/>
  <c r="D381" i="4"/>
  <c r="H381" i="4" s="1"/>
  <c r="K382" i="2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N330" i="4"/>
  <c r="AT330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A528" i="4"/>
  <c r="AV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431" i="4" l="1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I642" i="4"/>
  <c r="AM609" i="4"/>
  <c r="AP609" i="4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L233" i="4" s="1"/>
  <c r="AR233" i="4" s="1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AO753" i="4" s="1"/>
  <c r="AU753" i="4" s="1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Q609" i="4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AP368" i="4"/>
  <c r="AV368" i="4" s="1"/>
  <c r="AB411" i="4"/>
  <c r="AP411" i="4"/>
  <c r="AV411" i="4" s="1"/>
  <c r="Z411" i="4"/>
  <c r="E365" i="4"/>
  <c r="I365" i="4" s="1"/>
  <c r="L366" i="2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E217" i="4"/>
  <c r="I217" i="4" s="1"/>
  <c r="L218" i="2" s="1"/>
  <c r="D217" i="4"/>
  <c r="H217" i="4" s="1"/>
  <c r="K218" i="2" s="1"/>
  <c r="G217" i="4"/>
  <c r="AM247" i="4"/>
  <c r="AS247" i="4" s="1"/>
  <c r="AL357" i="4"/>
  <c r="AR357" i="4" s="1"/>
  <c r="AN357" i="4"/>
  <c r="AT357" i="4" s="1"/>
  <c r="D379" i="4"/>
  <c r="H379" i="4" s="1"/>
  <c r="K380" i="2" s="1"/>
  <c r="G379" i="4"/>
  <c r="F379" i="4"/>
  <c r="J379" i="4" s="1"/>
  <c r="M380" i="2" s="1"/>
  <c r="E379" i="4"/>
  <c r="I379" i="4" s="1"/>
  <c r="L380" i="2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N411" i="4"/>
  <c r="AT411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V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Q659" i="4" s="1"/>
  <c r="AW659" i="4" s="1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M304" i="4" s="1"/>
  <c r="AS304" i="4" s="1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N224" i="4" s="1"/>
  <c r="AT224" i="4" s="1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N313" i="4"/>
  <c r="AT313" i="4" s="1"/>
  <c r="E371" i="4"/>
  <c r="I371" i="4" s="1"/>
  <c r="L372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M234" i="2" s="1"/>
  <c r="E233" i="4"/>
  <c r="I233" i="4" s="1"/>
  <c r="L234" i="2" s="1"/>
  <c r="D233" i="4"/>
  <c r="H233" i="4" s="1"/>
  <c r="K234" i="2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39" i="4" l="1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M358" i="2" s="1"/>
  <c r="G357" i="4"/>
  <c r="D357" i="4"/>
  <c r="H357" i="4" s="1"/>
  <c r="K358" i="2" s="1"/>
  <c r="E357" i="4"/>
  <c r="I357" i="4" s="1"/>
  <c r="L358" i="2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E411" i="4"/>
  <c r="I411" i="4" s="1"/>
  <c r="L412" i="2" s="1"/>
  <c r="F411" i="4"/>
  <c r="J411" i="4" s="1"/>
  <c r="M412" i="2" s="1"/>
  <c r="G411" i="4"/>
  <c r="D411" i="4"/>
  <c r="H411" i="4" s="1"/>
  <c r="K412" i="2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M372" i="2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K372" i="2" s="1"/>
  <c r="D291" i="4"/>
  <c r="H291" i="4" s="1"/>
  <c r="K292" i="2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L287" i="2" s="1"/>
  <c r="D286" i="4"/>
  <c r="H286" i="4" s="1"/>
  <c r="K287" i="2" s="1"/>
  <c r="F286" i="4"/>
  <c r="J286" i="4" s="1"/>
  <c r="M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76" i="4" l="1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476" i="4"/>
  <c r="H476" i="4" s="1"/>
  <c r="D305" i="4"/>
  <c r="H305" i="4" s="1"/>
  <c r="K306" i="2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<sst xmlns="http://schemas.openxmlformats.org/spreadsheetml/2006/main" count="4226" uniqueCount="525">
  <si>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</si>
  <si>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</si>
  <si>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</si>
  <si>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</si>
  <si>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</si>
  <si>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</si>
  <si>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</si>
  <si>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</si>
  <si>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</si>
  <si>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</si>
  <si>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</si>
  <si>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</si>
  <si>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</si>
  <si>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</si>
  <si>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</si>
  <si>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</si>
  <si>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</si>
  <si>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</si>
  <si>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</si>
  <si>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</si>
  <si>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</si>
  <si>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</si>
  <si>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</si>
  <si>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</si>
  <si>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</si>
  <si>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</si>
  <si>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</si>
  <si>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</si>
  <si>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</si>
  <si>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</si>
  <si>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</si>
  <si>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</si>
  <si>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</si>
  <si>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</si>
  <si>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</si>
  <si>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</si>
  <si>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</si>
  <si>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</si>
  <si>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</si>
  <si>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</si>
  <si>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</si>
  <si>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</si>
  <si>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</si>
  <si>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</si>
  <si>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</si>
  <si>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</si>
  <si>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</si>
  <si>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</si>
  <si>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</si>
  <si>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</si>
  <si>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</si>
  <si>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</si>
  <si>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</si>
  <si>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</si>
  <si>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</si>
  <si>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</si>
  <si>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</si>
  <si>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</si>
  <si>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</si>
  <si>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</si>
  <si>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</si>
  <si>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</si>
  <si>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</si>
  <si>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</si>
  <si>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</si>
  <si>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</si>
  <si>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</si>
  <si>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</si>
  <si>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</si>
  <si>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</si>
  <si>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</si>
  <si>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</si>
  <si>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</si>
  <si>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</si>
  <si>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</si>
  <si>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</si>
  <si>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</si>
  <si>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</si>
  <si>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</si>
  <si>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</si>
  <si>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</si>
  <si>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</si>
  <si>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</si>
  <si>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</si>
  <si>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</si>
  <si>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</si>
  <si>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</si>
  <si>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</si>
  <si>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</si>
  <si>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</si>
  <si>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</si>
  <si>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</si>
  <si>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</si>
  <si>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</si>
  <si>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</si>
  <si>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</si>
  <si>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</si>
  <si>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</si>
  <si>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</si>
  <si>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</si>
  <si>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</si>
  <si>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</si>
  <si>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</si>
  <si>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</si>
  <si>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</si>
  <si>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</si>
  <si>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</si>
  <si>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</si>
  <si>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</si>
  <si>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</si>
  <si>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</si>
  <si>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</si>
  <si>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</si>
  <si>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</si>
  <si>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</si>
  <si>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</si>
  <si>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</si>
  <si>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</si>
  <si>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</si>
  <si>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</si>
  <si>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</si>
  <si>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</si>
  <si>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</si>
  <si>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</si>
  <si>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</si>
  <si>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</si>
  <si>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</si>
  <si>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</si>
  <si>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</si>
  <si>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</si>
  <si>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</si>
  <si>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</si>
  <si>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</si>
  <si>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</si>
  <si>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</si>
  <si>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</si>
  <si>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</si>
  <si>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</si>
  <si>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</si>
  <si>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</si>
  <si>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</si>
  <si>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</si>
  <si>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</si>
  <si>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</si>
  <si>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</si>
  <si>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</si>
  <si>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</si>
  <si>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</si>
  <si>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</si>
  <si>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</si>
  <si>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</si>
  <si>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</si>
  <si>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</si>
  <si>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</si>
  <si>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</si>
  <si>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</si>
  <si>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</si>
  <si>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</si>
  <si>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</si>
  <si>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</si>
  <si>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</si>
  <si>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</si>
  <si>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</si>
  <si>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</si>
  <si>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</si>
  <si>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</si>
  <si>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</si>
  <si>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</si>
  <si>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</si>
  <si>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</si>
  <si>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</si>
  <si>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</si>
  <si>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</si>
  <si>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</si>
  <si>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</si>
  <si>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</si>
  <si>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</si>
  <si>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</si>
  <si>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</si>
  <si>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</si>
  <si>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</si>
  <si>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</si>
  <si>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</si>
  <si>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</si>
  <si>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</si>
  <si>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</si>
  <si>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</si>
  <si>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</si>
  <si>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</si>
  <si>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</si>
  <si>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</si>
  <si>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</si>
  <si>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</si>
  <si>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</si>
  <si>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</si>
  <si>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</si>
  <si>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</si>
  <si>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</si>
  <si>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</si>
  <si>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</si>
  <si>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</si>
  <si>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</si>
  <si>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</si>
  <si>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</si>
  <si>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</si>
  <si>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</si>
  <si>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</si>
  <si>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</si>
  <si>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</si>
  <si>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</si>
  <si>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</si>
  <si>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</si>
  <si>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</si>
  <si>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</si>
  <si>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</si>
  <si>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</si>
  <si>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</si>
  <si>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</si>
  <si>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</si>
  <si>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</si>
  <si>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</si>
  <si>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</si>
  <si>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</si>
  <si>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</si>
  <si>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</si>
  <si>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</si>
  <si>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</si>
  <si>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</si>
  <si>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</si>
  <si>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</si>
  <si>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</si>
  <si>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</si>
  <si>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</si>
  <si>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</si>
  <si>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</si>
  <si>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</si>
  <si>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</si>
  <si>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</si>
  <si>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</si>
  <si>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</si>
  <si>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</si>
  <si>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</si>
  <si>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</si>
  <si>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</si>
  <si>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</si>
  <si>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</si>
  <si>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</si>
  <si>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</si>
  <si>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</si>
  <si>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</si>
  <si>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</si>
  <si>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</si>
  <si>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</si>
  <si>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</si>
  <si>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</si>
  <si>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</si>
  <si>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</si>
  <si>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</si>
  <si>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</si>
  <si>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</si>
  <si>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</si>
  <si>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</si>
  <si>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</si>
  <si>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</si>
  <si>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</si>
  <si>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</si>
  <si>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</si>
  <si>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</si>
  <si>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</si>
  <si>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</si>
  <si>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</si>
  <si>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</si>
  <si>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</si>
  <si>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</si>
  <si>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</si>
  <si>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</si>
  <si>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</si>
  <si>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</si>
  <si>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</si>
  <si>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</si>
  <si>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</si>
  <si>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</si>
  <si>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</si>
  <si>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</si>
  <si>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</si>
  <si>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</si>
  <si>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</si>
  <si>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</si>
  <si>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</si>
  <si>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</si>
  <si>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</si>
  <si>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</si>
  <si>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</si>
  <si>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</si>
  <si>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</si>
  <si>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</si>
  <si>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</si>
  <si>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</si>
  <si>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</si>
  <si>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</si>
  <si>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</si>
  <si>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</si>
  <si>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</si>
  <si>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</si>
  <si>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</si>
  <si>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</si>
  <si>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</si>
  <si>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</si>
  <si>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</si>
  <si>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Torquay</t>
  </si>
  <si>
    <t>Boreham Wood</t>
  </si>
  <si>
    <t>Dag and Red</t>
  </si>
  <si>
    <t>Halifax</t>
  </si>
  <si>
    <t>Maidenhead</t>
  </si>
  <si>
    <t>Hartlepool</t>
  </si>
  <si>
    <t>Sutton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</si>
  <si>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</si>
  <si>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</si>
  <si>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</si>
  <si>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</si>
  <si>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</si>
  <si>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</si>
  <si>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</si>
  <si>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</si>
  <si>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</si>
  <si>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</si>
  <si>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</si>
  <si>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</si>
  <si>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</si>
  <si>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</si>
  <si>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</si>
  <si>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</si>
  <si>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</si>
  <si>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</si>
  <si>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</si>
  <si>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</si>
  <si>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</si>
  <si>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</si>
  <si>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</si>
  <si>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</si>
  <si>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</si>
  <si>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</si>
  <si>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</si>
  <si>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</si>
  <si>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</si>
  <si>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</si>
  <si>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</si>
  <si>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</si>
  <si>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</si>
  <si>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</si>
  <si>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</si>
  <si>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</si>
  <si>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</si>
  <si>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</si>
  <si>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</si>
  <si>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</si>
  <si>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</si>
  <si>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</si>
  <si>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</si>
  <si>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</si>
  <si>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</si>
  <si>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</si>
  <si>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</si>
  <si>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</si>
  <si>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</si>
  <si>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</si>
  <si>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</si>
  <si>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</si>
  <si>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</si>
  <si>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</si>
  <si>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</si>
  <si>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</si>
  <si>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</si>
  <si>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</si>
  <si>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</si>
  <si>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</si>
  <si>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</si>
  <si>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</si>
  <si>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</si>
  <si>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</si>
  <si>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</si>
  <si>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</si>
  <si>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</si>
  <si>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</si>
  <si>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</si>
  <si>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</si>
  <si>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</si>
  <si>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</si>
  <si>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</si>
  <si>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</si>
  <si>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</si>
  <si>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</si>
  <si>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</si>
  <si>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</si>
  <si>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</si>
  <si>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</si>
  <si>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</si>
  <si>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</si>
  <si>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</si>
  <si>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</si>
  <si>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</si>
  <si>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</si>
  <si>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</si>
  <si>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</si>
  <si>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</si>
  <si>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</si>
  <si>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</si>
  <si>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</si>
  <si>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</si>
  <si>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</si>
  <si>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</si>
  <si>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</si>
  <si>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</si>
  <si>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</si>
  <si>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</si>
  <si>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</si>
  <si>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</si>
  <si>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</si>
  <si>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</si>
  <si>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</si>
  <si>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</si>
  <si>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</si>
  <si>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</si>
  <si>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</si>
  <si>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</si>
  <si>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</si>
  <si>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</si>
  <si>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</si>
  <si>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</si>
  <si>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</si>
  <si>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</si>
  <si>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</si>
  <si>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</si>
  <si>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</si>
  <si>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</si>
  <si>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</si>
  <si>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</si>
  <si>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</si>
  <si>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</si>
  <si>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</si>
  <si>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</si>
  <si>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</si>
  <si>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</si>
  <si>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</si>
  <si>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</si>
  <si>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</si>
  <si>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</si>
  <si>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</si>
  <si>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</si>
  <si>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</si>
  <si>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</si>
  <si>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</si>
  <si>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</si>
  <si>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</si>
  <si>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</si>
  <si>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</si>
  <si>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</si>
  <si>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</si>
  <si>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</si>
  <si>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</si>
  <si>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</si>
  <si>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</si>
  <si>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</si>
  <si>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Hamilton</t>
  </si>
  <si>
    <t>Ross County</t>
  </si>
  <si>
    <t>Motherwell</t>
  </si>
  <si>
    <t>Rangers</t>
  </si>
  <si>
    <t>Burton</t>
  </si>
  <si>
    <t>13/02/2021</t>
  </si>
  <si>
    <t>14/02/2021</t>
  </si>
  <si>
    <t>15/02/2021</t>
  </si>
  <si>
    <t>3-1</t>
  </si>
  <si>
    <t>2-1</t>
  </si>
  <si>
    <t>0-0</t>
  </si>
  <si>
    <t>1-0</t>
  </si>
  <si>
    <t>1-2</t>
  </si>
  <si>
    <t>1-1</t>
  </si>
  <si>
    <t>0-2</t>
  </si>
  <si>
    <t>P</t>
  </si>
  <si>
    <t>2-2</t>
  </si>
  <si>
    <t>2-0</t>
  </si>
  <si>
    <t>2-3</t>
  </si>
  <si>
    <t>0-3</t>
  </si>
  <si>
    <t>3-0</t>
  </si>
  <si>
    <t>0-1</t>
  </si>
  <si>
    <t>4-1</t>
  </si>
  <si>
    <t>6-0</t>
  </si>
  <si>
    <t>1-3</t>
  </si>
  <si>
    <t>1-4</t>
  </si>
  <si>
    <t>5-1</t>
  </si>
  <si>
    <t>3-3</t>
  </si>
  <si>
    <t>4-2</t>
  </si>
  <si>
    <t>5-0</t>
  </si>
  <si>
    <t>4-0</t>
  </si>
  <si>
    <t>0-4</t>
  </si>
  <si>
    <t>Forest Green</t>
  </si>
  <si>
    <t>Oldham</t>
  </si>
  <si>
    <t>Eastleigh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</si>
  <si>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</si>
  <si>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</si>
  <si>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</si>
  <si>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</si>
  <si>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</si>
  <si>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</si>
  <si>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</si>
  <si>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</si>
  <si>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14/11/2020</t>
  </si>
  <si>
    <t>16/02/2021</t>
  </si>
  <si>
    <t>17/02/2021</t>
  </si>
  <si>
    <t>4-3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</si>
  <si>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</si>
  <si>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</si>
  <si>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</si>
  <si>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</si>
  <si>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</si>
  <si>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</si>
  <si>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</si>
  <si>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</si>
  <si>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</si>
  <si>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19/02/2021</t>
  </si>
  <si>
    <t>20/02/2021</t>
  </si>
  <si>
    <t>21/02/2021</t>
  </si>
  <si>
    <t>22/02/2021</t>
  </si>
  <si>
    <t>0-5</t>
  </si>
  <si>
    <t>3-2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</si>
</sst>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1.0584574108458336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1.0460641267135338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1.0518428764688503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1.0509444270006065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1.0522559150967761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1.0434058512320166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1.0424343751332963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1.0533564937435893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1.0563848669654847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1.0376740753093197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1.0551236153407171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1.0619653803953464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1.0629813436677837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1.0602620774953408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1.0700036736716445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1.0638854143422658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1.0459944258216356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1.0446618226996724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1.038506964435719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1.0369265649091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1.0540429760538743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1.0437075600663159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1.0449864577049268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1.0419581736699886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1.0460641267135338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1.0425703649827001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1.043438569981763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1.0581225564953149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1.0509930436304777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1.0526045231274919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1.0475117579190587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1.0484438729518561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1.0536457807807131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1.064154648311693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1.0657284823689301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1.0679524935128775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1.0541841730823214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1.0584605946196426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1.0672505015642557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1.0597204573559456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1.0583708135254832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1.0647027958175614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1.0636569760020114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1.0655332071550867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1.0655332071550867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1.0629813436677837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1.0569383568656741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1.0643058963539642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1.0655332071550867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1.0570274463634663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1.0728504070978289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1.0764784527427438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1.0719067123302282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1.0741766796315904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1.0715771327693893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1.0944300670526408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1.0792039355386174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1.0719067123302282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1.071200922068871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1.0817182877227722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1.1039067244304004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1.0453465975749467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1.0529292923090063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1.0586402402731725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1.0636410008450974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1.0706648459867645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1.07414001817752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1.0667638263666883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1.0727876198998851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1.0675140074300833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1.0679524935128775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1.0877986006440308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1.0809432695547836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1.0359060590701679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1.0342024872400046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1.0454473653146403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1.0517344996321181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1.0421804198806015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1.048153965543114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1.052267086616911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1.0557821208912506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1.0522559150967761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1.0710230963426288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1.0649132392287108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1.0512150176064545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1.0512150176064545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1.0611497315460385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1.0540333908812936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1.0543819242504819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1.0466503691020506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1.0588161259487125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1.0437075600663159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1.0592698779777294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1.0666566032202576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1.0441265060289624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1.043438569981763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1.0485628287452582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1.0571513411863043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1.0653482211578977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1.0672116470367523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1.0614473041522947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1.0606212727063642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1.0671049906442842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1.0662195667116969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1.0577874143093966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1.0675140074300833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1.0608952469083379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1.0584605946196426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1.0471914779756517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1.0470882991581001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1.044303665417317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1.0449864577049268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1.0502085589023142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1.0456526785031968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1.0469799548748147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1.041485334409332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1.0359060590701679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1.0459631209894389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1.0446618226996724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1.0423741568649127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1.0347781293381613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1.0434322558420379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1.0463684894705136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1.0344490471441554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1.0451911230503124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1.0819204349687941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1.0833969648935085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1.0790624591959426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1.0826197001143916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1.0438817895444492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1.0558828310536696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1.0351900225906741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1.043360692319973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1.0452436950640556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1.0556315371027907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1.0587691192107669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1.0424343751332963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1.0538424813225786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1.0518374708906593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1.0551236153407171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1.0522559150967761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1.0563848669654847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1.0497253316960662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1.047073470420135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1.044303665417317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1.0453194261478931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1.0429171817048493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1.0326216037183769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1.0394138550111416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1.0618465284925471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1.0567687035951574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1.0709971483146155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1.0586446484898846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1.0695319933471841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1.0672505015642557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1.0662195667116969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1.0643058963539642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1.0637069279289246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1.0653550983353486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1.0833621666910109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1.042708496600167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1.0407647371379136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1.0653550983353486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1.0808309687628768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1.0466798766453527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1.0639347872686713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1.0513726059103246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1.044671225640978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1.0646019609962662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1.0730588601512996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1.0750214632810238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1.068727537804758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1.0557821208912506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1.0625792095626894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1.0509444270006065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1.0669245644072398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1.0509444270006065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1.0522559150967761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1.0483906463555754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1.0521795989414335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1.0581003177923753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1.0606212727063642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1.0500631329117833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1.0575751071698982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1.049459408292031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1.0597111971376585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1.0586373210952964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1.0588150667767779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1.0502857379813271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1.0550761118040843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1.0833969648935085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1.0662939096981978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1.0669478732554383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1.0703119118349562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1.0812655693320055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1.0754003103820793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1.0797191791004319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1.0538611122400778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1.0637069279289246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1.0631376838968771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1.0452436950640556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1.0425381099894757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1.0450375961866025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1.0625613324205492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1.0509442098096211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1.0536369139215562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1.0522559150967761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1.0497253316960662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1.0597204573559456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1.0653550983353486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1.0541841730823214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1.0415257892008067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1.0844219611566195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1.0468011795556451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1.0475117579190587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1.0427733349764023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1.0662195667116969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1.0404319501157899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1.0632706922771613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1.049459408292031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1.0344490471441554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1.0543300667589199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1.0484438729518561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1.0399586640868308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1.0502439111838868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1.0554075437977477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1.045344963452246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1.043438569981763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1.0556315371027907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1.0518374708906593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1.0536369139215562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1.0423741568649127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1.0550312079519462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1.0501502456550436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1.0689662376712907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1.0589099176352577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1.0703119118349562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1.0632565591633505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1.045344963452246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1.0401734918501984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1.0453465975749467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1.0529292923090063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1.0457565564423787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1.0513686083765104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1.0543819242504819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1.0342024872400046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1.0463684894705136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1.0434324628629703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1.0423741568649127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1.042106143326367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1.0494125025023127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1.0483906463555754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1.048153965543114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1.0511368361869355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1.0543300667589199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1.0431976029859278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1.054302385067432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1.0515900730267522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1.0536457807807131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1.0592698779777294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1.0656852654653921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1.0672505015642557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1.0672505015642557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1.069601405639077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1.0589099176352577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1.0570274463634663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1.0654583973780449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1.0569383568656741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1.0662627066031662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1.0552914984182968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1.0589099176352577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1.0558699045953301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1.0597204573559456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1.0668028349405521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1.0558699045953301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1.0657284823689301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1.0679524935128775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1.0684787671157105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1.064154648311693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1.0653550983353486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1.0696244407207609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1.0672505015642557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1.0797191791004319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1.0798482537794909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1.0719901214070431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1.0819204349687941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1.0715771327693893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1.0713419446858048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1.0723310006406619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1.0798800682624141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1.0781763507516477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1.0728504070978289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1.0434322558420379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1.0454473653146403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1.0592698779777294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1.0662627066031662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1.0835138252352925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1.0586391570182949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1.0678037670587686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1.0658734026705068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1.0658734026705068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1.0643058963539642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1.0581003177923753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1.0874831016744644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1.0805105737403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1.0452102388436428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1.0463684894705136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1.0453465975749467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1.0543300667589199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1.0858375829061273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1.0424343751332963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1.0535792336879053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1.050305669221034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1.0511368361869355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1.0437075600663159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1.0437075600663159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1.062918263433638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1.0549077074635693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1.051371167265241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1.0513326278789881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1.0424343751332963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1.0513686083765104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1.0533067630678474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1.0518428764688503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1.0523293923701496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1.0589099176352577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1.0643058963539642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1.0656804364016281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1.0671049906442842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1.085987152049503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1.0469799548748147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1.0369265649091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1.039662242139441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1.038077229388916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1.0536616911224432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1.0736963881418249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1.0581225564953149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1.0636569760020114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1.0557800700829107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1.0662195667116969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1.0679524935128775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1.0688734653100223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1.0658585446489031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1.0656852654653921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1.0643058963539642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1.0451911230503124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1.045344963452246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1.0401197761406094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1.0421804198806015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1.0475615653703467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1.0511368361869355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1.0356850891989859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1.0415257892008067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1.043438569981763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1.0485628287452582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1.0675140074300833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1.0359060590701679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1.0344490471441554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1.0423806634244144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1.0351900225906741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1.0483906463555754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1.0458219570064358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1.0578647053732408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1.08505570062963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1.0835244144200842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1.0809432695547836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1.0713419446858048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1.0417906511603616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1.0407298027485501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1.0483906463555754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1.0505095705164631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1.0529232824658912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1.0461347781928274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1.0518428764688503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1.0437075600663159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1.0460060256260135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1.0568116952111755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1.0865310409552151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1.0656255369497798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1.048153965543114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1.050305669221034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1.0543300667589199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1.0619437671691367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1.048583109071006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1.0779153745984991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1.0434058512320166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1.0441161747080836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1.0434322558420379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1.0669245644072398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1.0600632093526758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1.0602395532056077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1.0736963881418249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1.0582588520018001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1.0569383568656741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1.0636410008450974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1.0597204573559456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1.0558699045953301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1.0653430353687605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1.0606212727063642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1.0440279853919932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1.0656852654653921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1.080376071271874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1.0548768230368635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1.0587691192107669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1.0434322558420379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1.0724309196869584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1.0715316850742669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1.0606212727063642</v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1.0308538381837862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11.435430693769396</v>
      </c>
      <c r="I186" s="6">
        <f>IF('Log_working_3-way'!$D186="","",'True_Odds_Calculator_3-way'!O187/'True_Odds_Calculator_3-way'!B187-1)</f>
        <v>6.3867278214470202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3.3072407492744427E-2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1.0375786435906791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58.532705183904433</v>
      </c>
      <c r="I187" s="6">
        <f>IF('Log_working_3-way'!$D187="","",'True_Odds_Calculator_3-way'!O188/'True_Odds_Calculator_3-way'!B188-1)</f>
        <v>1.6127216034808924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2.5237406253491912E-2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1.0259378719008603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16.769934179735134</v>
      </c>
      <c r="I188" s="6">
        <f>IF('Log_working_3-way'!$D188="","",'True_Odds_Calculator_3-way'!O189/'True_Odds_Calculator_3-way'!B189-1)</f>
        <v>6.6774595690693781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2.7738121646295522E-2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1.0314711833215633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35.568626087074165</v>
      </c>
      <c r="I189" s="6">
        <f>IF('Log_working_3-way'!$D189="","",'True_Odds_Calculator_3-way'!O190/'True_Odds_Calculator_3-way'!B190-1)</f>
        <v>4.6961805867858359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2.9238794231775334E-2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1.0271061154548824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23.319171194276652</v>
      </c>
      <c r="I190" s="6">
        <f>IF('Log_working_3-way'!$D190="","",'True_Odds_Calculator_3-way'!O191/'True_Odds_Calculator_3-way'!B191-1)</f>
        <v>6.7188402917759662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2.7995559564282235E-2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1.0242698282018015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26.324019873969082</v>
      </c>
      <c r="I191" s="6">
        <f>IF('Log_working_3-way'!$D191="","",'True_Odds_Calculator_3-way'!O192/'True_Odds_Calculator_3-way'!B192-1)</f>
        <v>6.2862829131808153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2.4546795038598468E-2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1.0335557201078374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32.941174311292912</v>
      </c>
      <c r="I192" s="6">
        <f>IF('Log_working_3-way'!$D192="","",'True_Odds_Calculator_3-way'!O193/'True_Odds_Calculator_3-way'!B193-1)</f>
        <v>6.6061317036998091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3.1572430094975124E-2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1.0270728196435908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18.200734243707345</v>
      </c>
      <c r="I193" s="6">
        <f>IF('Log_working_3-way'!$D193="","",'True_Odds_Calculator_3-way'!O194/'True_Odds_Calculator_3-way'!B194-1)</f>
        <v>6.3363510678638164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2.8767242389533321E-2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1.0263229980566806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14.434575844080806</v>
      </c>
      <c r="I194" s="6">
        <f>IF('Log_working_3-way'!$D194="","",'True_Odds_Calculator_3-way'!O195/'True_Odds_Calculator_3-way'!B195-1)</f>
        <v>9.4530364176612167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2.8390030586386006E-2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1.0507178780716575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0.10005638356957691</v>
      </c>
      <c r="I195" s="6">
        <f>IF('Log_working_3-way'!$D195="","",'True_Odds_Calculator_3-way'!O196/'True_Odds_Calculator_3-way'!B196-1)</f>
        <v>2.2807117189981478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3.7608108572474874E-2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1.032663644627869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42.833983753649861</v>
      </c>
      <c r="I196" s="6">
        <f>IF('Log_working_3-way'!$D196="","",'True_Odds_Calculator_3-way'!O197/'True_Odds_Calculator_3-way'!B197-1)</f>
        <v>4.4646025095729023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2.7582077264565408E-2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1.0251362654413534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9.0644932053145979</v>
      </c>
      <c r="I197" s="6">
        <f>IF('Log_working_3-way'!$D197="","",'True_Odds_Calculator_3-way'!O198/'True_Odds_Calculator_3-way'!B198-1)</f>
        <v>10.655126822131356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2.727639982163077E-2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1.0314047753102806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17.132810585640776</v>
      </c>
      <c r="I198" s="6">
        <f>IF('Log_working_3-way'!$D198="","",'True_Odds_Calculator_3-way'!O199/'True_Odds_Calculator_3-way'!B199-1)</f>
        <v>7.7257068389143857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3.3501033501033506E-2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1.0375791179378058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7.6252036766137437</v>
      </c>
      <c r="I199" s="6">
        <f>IF('Log_working_3-way'!$D199="","",'True_Odds_Calculator_3-way'!O200/'True_Odds_Calculator_3-way'!B200-1)</f>
        <v>5.8059162895280867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3.9292293702400727E-2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1.0387147954773182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20.586913316006726</v>
      </c>
      <c r="I200" s="6">
        <f>IF('Log_working_3-way'!$D200="","",'True_Odds_Calculator_3-way'!O201/'True_Odds_Calculator_3-way'!B201-1)</f>
        <v>6.712693045782693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4.0505887249439487E-2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1.0364849323182099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14.039056846581502</v>
      </c>
      <c r="I201" s="6">
        <f>IF('Log_working_3-way'!$D201="","",'True_Odds_Calculator_3-way'!O202/'True_Odds_Calculator_3-way'!B202-1)</f>
        <v>5.528286334179926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3.8815346114821292E-2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1.0265584804496153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41.296962315850458</v>
      </c>
      <c r="I202" s="6">
        <f>IF('Log_working_3-way'!$D202="","",'True_Odds_Calculator_3-way'!O203/'True_Odds_Calculator_3-way'!B203-1)</f>
        <v>3.2949646741532259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2.3301582587515579E-2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1.0284987599682245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44.189841945058213</v>
      </c>
      <c r="I203" s="6">
        <f>IF('Log_working_3-way'!$D203="","",'True_Odds_Calculator_3-way'!O204/'True_Odds_Calculator_3-way'!B204-1)</f>
        <v>3.1685476341727128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2.4057890339756582E-2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1.022115975122474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17.95972016483697</v>
      </c>
      <c r="I204" s="6">
        <f>IF('Log_working_3-way'!$D204="","",'True_Odds_Calculator_3-way'!O205/'True_Odds_Calculator_3-way'!B205-1)</f>
        <v>6.2535650303579677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2.3567204605111192E-2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1.0201532045363428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9.9468173510354063</v>
      </c>
      <c r="I205" s="6">
        <f>IF('Log_working_3-way'!$D205="","",'True_Odds_Calculator_3-way'!O206/'True_Odds_Calculator_3-way'!B206-1)</f>
        <v>7.6172848048315682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2.1809065579627473E-2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1.0252112529630999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28.780498201980329</v>
      </c>
      <c r="I206" s="6">
        <f>IF('Log_working_3-way'!$D206="","",'True_Odds_Calculator_3-way'!O207/'True_Odds_Calculator_3-way'!B207-1)</f>
        <v>6.0502290842516286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2.4969379926419899E-2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1.0268918930993289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22.375400538674338</v>
      </c>
      <c r="I207" s="6">
        <f>IF('Log_working_3-way'!$D207="","",'True_Odds_Calculator_3-way'!O208/'True_Odds_Calculator_3-way'!B208-1)</f>
        <v>6.2620163995451579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2.7970386697484084E-2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1.0290584948769561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25.34794376509074</v>
      </c>
      <c r="I208" s="6">
        <f>IF('Log_working_3-way'!$D208="","",'True_Odds_Calculator_3-way'!O209/'True_Odds_Calculator_3-way'!B209-1)</f>
        <v>6.4945262265146972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2.9557993328201304E-2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1.0251868904934425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8.9388307829099638</v>
      </c>
      <c r="I209" s="6">
        <f>IF('Log_working_3-way'!$D209="","",'True_Odds_Calculator_3-way'!O210/'True_Odds_Calculator_3-way'!B210-1)</f>
        <v>7.0401746678136661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2.7013206957344993E-2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1.0261648476972485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8.2100435394187699</v>
      </c>
      <c r="I210" s="6">
        <f>IF('Log_working_3-way'!$D210="","",'True_Odds_Calculator_3-way'!O211/'True_Odds_Calculator_3-way'!B211-1)</f>
        <v>7.032854809511722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2.7949062431821048E-2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1.0222000009731238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6.9754758738260403</v>
      </c>
      <c r="I211" s="6">
        <f>IF('Log_working_3-way'!$D211="","",'True_Odds_Calculator_3-way'!O212/'True_Odds_Calculator_3-way'!B212-1)</f>
        <v>6.8404914134909207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2.3545859239910261E-2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1.019992855341916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14.171628656583554</v>
      </c>
      <c r="I212" s="6">
        <f>IF('Log_working_3-way'!$D212="","",'True_Odds_Calculator_3-way'!O213/'True_Odds_Calculator_3-way'!B213-1)</f>
        <v>8.679332249595987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2.1645820031057639E-2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1.0321859698939899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52.571581189110397</v>
      </c>
      <c r="I213" s="6">
        <f>IF('Log_working_3-way'!$D213="","",'True_Odds_Calculator_3-way'!O214/'True_Odds_Calculator_3-way'!B214-1)</f>
        <v>1.7952910899005015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2.4231192759111453E-2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1.0202432532754662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11.047898177905985</v>
      </c>
      <c r="I214" s="6">
        <f>IF('Log_working_3-way'!$D214="","",'True_Odds_Calculator_3-way'!O215/'True_Odds_Calculator_3-way'!B215-1)</f>
        <v>6.9430404745124923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2.1877863983127188E-2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1.0260061832643876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8.4998754691296536</v>
      </c>
      <c r="I215" s="6">
        <f>IF('Log_working_3-way'!$D215="","",'True_Odds_Calculator_3-way'!O216/'True_Odds_Calculator_3-way'!B216-1)</f>
        <v>7.9872344863672406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2.7974001526010817E-2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1.0257746066690669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12.44402183421024</v>
      </c>
      <c r="I216" s="6">
        <f>IF('Log_working_3-way'!$D216="","",'True_Odds_Calculator_3-way'!O217/'True_Odds_Calculator_3-way'!B217-1)</f>
        <v>8.9299050102102431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2.7936366487621322E-2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1.0257545723447488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21.079847753759879</v>
      </c>
      <c r="I217" s="6">
        <f>IF('Log_working_3-way'!$D217="","",'True_Odds_Calculator_3-way'!O218/'True_Odds_Calculator_3-way'!B218-1)</f>
        <v>7.133593554251819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2.6987921942980497E-2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1.0262570601795058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11.581008643824916</v>
      </c>
      <c r="I218" s="6">
        <f>IF('Log_working_3-way'!$D218="","",'True_Odds_Calculator_3-way'!O219/'True_Odds_Calculator_3-way'!B219-1)</f>
        <v>9.0527359314871099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2.8477860798178156E-2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1.029843234084491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29.662762472531647</v>
      </c>
      <c r="I219" s="6">
        <f>IF('Log_working_3-way'!$D219="","",'True_Odds_Calculator_3-way'!O220/'True_Odds_Calculator_3-way'!B220-1)</f>
        <v>5.7635213217653218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2.931598333309271E-2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1.0290772784572233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28.344318886552635</v>
      </c>
      <c r="I220" s="6">
        <f>IF('Log_working_3-way'!$D220="","",'True_Odds_Calculator_3-way'!O221/'True_Odds_Calculator_3-way'!B221-1)</f>
        <v>6.5418503797935283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2.8805294335381149E-2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1.0261948838161408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17.073277981310603</v>
      </c>
      <c r="I221" s="6">
        <f>IF('Log_working_3-way'!$D221="","",'True_Odds_Calculator_3-way'!O222/'True_Odds_Calculator_3-way'!B222-1)</f>
        <v>8.6196364272186781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2.7985767269866901E-2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1.0257247496386883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12.647438400777002</v>
      </c>
      <c r="I222" s="6">
        <f>IF('Log_working_3-way'!$D222="","",'True_Odds_Calculator_3-way'!O223/'True_Odds_Calculator_3-way'!B223-1)</f>
        <v>8.0432800058836964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2.7841939735609333E-2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1.0323570289713695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36.471685909535566</v>
      </c>
      <c r="I223" s="6">
        <f>IF('Log_working_3-way'!$D223="","",'True_Odds_Calculator_3-way'!O224/'True_Odds_Calculator_3-way'!B224-1)</f>
        <v>5.3533308289523971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2.9544243850875951E-2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1.0381242785607385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22.115265578905856</v>
      </c>
      <c r="I224" s="6">
        <f>IF('Log_working_3-way'!$D224="","",'True_Odds_Calculator_3-way'!O225/'True_Odds_Calculator_3-way'!B225-1)</f>
        <v>5.7682520269033484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3.9538976912202095E-2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1.0366248237743185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14.395334486758392</v>
      </c>
      <c r="I225" s="6">
        <f>IF('Log_working_3-way'!$D225="","",'True_Odds_Calculator_3-way'!O226/'True_Odds_Calculator_3-way'!B226-1)</f>
        <v>7.2748549240408966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3.9275893210484192E-2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1.0374984840911017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19.431652595282216</v>
      </c>
      <c r="I226" s="6">
        <f>IF('Log_working_3-way'!$D226="","",'True_Odds_Calculator_3-way'!O227/'True_Odds_Calculator_3-way'!B227-1)</f>
        <v>5.5588155148596288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3.9386416292000348E-2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1.0440810362276358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28.246919161237937</v>
      </c>
      <c r="I227" s="6">
        <f>IF('Log_working_3-way'!$D227="","",'True_Odds_Calculator_3-way'!O228/'True_Odds_Calculator_3-way'!B228-1)</f>
        <v>5.7773760655366981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4.366885987903979E-2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1.0393032988589044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22.317427678535431</v>
      </c>
      <c r="I228" s="6">
        <f>IF('Log_working_3-way'!$D228="","",'True_Odds_Calculator_3-way'!O229/'True_Odds_Calculator_3-way'!B229-1)</f>
        <v>6.4556208999368909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4.0704148447591182E-2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1.0414273658010442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26.161433498710707</v>
      </c>
      <c r="I229" s="6">
        <f>IF('Log_working_3-way'!$D229="","",'True_Odds_Calculator_3-way'!O230/'True_Odds_Calculator_3-way'!B230-1)</f>
        <v>6.6605836890615011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4.1673496595963311E-2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1.0355918669512838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13.582745985202065</v>
      </c>
      <c r="I230" s="6">
        <f>IF('Log_working_3-way'!$D230="","",'True_Odds_Calculator_3-way'!O231/'True_Odds_Calculator_3-way'!B231-1)</f>
        <v>7.2831742896656451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3.8232076451564456E-2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1.0362719752372758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13.803125681132734</v>
      </c>
      <c r="I231" s="6">
        <f>IF('Log_working_3-way'!$D231="","",'True_Odds_Calculator_3-way'!O232/'True_Odds_Calculator_3-way'!B232-1)</f>
        <v>6.8577407952298444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3.8881978784293558E-2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1.0359322872097716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14.529231245322995</v>
      </c>
      <c r="I232" s="6">
        <f>IF('Log_working_3-way'!$D232="","",'True_Odds_Calculator_3-way'!O233/'True_Odds_Calculator_3-way'!B233-1)</f>
        <v>8.5814254937482826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3.8607247312151038E-2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1.0386154609693037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22.802936741343405</v>
      </c>
      <c r="I233" s="6">
        <f>IF('Log_working_3-way'!$D233="","",'True_Odds_Calculator_3-way'!O234/'True_Odds_Calculator_3-way'!B234-1)</f>
        <v>6.7174397297708426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3.9865914304068717E-2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1.0387181655350277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23.040078475336323</v>
      </c>
      <c r="I234" s="6">
        <f>IF('Log_working_3-way'!$D234="","",'True_Odds_Calculator_3-way'!O235/'True_Odds_Calculator_3-way'!B235-1)</f>
        <v>5.8017424386985983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3.9930049548236646E-2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1.0351841689413421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10.379337719867213</v>
      </c>
      <c r="I235" s="6">
        <f>IF('Log_working_3-way'!$D235="","",'True_Odds_Calculator_3-way'!O236/'True_Odds_Calculator_3-way'!B236-1)</f>
        <v>7.3357586285127656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3.7760258742672193E-2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1.043258000253283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30.705271984068762</v>
      </c>
      <c r="I236" s="6">
        <f>IF('Log_working_3-way'!$D236="","",'True_Odds_Calculator_3-way'!O237/'True_Odds_Calculator_3-way'!B237-1)</f>
        <v>6.2847848476475168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4.1765618568126328E-2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1.0375873037212402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5.9188927841636412</v>
      </c>
      <c r="I237" s="6">
        <f>IF('Log_working_3-way'!$D237="","",'True_Odds_Calculator_3-way'!O238/'True_Odds_Calculator_3-way'!B238-1)</f>
        <v>6.1860807591142111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3.8832996272100573E-2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1.0379140285820323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6.545951242687889</v>
      </c>
      <c r="I238" s="6">
        <f>IF('Log_working_3-way'!$D238="","",'True_Odds_Calculator_3-way'!O239/'True_Odds_Calculator_3-way'!B239-1)</f>
        <v>7.2223927014237592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3.9799425262808885E-2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1.0376815256966279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19.238356263879631</v>
      </c>
      <c r="I239" s="6">
        <f>IF('Log_working_3-way'!$D239="","",'True_Odds_Calculator_3-way'!O240/'True_Odds_Calculator_3-way'!B240-1)</f>
        <v>7.5703510187980907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3.9708934723057032E-2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1.0362750973351036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10.289466226158815</v>
      </c>
      <c r="I240" s="6">
        <f>IF('Log_working_3-way'!$D240="","",'True_Odds_Calculator_3-way'!O241/'True_Odds_Calculator_3-way'!B241-1)</f>
        <v>7.1818379102857222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3.8869242524172343E-2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1.0476857672118014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8.2429884262125288</v>
      </c>
      <c r="I241" s="6">
        <f>IF('Log_working_3-way'!$D241="","",'True_Odds_Calculator_3-way'!O242/'True_Odds_Calculator_3-way'!B242-1)</f>
        <v>6.2278515464590711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4.9971536377653614E-2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1.0620367194573281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40.605078968126577</v>
      </c>
      <c r="I242" s="6">
        <f>IF('Log_working_3-way'!$D242="","",'True_Odds_Calculator_3-way'!O243/'True_Odds_Calculator_3-way'!B243-1)</f>
        <v>3.8120962460040468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5.414354752103101E-2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1.0653950470054705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26.731342581898343</v>
      </c>
      <c r="I243" s="6">
        <f>IF('Log_working_3-way'!$D243="","",'True_Odds_Calculator_3-way'!O244/'True_Odds_Calculator_3-way'!B244-1)</f>
        <v>5.8953102169692526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6.5107537312705688E-2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1.0604224251725476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36.485750464885442</v>
      </c>
      <c r="I244" s="6">
        <f>IF('Log_working_3-way'!$D244="","",'True_Odds_Calculator_3-way'!O245/'True_Odds_Calculator_3-way'!B245-1)</f>
        <v>4.3979941872213582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5.5211562884928789E-2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1.0553272820072046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27.013962067180799</v>
      </c>
      <c r="I245" s="6">
        <f>IF('Log_working_3-way'!$D245="","",'True_Odds_Calculator_3-way'!O246/'True_Odds_Calculator_3-way'!B246-1)</f>
        <v>8.5584852582159066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5.4362176008799556E-2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1.0917186282621067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16.252294138089741</v>
      </c>
      <c r="I246" s="6">
        <f>IF('Log_working_3-way'!$D246="","",'True_Odds_Calculator_3-way'!O247/'True_Odds_Calculator_3-way'!B247-1)</f>
        <v>7.9125621084467479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9.571466444478105E-2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1.0506262444212828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6.058641374915382</v>
      </c>
      <c r="I247" s="6">
        <f>IF('Log_working_3-way'!$D247="","",'True_Odds_Calculator_3-way'!O248/'True_Odds_Calculator_3-way'!B248-1)</f>
        <v>6.0203313160590275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5.1832907665449568E-2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1.0476939412446695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8.7167786321787322</v>
      </c>
      <c r="I248" s="6">
        <f>IF('Log_working_3-way'!$D248="","",'True_Odds_Calculator_3-way'!O249/'True_Odds_Calculator_3-way'!B249-1)</f>
        <v>7.1387699276351544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5.0482969938157485E-2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1.0489150139538661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19.202700164199861</v>
      </c>
      <c r="I249" s="6">
        <f>IF('Log_working_3-way'!$D249="","",'True_Odds_Calculator_3-way'!O250/'True_Odds_Calculator_3-way'!B250-1)</f>
        <v>5.5535849713904346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5.1165537147623841E-2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1.0490523699609833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7.4760431919834662</v>
      </c>
      <c r="I250" s="6">
        <f>IF('Log_working_3-way'!$D250="","",'True_Odds_Calculator_3-way'!O251/'True_Odds_Calculator_3-way'!B251-1)</f>
        <v>6.6336696965736399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5.1277149741854489E-2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1.0935860471115519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64.847616176695766</v>
      </c>
      <c r="I251" s="6">
        <f>IF('Log_working_3-way'!$D251="","",'True_Odds_Calculator_3-way'!O252/'True_Odds_Calculator_3-way'!B252-1)</f>
        <v>0.87043474810712596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5.4623515270422862E-2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1.0190960757463681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9.1288372180844828</v>
      </c>
      <c r="I252" s="6">
        <f>IF('Log_working_3-way'!$D252="","",'True_Odds_Calculator_3-way'!O253/'True_Odds_Calculator_3-way'!B253-1)</f>
        <v>9.3271131785540273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2.0750568241445944E-2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1.0363094290290711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50.061619371798002</v>
      </c>
      <c r="I253" s="6">
        <f>IF('Log_working_3-way'!$D253="","",'True_Odds_Calculator_3-way'!O254/'True_Odds_Calculator_3-way'!B254-1)</f>
        <v>2.0569937355908943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2.836489601448311E-2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1.039921447415481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25.070212798053042</v>
      </c>
      <c r="I254" s="6">
        <f>IF('Log_working_3-way'!$D254="","",'True_Odds_Calculator_3-way'!O255/'True_Odds_Calculator_3-way'!B255-1)</f>
        <v>6.7125434325564566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4.0526071698846033E-2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1.0368708901740573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17.67608829099164</v>
      </c>
      <c r="I255" s="6">
        <f>IF('Log_working_3-way'!$D255="","",'True_Odds_Calculator_3-way'!O256/'True_Odds_Calculator_3-way'!B256-1)</f>
        <v>8.7606409341809819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3.9112016758778623E-2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1.0348940577950487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11.650542347230171</v>
      </c>
      <c r="I256" s="6">
        <f>IF('Log_working_3-way'!$D256="","",'True_Odds_Calculator_3-way'!O257/'True_Odds_Calculator_3-way'!B257-1)</f>
        <v>10.781355003210493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3.7702089252861226E-2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1.087675982674905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63.986792976549708</v>
      </c>
      <c r="I257" s="6">
        <f>IF('Log_working_3-way'!$D257="","",'True_Odds_Calculator_3-way'!O258/'True_Odds_Calculator_3-way'!B258-1)</f>
        <v>1.5320652740637577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5.1003479447792044E-2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1.0355388120375806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10.610295030780421</v>
      </c>
      <c r="I258" s="6">
        <f>IF('Log_working_3-way'!$D258="","",'True_Odds_Calculator_3-way'!O259/'True_Odds_Calculator_3-way'!B259-1)</f>
        <v>9.9911923739163075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3.8416950519424065E-2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1.0381919112119735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17.012573290606678</v>
      </c>
      <c r="I259" s="6">
        <f>IF('Log_working_3-way'!$D259="","",'True_Odds_Calculator_3-way'!O260/'True_Odds_Calculator_3-way'!B260-1)</f>
        <v>10.669061459530443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4.0399846162515241E-2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1.0366731763590515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5.8821287991847226</v>
      </c>
      <c r="I260" s="6">
        <f>IF('Log_working_3-way'!$D260="","",'True_Odds_Calculator_3-way'!O261/'True_Odds_Calculator_3-way'!B261-1)</f>
        <v>9.4164284097424922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3.8804923671632352E-2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1.0471401901717057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36.48243084347871</v>
      </c>
      <c r="I261" s="6">
        <f>IF('Log_working_3-way'!$D261="","",'True_Odds_Calculator_3-way'!O262/'True_Odds_Calculator_3-way'!B262-1)</f>
        <v>6.7004889662308118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4.2154927547773724E-2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1.0539338056374283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23.947522146119429</v>
      </c>
      <c r="I262" s="6">
        <f>IF('Log_working_3-way'!$D262="","",'True_Odds_Calculator_3-way'!O263/'True_Odds_Calculator_3-way'!B263-1)</f>
        <v>9.6822837890882312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5.415229949159861E-2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1.0458721331800387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10.983370017119102</v>
      </c>
      <c r="I263" s="6">
        <f>IF('Log_working_3-way'!$D263="","",'True_Odds_Calculator_3-way'!O264/'True_Odds_Calculator_3-way'!B264-1)</f>
        <v>10.025099695050432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4.9355912577797145E-2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1.0221670417422033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22.958400107709462</v>
      </c>
      <c r="I264" s="6">
        <f>IF('Log_working_3-way'!$D264="","",'True_Odds_Calculator_3-way'!O265/'True_Odds_Calculator_3-way'!B265-1)</f>
        <v>7.7110586588993257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2.2914765802199755E-2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1.0221834710929458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5.2018530807156491</v>
      </c>
      <c r="I265" s="6">
        <f>IF('Log_working_3-way'!$D265="","",'True_Odds_Calculator_3-way'!O266/'True_Odds_Calculator_3-way'!B266-1)</f>
        <v>6.5842665885468987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2.3051538237592872E-2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1.0292705878553534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1.0486313566667191</v>
      </c>
      <c r="I266" s="6">
        <f>IF('Log_working_3-way'!$D266="","",'True_Odds_Calculator_3-way'!O267/'True_Odds_Calculator_3-way'!B267-1)</f>
        <v>3.4531804227346097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2.5269416573764358E-2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1.02510317706174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13.855668208617478</v>
      </c>
      <c r="I267" s="6">
        <f>IF('Log_working_3-way'!$D267="","",'True_Odds_Calculator_3-way'!O268/'True_Odds_Calculator_3-way'!B268-1)</f>
        <v>9.4658002872341349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2.7135827767658327E-2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1.0242061191718119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12.668654310950638</v>
      </c>
      <c r="I268" s="6">
        <f>IF('Log_working_3-way'!$D268="","",'True_Odds_Calculator_3-way'!O269/'True_Odds_Calculator_3-way'!B269-1)</f>
        <v>8.9462554192995718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2.6246566718628683E-2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1.0253453185983004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7.3225260926722466</v>
      </c>
      <c r="I269" s="6">
        <f>IF('Log_working_3-way'!$D269="","",'True_Odds_Calculator_3-way'!O270/'True_Odds_Calculator_3-way'!B270-1)</f>
        <v>9.602837868872518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2.7288963714185099E-2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1.0258306924247331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11.231825833777027</v>
      </c>
      <c r="I270" s="6">
        <f>IF('Log_working_3-way'!$D270="","",'True_Odds_Calculator_3-way'!O271/'True_Odds_Calculator_3-way'!B271-1)</f>
        <v>10.177520455102373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2.804114046058892E-2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1.0250541919923859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10.737035765140913</v>
      </c>
      <c r="I271" s="6">
        <f>IF('Log_working_3-way'!$D271="","",'True_Odds_Calculator_3-way'!O272/'True_Odds_Calculator_3-way'!B272-1)</f>
        <v>9.4651082451367685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2.7203750737576637E-2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1.0269921769626864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21.264162510109585</v>
      </c>
      <c r="I272" s="6">
        <f>IF('Log_working_3-way'!$D272="","",'True_Odds_Calculator_3-way'!O273/'True_Odds_Calculator_3-way'!B273-1)</f>
        <v>6.7168885745216969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2.8255555111909914E-2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1.0295161153289183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25.895094648242498</v>
      </c>
      <c r="I273" s="6">
        <f>IF('Log_working_3-way'!$D273="","",'True_Odds_Calculator_3-way'!O274/'True_Odds_Calculator_3-way'!B274-1)</f>
        <v>5.5502642388365935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2.9958488238334136E-2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1.060601516313308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-0.20478083879132802</v>
      </c>
      <c r="I274" s="6">
        <f>IF('Log_working_3-way'!$D274="","",'True_Odds_Calculator_3-way'!O275/'True_Odds_Calculator_3-way'!B275-1)</f>
        <v>1.74055679934885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4.1160729655952633E-2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1.0426250281247975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0.36564216292326335</v>
      </c>
      <c r="I275" s="6">
        <f>IF('Log_working_3-way'!$D275="","",'True_Odds_Calculator_3-way'!O276/'True_Odds_Calculator_3-way'!B276-1)</f>
        <v>2.2836846331333285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3.2853915520071997E-2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1.0251917101919352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11.504706732336203</v>
      </c>
      <c r="I276" s="6">
        <f>IF('Log_working_3-way'!$D276="","",'True_Odds_Calculator_3-way'!O277/'True_Odds_Calculator_3-way'!B277-1)</f>
        <v>10.034915674724601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2.7349189389699546E-2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1.0261218343088334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17.715412300386806</v>
      </c>
      <c r="I277" s="6">
        <f>IF('Log_working_3-way'!$D277="","",'True_Odds_Calculator_3-way'!O278/'True_Odds_Calculator_3-way'!B278-1)</f>
        <v>7.1739297880555135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2.7852761296628614E-2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1.0575977330535182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63.957685314036738</v>
      </c>
      <c r="I278" s="6">
        <f>IF('Log_working_3-way'!$D278="","",'True_Odds_Calculator_3-way'!O279/'True_Odds_Calculator_3-way'!B279-1)</f>
        <v>1.1666924867647706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3.4307794885001019E-2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1.0274287473413326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21.688112223434832</v>
      </c>
      <c r="I279" s="6">
        <f>IF('Log_working_3-way'!$D279="","",'True_Odds_Calculator_3-way'!O280/'True_Odds_Calculator_3-way'!B280-1)</f>
        <v>6.7140481702992201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2.8634171028747213E-2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1.0276298120206062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4.4090576476144632</v>
      </c>
      <c r="I280" s="6">
        <f>IF('Log_working_3-way'!$D280="","",'True_Odds_Calculator_3-way'!O281/'True_Odds_Calculator_3-way'!B281-1)</f>
        <v>6.8929452492880561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2.8363554702028004E-2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1.032470595751859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31.777760728788614</v>
      </c>
      <c r="I281" s="6">
        <f>IF('Log_working_3-way'!$D281="","",'True_Odds_Calculator_3-way'!O282/'True_Odds_Calculator_3-way'!B282-1)</f>
        <v>5.5420629003237112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3.1249677018533761E-2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1.0680713046309476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69.534529082146832</v>
      </c>
      <c r="I282" s="6">
        <f>IF('Log_working_3-way'!$D282="","",'True_Odds_Calculator_3-way'!O283/'True_Odds_Calculator_3-way'!B283-1)</f>
        <v>0.44653645019694399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3.5682183651629007E-2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1.0302498619958613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3.5302565382395539</v>
      </c>
      <c r="I283" s="6">
        <f>IF('Log_working_3-way'!$D283="","",'True_Odds_Calculator_3-way'!O284/'True_Odds_Calculator_3-way'!B284-1)</f>
        <v>5.0094215727697033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2.9710691700191472E-2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1.036731963348152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9.3468416481026502</v>
      </c>
      <c r="I284" s="6">
        <f>IF('Log_working_3-way'!$D284="","",'True_Odds_Calculator_3-way'!O285/'True_Odds_Calculator_3-way'!B285-1)</f>
        <v>6.1462030627204074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3.8944907719784094E-2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1.0438023256259323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29.257218918032933</v>
      </c>
      <c r="I285" s="6">
        <f>IF('Log_working_3-way'!$D285="","",'True_Odds_Calculator_3-way'!O286/'True_Odds_Calculator_3-way'!B286-1)</f>
        <v>4.9322153176836938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4.3112111249345109E-2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1.0233010689335502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2.2786877591086605</v>
      </c>
      <c r="I286" s="6">
        <f>IF('Log_working_3-way'!$D286="","",'True_Odds_Calculator_3-way'!O287/'True_Odds_Calculator_3-way'!B287-1)</f>
        <v>7.7617813474348072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2.3091921295514073E-2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1.0295814818470554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39.567819361397504</v>
      </c>
      <c r="I287" s="6">
        <f>IF('Log_working_3-way'!$D287="","",'True_Odds_Calculator_3-way'!O288/'True_Odds_Calculator_3-way'!B288-1)</f>
        <v>5.0310503462635552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2.6017905529242213E-2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1.0230662486657722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23.418881711320552</v>
      </c>
      <c r="I288" s="6">
        <f>IF('Log_working_3-way'!$D288="","",'True_Odds_Calculator_3-way'!O289/'True_Odds_Calculator_3-way'!B289-1)</f>
        <v>7.254083866725443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2.3797907518837924E-2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1.0381776928562758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56.632642444909102</v>
      </c>
      <c r="I289" s="6">
        <f>IF('Log_working_3-way'!$D289="","",'True_Odds_Calculator_3-way'!O290/'True_Odds_Calculator_3-way'!B290-1)</f>
        <v>1.6004732616700936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2.6702839275469348E-2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1.0308126352441336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7.3243823663593179</v>
      </c>
      <c r="I290" s="6">
        <f>IF('Log_working_3-way'!$D290="","",'True_Odds_Calculator_3-way'!O291/'True_Odds_Calculator_3-way'!B291-1)</f>
        <v>9.7551945104736433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3.3092530338793003E-2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1.0311379331928228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16.525811912456138</v>
      </c>
      <c r="I291" s="6">
        <f>IF('Log_working_3-way'!$D291="","",'True_Odds_Calculator_3-way'!O292/'True_Odds_Calculator_3-way'!B292-1)</f>
        <v>9.8260865411504383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3.3204119144580879E-2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1.0338826070957241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22.224592233845758</v>
      </c>
      <c r="I292" s="6">
        <f>IF('Log_working_3-way'!$D292="","",'True_Odds_Calculator_3-way'!O293/'True_Odds_Calculator_3-way'!B293-1)</f>
        <v>10.031257195075389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3.4645486517144164E-2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1.0358938921563443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16.291588686912803</v>
      </c>
      <c r="I293" s="6">
        <f>IF('Log_working_3-way'!$D293="","",'True_Odds_Calculator_3-way'!O294/'True_Odds_Calculator_3-way'!B294-1)</f>
        <v>7.7902841659559083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3.8343617184699585E-2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1.0496967680461513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37.828166653882278</v>
      </c>
      <c r="I294" s="6">
        <f>IF('Log_working_3-way'!$D294="","",'True_Odds_Calculator_3-way'!O295/'True_Odds_Calculator_3-way'!B295-1)</f>
        <v>4.3742923555824476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4.4849670743956294E-2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1.0435535557704743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5.0806984027098876</v>
      </c>
      <c r="I295" s="6">
        <f>IF('Log_working_3-way'!$D295="","",'True_Odds_Calculator_3-way'!O296/'True_Odds_Calculator_3-way'!B296-1)</f>
        <v>4.7572375681991463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4.3435295413123409E-2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1.0377773193596536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19.236448832795354</v>
      </c>
      <c r="I296" s="6">
        <f>IF('Log_working_3-way'!$D296="","",'True_Odds_Calculator_3-way'!O297/'True_Odds_Calculator_3-way'!B297-1)</f>
        <v>7.6209347263236982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3.9806934780136194E-2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1.0373056318604665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7.0824184854591827</v>
      </c>
      <c r="I297" s="6">
        <f>IF('Log_working_3-way'!$D297="","",'True_Odds_Calculator_3-way'!O298/'True_Odds_Calculator_3-way'!B298-1)</f>
        <v>7.7277712678888388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3.949038501441926E-2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1.0449779171703781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1.9016180739547361</v>
      </c>
      <c r="I298" s="6">
        <f>IF('Log_working_3-way'!$D298="","",'True_Odds_Calculator_3-way'!O299/'True_Odds_Calculator_3-way'!B299-1)</f>
        <v>6.1616611103741867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4.2375182432202951E-2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1.0391724727870393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6.1350254943855962</v>
      </c>
      <c r="I299" s="6">
        <f>IF('Log_working_3-way'!$D299="","",'True_Odds_Calculator_3-way'!O300/'True_Odds_Calculator_3-way'!B300-1)</f>
        <v>6.2931376030272794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4.0572495135033027E-2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1.0278967624133939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42.401258540236135</v>
      </c>
      <c r="I300" s="6">
        <f>IF('Log_working_3-way'!$D300="","",'True_Odds_Calculator_3-way'!O301/'True_Odds_Calculator_3-way'!B301-1)</f>
        <v>3.5949732833711154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2.4035844565226228E-2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1.0204886059351339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13.812668617466294</v>
      </c>
      <c r="I301" s="6">
        <f>IF('Log_working_3-way'!$D301="","",'True_Odds_Calculator_3-way'!O302/'True_Odds_Calculator_3-way'!B302-1)</f>
        <v>6.7196846161708672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2.211661082659111E-2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1.0320113494543877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36.951218577559771</v>
      </c>
      <c r="I302" s="6">
        <f>IF('Log_working_3-way'!$D302="","",'True_Odds_Calculator_3-way'!O303/'True_Odds_Calculator_3-way'!B303-1)</f>
        <v>4.5871918038836856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2.9281837687744616E-2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1.0285775992357333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24.817347683007551</v>
      </c>
      <c r="I303" s="6">
        <f>IF('Log_working_3-way'!$D303="","",'True_Odds_Calculator_3-way'!O304/'True_Odds_Calculator_3-way'!B304-1)</f>
        <v>6.7976847370388356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2.9164783049722143E-2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1.0262276999571014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15.336702706722946</v>
      </c>
      <c r="I304" s="6">
        <f>IF('Log_working_3-way'!$D304="","",'True_Odds_Calculator_3-way'!O305/'True_Odds_Calculator_3-way'!B305-1)</f>
        <v>6.5888855868064118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2.8148725359775639E-2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1.0207817663791943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15.428457120678942</v>
      </c>
      <c r="I305" s="6">
        <f>IF('Log_working_3-way'!$D305="","",'True_Odds_Calculator_3-way'!O306/'True_Odds_Calculator_3-way'!B306-1)</f>
        <v>8.0913576659795314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2.2406422046566066E-2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1.0338308356476449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4.7635219260429906E-2</v>
      </c>
      <c r="I306" s="6">
        <f>IF('Log_working_3-way'!$D306="","",'True_Odds_Calculator_3-way'!O307/'True_Odds_Calculator_3-way'!B307-1)</f>
        <v>1.9922129641848536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2.5026948232982793E-2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1.0253419258510612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25.16886223347829</v>
      </c>
      <c r="I307" s="6">
        <f>IF('Log_working_3-way'!$D307="","",'True_Odds_Calculator_3-way'!O308/'True_Odds_Calculator_3-way'!B308-1)</f>
        <v>5.7861122474421141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2.5889396794360309E-2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1.0224659778488234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24.444043981904453</v>
      </c>
      <c r="I308" s="6">
        <f>IF('Log_working_3-way'!$D308="","",'True_Odds_Calculator_3-way'!O309/'True_Odds_Calculator_3-way'!B309-1)</f>
        <v>6.5003905250024276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2.3061448485734104E-2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1.0314409227311296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33.407422920616902</v>
      </c>
      <c r="I309" s="6">
        <f>IF('Log_working_3-way'!$D309="","",'True_Odds_Calculator_3-way'!O310/'True_Odds_Calculator_3-way'!B310-1)</f>
        <v>5.5177260095001985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2.9744049242276693E-2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1.0310958917548774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48.791511126260275</v>
      </c>
      <c r="I310" s="6">
        <f>IF('Log_working_3-way'!$D310="","",'True_Odds_Calculator_3-way'!O311/'True_Odds_Calculator_3-way'!B311-1)</f>
        <v>2.4873861159540644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2.4680854410881858E-2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1.0208769532358282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17.01803834654126</v>
      </c>
      <c r="I311" s="6">
        <f>IF('Log_working_3-way'!$D311="","",'True_Odds_Calculator_3-way'!O312/'True_Odds_Calculator_3-way'!B312-1)</f>
        <v>9.5152516398320728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2.2305391205160063E-2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1.0203990992359444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13.813756253925536</v>
      </c>
      <c r="I312" s="6">
        <f>IF('Log_working_3-way'!$D312="","",'True_Odds_Calculator_3-way'!O313/'True_Odds_Calculator_3-way'!B313-1)</f>
        <v>6.9872145862492063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2.2041566302266613E-2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1.0198870315002115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9.1856408178829039</v>
      </c>
      <c r="I313" s="6">
        <f>IF('Log_working_3-way'!$D313="","",'True_Odds_Calculator_3-way'!O314/'True_Odds_Calculator_3-way'!B314-1)</f>
        <v>9.6617007330277787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2.1617338498520766E-2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1.0247172639342934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24.915668583829298</v>
      </c>
      <c r="I314" s="6">
        <f>IF('Log_working_3-way'!$D314="","",'True_Odds_Calculator_3-way'!O315/'True_Odds_Calculator_3-way'!B315-1)</f>
        <v>6.5259421513966016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2.5260256788469881E-2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1.0269148099583556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40.732533256893213</v>
      </c>
      <c r="I315" s="6">
        <f>IF('Log_working_3-way'!$D315="","",'True_Odds_Calculator_3-way'!O316/'True_Odds_Calculator_3-way'!B316-1)</f>
        <v>3.977945727166067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2.3628549853486946E-2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1.0204056593494311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12.827557607818521</v>
      </c>
      <c r="I316" s="6">
        <f>IF('Log_working_3-way'!$D316="","",'True_Odds_Calculator_3-way'!O317/'True_Odds_Calculator_3-way'!B317-1)</f>
        <v>7.3161154459350044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2.2094968206447518E-2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1.0797161476071568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55.975124249159258</v>
      </c>
      <c r="I317" s="6">
        <f>IF('Log_working_3-way'!$D317="","",'True_Odds_Calculator_3-way'!O318/'True_Odds_Calculator_3-way'!B318-1)</f>
        <v>2.4795549192989661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5.4715427257020277E-2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1.066701182028307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1.0204257867866207</v>
      </c>
      <c r="I318" s="6">
        <f>IF('Log_working_3-way'!$D318="","",'True_Odds_Calculator_3-way'!O319/'True_Odds_Calculator_3-way'!B319-1)</f>
        <v>5.0892339850475476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5.7900673850446838E-2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1.0509755382165034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21.389887626893564</v>
      </c>
      <c r="I319" s="6">
        <f>IF('Log_working_3-way'!$D319="","",'True_Odds_Calculator_3-way'!O320/'True_Odds_Calculator_3-way'!B320-1)</f>
        <v>9.2810906264592195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5.2479499720174294E-2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1.0516713854052977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4.069398089785774</v>
      </c>
      <c r="I320" s="6">
        <f>IF('Log_working_3-way'!$D320="","",'True_Odds_Calculator_3-way'!O321/'True_Odds_Calculator_3-way'!B321-1)</f>
        <v>7.4188667309368359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5.2126139260221471E-2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1.0248997731476497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31.6257021123063</v>
      </c>
      <c r="I321" s="6">
        <f>IF('Log_working_3-way'!$D321="","",'True_Odds_Calculator_3-way'!O322/'True_Odds_Calculator_3-way'!B322-1)</f>
        <v>5.102841490745095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2.4113113453474E-2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1.0300300318777751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0.7437762994537569</v>
      </c>
      <c r="I322" s="6">
        <f>IF('Log_working_3-way'!$D322="","",'True_Odds_Calculator_3-way'!O323/'True_Odds_Calculator_3-way'!B323-1)</f>
        <v>2.9657982190165484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2.4957915211792248E-2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1.0200012639498781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10.32421150278293</v>
      </c>
      <c r="I323" s="6">
        <f>IF('Log_working_3-way'!$D323="","",'True_Odds_Calculator_3-way'!O324/'True_Odds_Calculator_3-way'!B324-1)</f>
        <v>7.3685539606592254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2.1638773606240891E-2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1.023138074232278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5.2603255362624601</v>
      </c>
      <c r="I324" s="6">
        <f>IF('Log_working_3-way'!$D324="","",'True_Odds_Calculator_3-way'!O325/'True_Odds_Calculator_3-way'!B325-1)</f>
        <v>5.6241271416242835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2.3785305261345036E-2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1.0229970901652694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29.176341161620623</v>
      </c>
      <c r="I325" s="6">
        <f>IF('Log_working_3-way'!$D325="","",'True_Odds_Calculator_3-way'!O326/'True_Odds_Calculator_3-way'!B326-1)</f>
        <v>5.172277553827608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2.2794558344880089E-2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1.0249453177736365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7.5233764073805247</v>
      </c>
      <c r="I326" s="6">
        <f>IF('Log_working_3-way'!$D326="","",'True_Odds_Calculator_3-way'!O327/'True_Odds_Calculator_3-way'!B327-1)</f>
        <v>10.988237787439591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2.696331803026597E-2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1.029383716994831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12.697624652301766</v>
      </c>
      <c r="I327" s="6">
        <f>IF('Log_working_3-way'!$D327="","",'True_Odds_Calculator_3-way'!O328/'True_Odds_Calculator_3-way'!B328-1)</f>
        <v>9.6973336927656888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3.1790358714578471E-2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1.0308844484997504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7.9424858433928538</v>
      </c>
      <c r="I328" s="6">
        <f>IF('Log_working_3-way'!$D328="","",'True_Odds_Calculator_3-way'!O329/'True_Odds_Calculator_3-way'!B329-1)</f>
        <v>8.4525743181121644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3.3118034447821687E-2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1.0359734308703783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43.293289775460281</v>
      </c>
      <c r="I329" s="6">
        <f>IF('Log_working_3-way'!$D329="","",'True_Odds_Calculator_3-way'!O330/'True_Odds_Calculator_3-way'!B330-1)</f>
        <v>3.0907547750409279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3.0715083512978358E-2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1.0408469600517765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49.891244698400165</v>
      </c>
      <c r="I330" s="6">
        <f>IF('Log_working_3-way'!$D330="","",'True_Odds_Calculator_3-way'!O331/'True_Odds_Calculator_3-way'!B331-1)</f>
        <v>2.3987461741514564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3.1807675501025701E-2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1.0472890472493259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54.495624218610473</v>
      </c>
      <c r="I331" s="6">
        <f>IF('Log_working_3-way'!$D331="","",'True_Odds_Calculator_3-way'!O332/'True_Odds_Calculator_3-way'!B332-1)</f>
        <v>1.9144837371752899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3.4173480427342362E-2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1.0300649571668472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30.72267392133222</v>
      </c>
      <c r="I332" s="6">
        <f>IF('Log_working_3-way'!$D332="","",'True_Odds_Calculator_3-way'!O333/'True_Odds_Calculator_3-way'!B333-1)</f>
        <v>5.0719180552549954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2.9328779328779309E-2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1.0259300947683363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13.062790928126688</v>
      </c>
      <c r="I333" s="6">
        <f>IF('Log_working_3-way'!$D333="","",'True_Odds_Calculator_3-way'!O334/'True_Odds_Calculator_3-way'!B334-1)</f>
        <v>10.253519201577983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2.805649899620577E-2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1.032421180076849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2.9065899689804602</v>
      </c>
      <c r="I334" s="6">
        <f>IF('Log_working_3-way'!$D334="","",'True_Odds_Calculator_3-way'!O335/'True_Odds_Calculator_3-way'!B335-1)</f>
        <v>6.8639778789703838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3.2151585183384457E-2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1.0376188366985524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0.40547880124462199</v>
      </c>
      <c r="I335" s="6">
        <f>IF('Log_working_3-way'!$D335="","",'True_Odds_Calculator_3-way'!O336/'True_Odds_Calculator_3-way'!B336-1)</f>
        <v>3.1091671597583685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3.0323612426740532E-2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1.0363961412603035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1.3643983658191439</v>
      </c>
      <c r="I336" s="6">
        <f>IF('Log_working_3-way'!$D336="","",'True_Odds_Calculator_3-way'!O337/'True_Odds_Calculator_3-way'!B337-1)</f>
        <v>4.3617028132291855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3.2569758672699844E-2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1.0220236131346327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5.1393014575456286</v>
      </c>
      <c r="I337" s="6">
        <f>IF('Log_working_3-way'!$D337="","",'True_Odds_Calculator_3-way'!O338/'True_Odds_Calculator_3-way'!B338-1)</f>
        <v>7.9750498745888141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2.3140437521460555E-2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1.0297757154446447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45.416147924653878</v>
      </c>
      <c r="I338" s="6">
        <f>IF('Log_working_3-way'!$D338="","",'True_Odds_Calculator_3-way'!O339/'True_Odds_Calculator_3-way'!B339-1)</f>
        <v>3.114785280183531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2.469566757062025E-2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1.0209623657424582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16.265252771745541</v>
      </c>
      <c r="I339" s="6">
        <f>IF('Log_working_3-way'!$D339="","",'True_Odds_Calculator_3-way'!O340/'True_Odds_Calculator_3-way'!B340-1)</f>
        <v>8.5505173633081473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2.2523139690658889E-2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1.023905507700861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23.645590122684819</v>
      </c>
      <c r="I340" s="6">
        <f>IF('Log_working_3-way'!$D340="","",'True_Odds_Calculator_3-way'!O341/'True_Odds_Calculator_3-way'!B341-1)</f>
        <v>7.3933747942350134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2.4600646723959674E-2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1.0298685666765732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10.842187934900295</v>
      </c>
      <c r="I341" s="6">
        <f>IF('Log_working_3-way'!$D341="","",'True_Odds_Calculator_3-way'!O342/'True_Odds_Calculator_3-way'!B342-1)</f>
        <v>10.597605444416425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3.2371447596361014E-2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1.0358722640166504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27.516224276547291</v>
      </c>
      <c r="I342" s="6">
        <f>IF('Log_working_3-way'!$D342="","",'True_Odds_Calculator_3-way'!O343/'True_Odds_Calculator_3-way'!B343-1)</f>
        <v>6.2467276345039249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3.5791474963003056E-2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1.03395344193928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22.446028950961168</v>
      </c>
      <c r="I343" s="6">
        <f>IF('Log_working_3-way'!$D343="","",'True_Odds_Calculator_3-way'!O344/'True_Odds_Calculator_3-way'!B344-1)</f>
        <v>8.4354238968765483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3.4995894909688019E-2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1.0408294734866275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34.84998161539405</v>
      </c>
      <c r="I344" s="6">
        <f>IF('Log_working_3-way'!$D344="","",'True_Odds_Calculator_3-way'!O345/'True_Odds_Calculator_3-way'!B345-1)</f>
        <v>7.2437425663250092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3.7106524911402872E-2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1.0347752701983988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23.143182540523359</v>
      </c>
      <c r="I345" s="6">
        <f>IF('Log_working_3-way'!$D345="","",'True_Odds_Calculator_3-way'!O346/'True_Odds_Calculator_3-way'!B346-1)</f>
        <v>9.1143400427408015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3.5489002248916712E-2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1.0385827927172022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23.046681460978565</v>
      </c>
      <c r="I346" s="6">
        <f>IF('Log_working_3-way'!$D346="","",'True_Odds_Calculator_3-way'!O347/'True_Odds_Calculator_3-way'!B347-1)</f>
        <v>7.7792851328405401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3.9644494836779121E-2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1.0547952000159018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48.620224178219139</v>
      </c>
      <c r="I347" s="6">
        <f>IF('Log_working_3-way'!$D347="","",'True_Odds_Calculator_3-way'!O348/'True_Odds_Calculator_3-way'!B348-1)</f>
        <v>2.9285693559449077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4.3065731441346955E-2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1.0354217901026661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12.614393125671318</v>
      </c>
      <c r="I348" s="6">
        <f>IF('Log_working_3-way'!$D348="","",'True_Odds_Calculator_3-way'!O349/'True_Odds_Calculator_3-way'!B349-1)</f>
        <v>7.4319526627218924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3.8098204090107002E-2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1.0361956236952934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9.9866586459452513</v>
      </c>
      <c r="I349" s="6">
        <f>IF('Log_working_3-way'!$D349="","",'True_Odds_Calculator_3-way'!O350/'True_Odds_Calculator_3-way'!B350-1)</f>
        <v>7.6289135853126595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3.8845461145439408E-2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1.052146898711896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41.525035765379116</v>
      </c>
      <c r="I350" s="6">
        <f>IF('Log_working_3-way'!$D350="","",'True_Odds_Calculator_3-way'!O351/'True_Odds_Calculator_3-way'!B351-1)</f>
        <v>3.7040737494949889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4.5135968601065279E-2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1.0629714361767648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69.706765778807039</v>
      </c>
      <c r="I351" s="6">
        <f>IF('Log_working_3-way'!$D351="","",'True_Odds_Calculator_3-way'!O352/'True_Odds_Calculator_3-way'!B352-1)</f>
        <v>0.28467491976110337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3.3159334867114865E-2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1.0239865010106604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30.908859054860525</v>
      </c>
      <c r="I352" s="6">
        <f>IF('Log_working_3-way'!$D352="","",'True_Odds_Calculator_3-way'!O353/'True_Odds_Calculator_3-way'!B353-1)</f>
        <v>5.6966969693477676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2.3322744581677934E-2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1.0410525216150404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60.338386864419732</v>
      </c>
      <c r="I353" s="6">
        <f>IF('Log_working_3-way'!$D353="","",'True_Odds_Calculator_3-way'!O354/'True_Odds_Calculator_3-way'!B354-1)</f>
        <v>1.0753545311088022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2.6896230014661571E-2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1.037254845455337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18.879954759676011</v>
      </c>
      <c r="I354" s="6">
        <f>IF('Log_working_3-way'!$D354="","",'True_Odds_Calculator_3-way'!O355/'True_Odds_Calculator_3-way'!B355-1)</f>
        <v>8.3379316036171911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3.929597801208029E-2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1.0392355354214076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23.523958210960863</v>
      </c>
      <c r="I355" s="6">
        <f>IF('Log_working_3-way'!$D355="","",'True_Odds_Calculator_3-way'!O356/'True_Odds_Calculator_3-way'!B356-1)</f>
        <v>8.046607490896438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4.010947359127881E-2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1.0677744040802715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0.80936546518678143</v>
      </c>
      <c r="I356" s="6">
        <f>IF('Log_working_3-way'!$D356="","",'True_Odds_Calculator_3-way'!O357/'True_Odds_Calculator_3-way'!B357-1)</f>
        <v>4.5991131964150167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5.7297264554132088E-2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1.0213838526049066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21.827855356894922</v>
      </c>
      <c r="I357" s="6">
        <f>IF('Log_working_3-way'!$D357="","",'True_Odds_Calculator_3-way'!O358/'True_Odds_Calculator_3-way'!B358-1)</f>
        <v>7.076948525132039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2.2337278044437081E-2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1.0303410641567907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11.991048425931076</v>
      </c>
      <c r="I358" s="6">
        <f>IF('Log_working_3-way'!$D358="","",'True_Odds_Calculator_3-way'!O359/'True_Odds_Calculator_3-way'!B359-1)</f>
        <v>8.9462714511034811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3.2833948058861528E-2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1.0462175196915533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42.933699591659639</v>
      </c>
      <c r="I359" s="6">
        <f>IF('Log_working_3-way'!$D359="","",'True_Odds_Calculator_3-way'!O360/'True_Odds_Calculator_3-way'!B360-1)</f>
        <v>3.9933518187209129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3.9151318789574008E-2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1.0209134334209542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5.0250334593620147</v>
      </c>
      <c r="I360" s="6">
        <f>IF('Log_working_3-way'!$D360="","",'True_Odds_Calculator_3-way'!O361/'True_Odds_Calculator_3-way'!B361-1)</f>
        <v>7.9312771798498147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2.1951874649301928E-2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1.0311613564597295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6.8995347049819964</v>
      </c>
      <c r="I361" s="6">
        <f>IF('Log_working_3-way'!$D361="","",'True_Odds_Calculator_3-way'!O362/'True_Odds_Calculator_3-way'!B362-1)</f>
        <v>9.8241854270119404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3.338558674527059E-2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1.0345674601465287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22.206442793289984</v>
      </c>
      <c r="I362" s="6">
        <f>IF('Log_working_3-way'!$D362="","",'True_Odds_Calculator_3-way'!O363/'True_Odds_Calculator_3-way'!B363-1)</f>
        <v>9.5890018341910004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3.545466855857593E-2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1.0626453397518703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1.1617879512622191</v>
      </c>
      <c r="I363" s="6">
        <f>IF('Log_working_3-way'!$D363="","",'True_Odds_Calculator_3-way'!O364/'True_Odds_Calculator_3-way'!B364-1)</f>
        <v>3.2653645142756318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5.2349141787722653E-2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1.0362991644296373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12.498704988109496</v>
      </c>
      <c r="I364" s="6">
        <f>IF('Log_working_3-way'!$D364="","",'True_Odds_Calculator_3-way'!O365/'True_Odds_Calculator_3-way'!B365-1)</f>
        <v>9.9832585360817436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3.9167058664745458E-2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1.0343116881336623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24.406784201514931</v>
      </c>
      <c r="I365" s="6">
        <f>IF('Log_working_3-way'!$D365="","",'True_Odds_Calculator_3-way'!O366/'True_Odds_Calculator_3-way'!B366-1)</f>
        <v>6.4544210591250391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3.5097068104403162E-2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1.0419079343247575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9.6369220821209183</v>
      </c>
      <c r="I366" s="6">
        <f>IF('Log_working_3-way'!$D366="","",'True_Odds_Calculator_3-way'!O367/'True_Odds_Calculator_3-way'!B367-1)</f>
        <v>6.8148815297214904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4.4579533941236038E-2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1.0271707154031797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4.8129836673896769</v>
      </c>
      <c r="I367" s="6">
        <f>IF('Log_working_3-way'!$D367="","",'True_Odds_Calculator_3-way'!O368/'True_Odds_Calculator_3-way'!B368-1)</f>
        <v>8.2061701383631984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2.8381561388896248E-2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1.0280368818659735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20.616920671787987</v>
      </c>
      <c r="I368" s="6">
        <f>IF('Log_working_3-way'!$D368="","",'True_Odds_Calculator_3-way'!O369/'True_Odds_Calculator_3-way'!B369-1)</f>
        <v>8.916921502443012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2.9282169194158936E-2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1.0277019038547786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4.9254591381346922</v>
      </c>
      <c r="I369" s="6">
        <f>IF('Log_working_3-way'!$D369="","",'True_Odds_Calculator_3-way'!O370/'True_Odds_Calculator_3-way'!B370-1)</f>
        <v>7.8177115250085549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2.8887630293252808E-2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1.0286747970363652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25.637223800621896</v>
      </c>
      <c r="I370" s="6">
        <f>IF('Log_working_3-way'!$D370="","",'True_Odds_Calculator_3-way'!O371/'True_Odds_Calculator_3-way'!B371-1)</f>
        <v>6.798413930538624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2.9068550626476064E-2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1.0308013974194417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3.4655067763469631</v>
      </c>
      <c r="I371" s="6">
        <f>IF('Log_working_3-way'!$D371="","",'True_Odds_Calculator_3-way'!O372/'True_Odds_Calculator_3-way'!B372-1)</f>
        <v>7.6407804813936391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3.1234452390585421E-2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1.0250414367011573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10.65659009568955</v>
      </c>
      <c r="I372" s="6">
        <f>IF('Log_working_3-way'!$D372="","",'True_Odds_Calculator_3-way'!O373/'True_Odds_Calculator_3-way'!B373-1)</f>
        <v>8.5672218372666045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2.7147443893655643E-2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1.0340668322687976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5.4155187975381089</v>
      </c>
      <c r="I373" s="6">
        <f>IF('Log_working_3-way'!$D373="","",'True_Odds_Calculator_3-way'!O374/'True_Odds_Calculator_3-way'!B374-1)</f>
        <v>7.1144117778330358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3.539190927543534E-2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1.0437557020078805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38.03461104554713</v>
      </c>
      <c r="I374" s="6">
        <f>IF('Log_working_3-way'!$D374="","",'True_Odds_Calculator_3-way'!O375/'True_Odds_Calculator_3-way'!B375-1)</f>
        <v>4.7237604263039339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3.9323719571898508E-2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1.0356381987605146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3.6446786151891741</v>
      </c>
      <c r="I375" s="6">
        <f>IF('Log_working_3-way'!$D375="","",'True_Odds_Calculator_3-way'!O376/'True_Odds_Calculator_3-way'!B376-1)</f>
        <v>5.8678819024211606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3.5415461731251208E-2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1.036414836781846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27.507953787911223</v>
      </c>
      <c r="I376" s="6">
        <f>IF('Log_working_3-way'!$D376="","",'True_Odds_Calculator_3-way'!O377/'True_Odds_Calculator_3-way'!B377-1)</f>
        <v>7.3985110070702689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3.609197010505194E-2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1.0314938382210941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15.79447148498485</v>
      </c>
      <c r="I377" s="6">
        <f>IF('Log_working_3-way'!$D377="","",'True_Odds_Calculator_3-way'!O378/'True_Odds_Calculator_3-way'!B378-1)</f>
        <v>7.2705922979303654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3.3739652160704736E-2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1.0318752492705126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15.648195447005804</v>
      </c>
      <c r="I378" s="6">
        <f>IF('Log_working_3-way'!$D378="","",'True_Odds_Calculator_3-way'!O379/'True_Odds_Calculator_3-way'!B379-1)</f>
        <v>8.0984214663474745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3.418622559376816E-2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1.0320114699746143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7.3656884297998477</v>
      </c>
      <c r="I379" s="6">
        <f>IF('Log_working_3-way'!$D379="","",'True_Odds_Calculator_3-way'!O380/'True_Odds_Calculator_3-way'!B380-1)</f>
        <v>7.6689517595186505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3.4047479024847505E-2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1.0302451856267247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8.1135311553311968</v>
      </c>
      <c r="I380" s="6">
        <f>IF('Log_working_3-way'!$D380="","",'True_Odds_Calculator_3-way'!O381/'True_Odds_Calculator_3-way'!B381-1)</f>
        <v>8.4584925494529095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3.2471606753536442E-2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1.0362604239016122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26.592764358451159</v>
      </c>
      <c r="I381" s="6">
        <f>IF('Log_working_3-way'!$D381="","",'True_Odds_Calculator_3-way'!O382/'True_Odds_Calculator_3-way'!B382-1)</f>
        <v>6.7433522205513157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3.6386088622651691E-2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1.0306157775825342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7.5266816849461247</v>
      </c>
      <c r="I382" s="6">
        <f>IF('Log_working_3-way'!$D382="","",'True_Odds_Calculator_3-way'!O383/'True_Odds_Calculator_3-way'!B383-1)</f>
        <v>7.8922563110895005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3.2666640975246297E-2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1.0466111745373856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11.687017748988362</v>
      </c>
      <c r="I383" s="6">
        <f>IF('Log_working_3-way'!$D383="","",'True_Odds_Calculator_3-way'!O384/'True_Odds_Calculator_3-way'!B384-1)</f>
        <v>7.589585482086143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4.9879188565320032E-2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1.0474544117154814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5.0004534957050826</v>
      </c>
      <c r="I384" s="6">
        <f>IF('Log_working_3-way'!$D384="","",'True_Odds_Calculator_3-way'!O385/'True_Odds_Calculator_3-way'!B385-1)</f>
        <v>4.3897134239241771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4.6815475504536463E-2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1.0417632044256122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8.5286684368219419</v>
      </c>
      <c r="I385" s="6">
        <f>IF('Log_working_3-way'!$D385="","",'True_Odds_Calculator_3-way'!O386/'True_Odds_Calculator_3-way'!B386-1)</f>
        <v>7.283100022039795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4.4357669003687095E-2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1.0424552712247972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17.736015310871515</v>
      </c>
      <c r="I386" s="6">
        <f>IF('Log_working_3-way'!$D386="","",'True_Odds_Calculator_3-way'!O387/'True_Odds_Calculator_3-way'!B387-1)</f>
        <v>7.4764802828981836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4.4974972505730237E-2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1.0467811376399139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17.168941748223268</v>
      </c>
      <c r="I387" s="6">
        <f>IF('Log_working_3-way'!$D387="","",'True_Odds_Calculator_3-way'!O388/'True_Odds_Calculator_3-way'!B388-1)</f>
        <v>6.913008780228858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4.9540985423094153E-2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1.0557939547457253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3.9477988598792741</v>
      </c>
      <c r="I388" s="6">
        <f>IF('Log_working_3-way'!$D388="","",'True_Odds_Calculator_3-way'!O389/'True_Odds_Calculator_3-way'!B389-1)</f>
        <v>4.3300999779580405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5.3512621045301856E-2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1.0601582233911897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2.8637815953041308</v>
      </c>
      <c r="I389" s="6">
        <f>IF('Log_working_3-way'!$D389="","",'True_Odds_Calculator_3-way'!O390/'True_Odds_Calculator_3-way'!B390-1)</f>
        <v>4.659477677616672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5.6275077087290182E-2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1.025002372271999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12.657246298396435</v>
      </c>
      <c r="I390" s="6">
        <f>IF('Log_working_3-way'!$D390="","",'True_Odds_Calculator_3-way'!O391/'True_Odds_Calculator_3-way'!B391-1)</f>
        <v>9.196912803242359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2.7103799096301007E-2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1.0407259755879403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5.7565627054729225</v>
      </c>
      <c r="I391" s="6">
        <f>IF('Log_working_3-way'!$D391="","",'True_Odds_Calculator_3-way'!O392/'True_Odds_Calculator_3-way'!B392-1)</f>
        <v>5.1237596977742133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4.1337451339256592E-2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1.0377383200506682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16.558962293282388</v>
      </c>
      <c r="I392" s="6">
        <f>IF('Log_working_3-way'!$D392="","",'True_Odds_Calculator_3-way'!O393/'True_Odds_Calculator_3-way'!B393-1)</f>
        <v>6.0230718723956924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4.0086451045355131E-2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1.0210991465858708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10.868435418985133</v>
      </c>
      <c r="I393" s="6">
        <f>IF('Log_working_3-way'!$D393="","",'True_Odds_Calculator_3-way'!O394/'True_Odds_Calculator_3-way'!B394-1)</f>
        <v>8.6067369328759202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2.2922509898489984E-2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1.0358183356569397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0.26567583285757035</v>
      </c>
      <c r="I394" s="6">
        <f>IF('Log_working_3-way'!$D394="","",'True_Odds_Calculator_3-way'!O395/'True_Odds_Calculator_3-way'!B395-1)</f>
        <v>2.0821164487845589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2.7255146226371263E-2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1.0288222364879953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3.9501229048645978</v>
      </c>
      <c r="I395" s="6">
        <f>IF('Log_working_3-way'!$D395="","",'True_Odds_Calculator_3-way'!O396/'True_Odds_Calculator_3-way'!B396-1)</f>
        <v>7.067973905246058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2.938198987763152E-2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1.0272481103665703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20.032847940457124</v>
      </c>
      <c r="I396" s="6">
        <f>IF('Log_working_3-way'!$D396="","",'True_Odds_Calculator_3-way'!O397/'True_Odds_Calculator_3-way'!B397-1)</f>
        <v>9.1825849755200561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2.8549028016241484E-2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1.0292586383509952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4.5574299749778735</v>
      </c>
      <c r="I397" s="6">
        <f>IF('Log_working_3-way'!$D397="","",'True_Odds_Calculator_3-way'!O398/'True_Odds_Calculator_3-way'!B398-1)</f>
        <v>6.209322178856727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2.9848728819370063E-2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1.0275577800836846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21.468817073206438</v>
      </c>
      <c r="I398" s="6">
        <f>IF('Log_working_3-way'!$D398="","",'True_Odds_Calculator_3-way'!O399/'True_Odds_Calculator_3-way'!B399-1)</f>
        <v>8.0909940414219097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2.8710378928074487E-2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1.0263954765438439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12.844866163011428</v>
      </c>
      <c r="I399" s="6">
        <f>IF('Log_working_3-way'!$D399="","",'True_Odds_Calculator_3-way'!O400/'True_Odds_Calculator_3-way'!B400-1)</f>
        <v>7.767828425700273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2.8535983848794189E-2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1.0315310237200244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28.93162947742811</v>
      </c>
      <c r="I400" s="6">
        <f>IF('Log_working_3-way'!$D400="","",'True_Odds_Calculator_3-way'!O401/'True_Odds_Calculator_3-way'!B401-1)</f>
        <v>5.8596140438877251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3.115660823408728E-2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1.0430888301362387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3.0138625636743948</v>
      </c>
      <c r="I401" s="6">
        <f>IF('Log_working_3-way'!$D401="","",'True_Odds_Calculator_3-way'!O402/'True_Odds_Calculator_3-way'!B402-1)</f>
        <v>5.7889799547899568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4.1884995742194508E-2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1.0363985128301911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15.571439532613066</v>
      </c>
      <c r="I402" s="6">
        <f>IF('Log_working_3-way'!$D402="","",'True_Odds_Calculator_3-way'!O403/'True_Odds_Calculator_3-way'!B403-1)</f>
        <v>8.4582971815695576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3.897638937173098E-2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1.0374699102371836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21.031726522310787</v>
      </c>
      <c r="I403" s="6">
        <f>IF('Log_working_3-way'!$D403="","",'True_Odds_Calculator_3-way'!O404/'True_Odds_Calculator_3-way'!B404-1)</f>
        <v>7.2762260921479616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3.9103710630725486E-2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1.0214948295735611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16.549764642691226</v>
      </c>
      <c r="I404" s="6">
        <f>IF('Log_working_3-way'!$D404="","",'True_Odds_Calculator_3-way'!O405/'True_Odds_Calculator_3-way'!B405-1)</f>
        <v>7.2599689996225187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2.3068463286568752E-2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1.0454769096714265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12.175403403700727</v>
      </c>
      <c r="I405" s="6">
        <f>IF('Log_working_3-way'!$D405="","",'True_Odds_Calculator_3-way'!O406/'True_Odds_Calculator_3-way'!B406-1)</f>
        <v>10.414917993021973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4.8893800956155253E-2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1.0290015483210695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24.81036708701744</v>
      </c>
      <c r="I406" s="6">
        <f>IF('Log_working_3-way'!$D406="","",'True_Odds_Calculator_3-way'!O407/'True_Odds_Calculator_3-way'!B407-1)</f>
        <v>7.8662843136425202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2.9443127930812052E-2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1.0376103215181283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40.907441988947795</v>
      </c>
      <c r="I407" s="6">
        <f>IF('Log_working_3-way'!$D407="","",'True_Odds_Calculator_3-way'!O408/'True_Odds_Calculator_3-way'!B408-1)</f>
        <v>4.0933714529114233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3.2812942576384119E-2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1.0338024918976012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37.877329672725345</v>
      </c>
      <c r="I408" s="6">
        <f>IF('Log_working_3-way'!$D408="","",'True_Odds_Calculator_3-way'!O409/'True_Odds_Calculator_3-way'!B409-1)</f>
        <v>5.1578568352690235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3.0360968739947536E-2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1.0442603570411559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33.41127033953525</v>
      </c>
      <c r="I409" s="6">
        <f>IF('Log_working_3-way'!$D409="","",'True_Odds_Calculator_3-way'!O410/'True_Odds_Calculator_3-way'!B410-1)</f>
        <v>4.3131953965359084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4.1996720756847683E-2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1.0217355691710162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2.8834701467119692</v>
      </c>
      <c r="I410" s="6">
        <f>IF('Log_working_3-way'!$D410="","",'True_Odds_Calculator_3-way'!O411/'True_Odds_Calculator_3-way'!B411-1)</f>
        <v>7.2700954135005649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2.181575528662183E-2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1.0322915886080131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17.281009660606195</v>
      </c>
      <c r="I411" s="6">
        <f>IF('Log_working_3-way'!$D411="","",'True_Odds_Calculator_3-way'!O412/'True_Odds_Calculator_3-way'!B412-1)</f>
        <v>11.33501799803658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3.4056216443836274E-2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1.0334063876850896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6.3326969228994683</v>
      </c>
      <c r="I412" s="6">
        <f>IF('Log_working_3-way'!$D412="","",'True_Odds_Calculator_3-way'!O413/'True_Odds_Calculator_3-way'!B413-1)</f>
        <v>6.7540317379446098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3.4958688834557883E-2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1.0282120149016003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2.094168604148023</v>
      </c>
      <c r="I413" s="6">
        <f>IF('Log_working_3-way'!$D413="","",'True_Odds_Calculator_3-way'!O414/'True_Odds_Calculator_3-way'!B414-1)</f>
        <v>5.604002802639906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2.6905080213903698E-2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1.0261218889554204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8.4395202942684762</v>
      </c>
      <c r="I414" s="6">
        <f>IF('Log_working_3-way'!$D414="","",'True_Odds_Calculator_3-way'!O415/'True_Odds_Calculator_3-way'!B415-1)</f>
        <v>8.1521849772452679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2.8111011582218071E-2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1.0298752659482835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4.1077502960348626</v>
      </c>
      <c r="I415" s="6">
        <f>IF('Log_working_3-way'!$D415="","",'True_Odds_Calculator_3-way'!O416/'True_Odds_Calculator_3-way'!B416-1)</f>
        <v>5.4165773440239189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2.9905467775062533E-2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1.0211818445392165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15.833647880562616</v>
      </c>
      <c r="I416" s="6">
        <f>IF('Log_working_3-way'!$D416="","",'True_Odds_Calculator_3-way'!O417/'True_Odds_Calculator_3-way'!B417-1)</f>
        <v>7.3591113723107746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2.2792833404024382E-2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1.0297336247765556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26.182614254109129</v>
      </c>
      <c r="I417" s="6">
        <f>IF('Log_working_3-way'!$D417="","",'True_Odds_Calculator_3-way'!O418/'True_Odds_Calculator_3-way'!B418-1)</f>
        <v>7.4992661651468087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2.9876550053094864E-2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1.0281387436025269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1.563061631966534</v>
      </c>
      <c r="I418" s="6">
        <f>IF('Log_working_3-way'!$D418="","",'True_Odds_Calculator_3-way'!O419/'True_Odds_Calculator_3-way'!B419-1)</f>
        <v>3.2704494389616245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2.4874346457307794E-2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1.0219456870445058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22.038163689203003</v>
      </c>
      <c r="I419" s="6">
        <f>IF('Log_working_3-way'!$D419="","",'True_Odds_Calculator_3-way'!O420/'True_Odds_Calculator_3-way'!B420-1)</f>
        <v>7.4571584283306116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2.2863542695797046E-2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1.0198223556501032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10.173175130642745</v>
      </c>
      <c r="I420" s="6">
        <f>IF('Log_working_3-way'!$D420="","",'True_Odds_Calculator_3-way'!O421/'True_Odds_Calculator_3-way'!B421-1)</f>
        <v>8.0993912872396905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2.1503765406204245E-2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1.0277695980929844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23.30659254427643</v>
      </c>
      <c r="I421" s="6">
        <f>IF('Log_working_3-way'!$D421="","",'True_Odds_Calculator_3-way'!O422/'True_Odds_Calculator_3-way'!B422-1)</f>
        <v>8.092610066222047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2.8527546774006707E-2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1.0347720370249132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1.8937847331185882</v>
      </c>
      <c r="I422" s="6">
        <f>IF('Log_working_3-way'!$D422="","",'True_Odds_Calculator_3-way'!O423/'True_Odds_Calculator_3-way'!B423-1)</f>
        <v>3.0570058159484477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3.0805320422244709E-2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1.0264562654948344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16.760762516163673</v>
      </c>
      <c r="I423" s="6">
        <f>IF('Log_working_3-way'!$D423="","",'True_Odds_Calculator_3-way'!O424/'True_Odds_Calculator_3-way'!B424-1)</f>
        <v>9.2516055862609399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2.8268845948403953E-2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1.0220477560713919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22.263467551578206</v>
      </c>
      <c r="I424" s="6">
        <f>IF('Log_working_3-way'!$D424="","",'True_Odds_Calculator_3-way'!O425/'True_Odds_Calculator_3-way'!B425-1)</f>
        <v>8.199134553945143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2.2863846589554315E-2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1.0262234980369491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7.9295627767869323</v>
      </c>
      <c r="I425" s="6">
        <f>IF('Log_working_3-way'!$D425="","",'True_Odds_Calculator_3-way'!O426/'True_Odds_Calculator_3-way'!B426-1)</f>
        <v>10.483442406113493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2.8352304027128961E-2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1.032494614051541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18.439399086893641</v>
      </c>
      <c r="I426" s="6">
        <f>IF('Log_working_3-way'!$D426="","",'True_Odds_Calculator_3-way'!O427/'True_Odds_Calculator_3-way'!B427-1)</f>
        <v>7.7177436643141704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3.4445079288128788E-2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1.0361496285766971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11.105949617421677</v>
      </c>
      <c r="I427" s="6">
        <f>IF('Log_working_3-way'!$D427="","",'True_Odds_Calculator_3-way'!O428/'True_Odds_Calculator_3-way'!B428-1)</f>
        <v>6.8588860193946228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3.8730589294291962E-2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1.0349519280929473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14.058776234346217</v>
      </c>
      <c r="I428" s="6">
        <f>IF('Log_working_3-way'!$D428="","",'True_Odds_Calculator_3-way'!O429/'True_Odds_Calculator_3-way'!B429-1)</f>
        <v>6.6917329629438136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3.7455022918089442E-2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1.039446183868483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6.8003012530823517</v>
      </c>
      <c r="I429" s="6">
        <f>IF('Log_working_3-way'!$D429="","",'True_Odds_Calculator_3-way'!O430/'True_Odds_Calculator_3-way'!B430-1)</f>
        <v>5.1593008471783275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4.0577404676380491E-2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1.0247970939159115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4.7778035438542767</v>
      </c>
      <c r="I430" s="6">
        <f>IF('Log_working_3-way'!$D430="","",'True_Odds_Calculator_3-way'!O431/'True_Odds_Calculator_3-way'!B431-1)</f>
        <v>3.9732347804646579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2.4598192300158139E-2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1.0202373128831934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6.6397908356949422</v>
      </c>
      <c r="I431" s="6">
        <f>IF('Log_working_3-way'!$D431="","",'True_Odds_Calculator_3-way'!O432/'True_Odds_Calculator_3-way'!B432-1)</f>
        <v>6.1522728463550518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2.1297992416364764E-2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1.0202253044645659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14.409866540631775</v>
      </c>
      <c r="I432" s="6">
        <f>IF('Log_working_3-way'!$D432="","",'True_Odds_Calculator_3-way'!O433/'True_Odds_Calculator_3-way'!B433-1)</f>
        <v>8.3798288567539263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2.1880333294422405E-2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1.025544888995805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33.591947910000151</v>
      </c>
      <c r="I433" s="6">
        <f>IF('Log_working_3-way'!$D433="","",'True_Odds_Calculator_3-way'!O434/'True_Odds_Calculator_3-way'!B434-1)</f>
        <v>4.9817857183844971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2.4251050980130362E-2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1.0340394165763853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-1.269749766845063E-2</v>
      </c>
      <c r="I434" s="6">
        <f>IF('Log_working_3-way'!$D434="","",'True_Odds_Calculator_3-way'!O435/'True_Odds_Calculator_3-way'!B435-1)</f>
        <v>2.0995402759703174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2.5125397876390121E-2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1.0276686462041273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5.1047460066016086</v>
      </c>
      <c r="I435" s="6">
        <f>IF('Log_working_3-way'!$D435="","",'True_Odds_Calculator_3-way'!O436/'True_Odds_Calculator_3-way'!B436-1)</f>
        <v>7.8706900174056713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2.8931846231893932E-2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1.0296206859199082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31.105021421911744</v>
      </c>
      <c r="I436" s="6">
        <f>IF('Log_working_3-way'!$D436="","",'True_Odds_Calculator_3-way'!O437/'True_Odds_Calculator_3-way'!B437-1)</f>
        <v>5.0750726785612494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2.8794276331222113E-2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1.0263037692484853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15.74420895627874</v>
      </c>
      <c r="I437" s="6">
        <f>IF('Log_working_3-way'!$D437="","",'True_Odds_Calculator_3-way'!O438/'True_Odds_Calculator_3-way'!B438-1)</f>
        <v>7.5126606245371796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2.8256064962097538E-2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1.0255283568052322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2.7367640062871628</v>
      </c>
      <c r="I438" s="6">
        <f>IF('Log_working_3-way'!$D438="","",'True_Odds_Calculator_3-way'!O439/'True_Odds_Calculator_3-way'!B439-1)</f>
        <v>5.4814775353764382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2.4855246434119405E-2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1.0205438304541852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22.070938060282131</v>
      </c>
      <c r="I439" s="6">
        <f>IF('Log_working_3-way'!$D439="","",'True_Odds_Calculator_3-way'!O440/'True_Odds_Calculator_3-way'!B440-1)</f>
        <v>7.419589851533205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2.1410471770634487E-2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1.0304519741979687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42.306516903495812</v>
      </c>
      <c r="I440" s="6">
        <f>IF('Log_working_3-way'!$D440="","",'True_Odds_Calculator_3-way'!O441/'True_Odds_Calculator_3-way'!B441-1)</f>
        <v>3.5258464176234403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2.6276127066150012E-2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1.0210180061237129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18.669871509915463</v>
      </c>
      <c r="I441" s="6">
        <f>IF('Log_working_3-way'!$D441="","",'True_Odds_Calculator_3-way'!O442/'True_Odds_Calculator_3-way'!B442-1)</f>
        <v>8.3179683005314153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2.2324457972104916E-2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1.0303300374054281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3.302007265385499</v>
      </c>
      <c r="I442" s="6">
        <f>IF('Log_working_3-way'!$D442="","",'True_Odds_Calculator_3-way'!O443/'True_Odds_Calculator_3-way'!B443-1)</f>
        <v>6.4069807793764166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3.0247670581690755E-2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1.0270283534075628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5.018799540395344</v>
      </c>
      <c r="I443" s="6">
        <f>IF('Log_working_3-way'!$D443="","",'True_Odds_Calculator_3-way'!O444/'True_Odds_Calculator_3-way'!B444-1)</f>
        <v>7.2674912742653888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2.8106286458626339E-2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1.0282579910146177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23.537757029985411</v>
      </c>
      <c r="I444" s="6">
        <f>IF('Log_working_3-way'!$D444="","",'True_Odds_Calculator_3-way'!O445/'True_Odds_Calculator_3-way'!B445-1)</f>
        <v>7.0238449278673905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2.9103334413916215E-2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1.0274756153825655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5.984289588789057</v>
      </c>
      <c r="I445" s="6">
        <f>IF('Log_working_3-way'!$D445="","",'True_Odds_Calculator_3-way'!O446/'True_Odds_Calculator_3-way'!B446-1)</f>
        <v>8.3719110585879477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2.9105971406938824E-2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1.0321134157436067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32.178363555771455</v>
      </c>
      <c r="I446" s="6">
        <f>IF('Log_working_3-way'!$D446="","",'True_Odds_Calculator_3-way'!O447/'True_Odds_Calculator_3-way'!B447-1)</f>
        <v>5.6833965647406197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3.0748751770586891E-2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1.0366703357455536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38.27564947148629</v>
      </c>
      <c r="I447" s="6">
        <f>IF('Log_working_3-way'!$D447="","",'True_Odds_Calculator_3-way'!O448/'True_Odds_Calculator_3-way'!B448-1)</f>
        <v>4.6211669840189602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3.2945290270844918E-2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1.0251224550095879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13.18249986665271</v>
      </c>
      <c r="I448" s="6">
        <f>IF('Log_working_3-way'!$D448="","",'True_Odds_Calculator_3-way'!O449/'True_Odds_Calculator_3-way'!B449-1)</f>
        <v>7.9397935798577493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2.7175445767937623E-2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1.0265529086448104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9.4510536084370038</v>
      </c>
      <c r="I449" s="6">
        <f>IF('Log_working_3-way'!$D449="","",'True_Odds_Calculator_3-way'!O450/'True_Odds_Calculator_3-way'!B450-1)</f>
        <v>7.5099371689091097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2.8585140219838712E-2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1.0255765085757116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14.69578734938913</v>
      </c>
      <c r="I450" s="6">
        <f>IF('Log_working_3-way'!$D450="","",'True_Odds_Calculator_3-way'!O451/'True_Odds_Calculator_3-way'!B451-1)</f>
        <v>8.5034620258737856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2.7586049527262624E-2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1.0254721752708889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14.44824542578384</v>
      </c>
      <c r="I451" s="6">
        <f>IF('Log_working_3-way'!$D451="","",'True_Odds_Calculator_3-way'!O452/'True_Odds_Calculator_3-way'!B452-1)</f>
        <v>9.4622941152357711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2.748004623811684E-2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1.0263826098150184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17.069827974788083</v>
      </c>
      <c r="I452" s="6">
        <f>IF('Log_working_3-way'!$D452="","",'True_Odds_Calculator_3-way'!O453/'True_Odds_Calculator_3-way'!B453-1)</f>
        <v>8.6785759726437099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2.8182036852902437E-2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1.0378089717520902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20.606651642196667</v>
      </c>
      <c r="I453" s="6">
        <f>IF('Log_working_3-way'!$D453="","",'True_Odds_Calculator_3-way'!O454/'True_Odds_Calculator_3-way'!B454-1)</f>
        <v>7.2243231914284554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3.9555353823659933E-2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1.036994967271232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15.424918550569057</v>
      </c>
      <c r="I454" s="6">
        <f>IF('Log_working_3-way'!$D454="","",'True_Odds_Calculator_3-way'!O455/'True_Odds_Calculator_3-way'!B455-1)</f>
        <v>9.3403271163184769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3.9599455641451398E-2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1.0420391759431267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2.5662421499775268</v>
      </c>
      <c r="I455" s="6">
        <f>IF('Log_working_3-way'!$D455="","",'True_Odds_Calculator_3-way'!O456/'True_Odds_Calculator_3-way'!B456-1)</f>
        <v>6.8866885473854609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4.1008931458695219E-2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1.036805997396584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6.9937874108650684</v>
      </c>
      <c r="I456" s="6">
        <f>IF('Log_working_3-way'!$D456="","",'True_Odds_Calculator_3-way'!O457/'True_Odds_Calculator_3-way'!B457-1)</f>
        <v>7.6800669891048923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3.8935188791096476E-2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1.0369831146605135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13.790755511309511</v>
      </c>
      <c r="I457" s="6">
        <f>IF('Log_working_3-way'!$D457="","",'True_Odds_Calculator_3-way'!O458/'True_Odds_Calculator_3-way'!B458-1)</f>
        <v>7.8854396866520151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3.9750842210101833E-2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1.0375432953975119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6.4240541791517449</v>
      </c>
      <c r="I458" s="6">
        <f>IF('Log_working_3-way'!$D458="","",'True_Odds_Calculator_3-way'!O459/'True_Odds_Calculator_3-way'!B459-1)</f>
        <v>7.0836582366567207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3.9330963449093037E-2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1.0473795551560932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35.507746857303474</v>
      </c>
      <c r="I459" s="6">
        <f>IF('Log_working_3-way'!$D459="","",'True_Odds_Calculator_3-way'!O460/'True_Odds_Calculator_3-way'!B460-1)</f>
        <v>5.1097675525652519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4.3722246620797378E-2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1.0475377183264505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38.933967253539663</v>
      </c>
      <c r="I460" s="6">
        <f>IF('Log_working_3-way'!$D460="","",'True_Odds_Calculator_3-way'!O461/'True_Odds_Calculator_3-way'!B461-1)</f>
        <v>4.4648444886181462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4.2303380197726614E-2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1.0376753181888372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20.20370560719488</v>
      </c>
      <c r="I461" s="6">
        <f>IF('Log_working_3-way'!$D461="","",'True_Odds_Calculator_3-way'!O462/'True_Odds_Calculator_3-way'!B462-1)</f>
        <v>7.1293175339104291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3.9510851432269511E-2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1.0397940018046041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6.2895050058285991</v>
      </c>
      <c r="I462" s="6">
        <f>IF('Log_working_3-way'!$D462="","",'True_Odds_Calculator_3-way'!O463/'True_Odds_Calculator_3-way'!B463-1)</f>
        <v>5.9038862143264774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4.1091046220165683E-2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1.0386857664926064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5.6239284886949683</v>
      </c>
      <c r="I463" s="6">
        <f>IF('Log_working_3-way'!$D463="","",'True_Odds_Calculator_3-way'!O464/'True_Odds_Calculator_3-way'!B464-1)</f>
        <v>6.6728915968228346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4.0002572257759716E-2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1.0495383528441782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1.6488241468758873</v>
      </c>
      <c r="I464" s="6">
        <f>IF('Log_working_3-way'!$D464="","",'True_Odds_Calculator_3-way'!O465/'True_Odds_Calculator_3-way'!B465-1)</f>
        <v>5.1632477690465963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4.51964576805155E-2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1.0445375178495109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34.260345590807482</v>
      </c>
      <c r="I465" s="6">
        <f>IF('Log_working_3-way'!$D465="","",'True_Odds_Calculator_3-way'!O466/'True_Odds_Calculator_3-way'!B466-1)</f>
        <v>5.152622391986756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4.1706914847448928E-2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1.0363614699471022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12.301122741180247</v>
      </c>
      <c r="I466" s="6">
        <f>IF('Log_working_3-way'!$D466="","",'True_Odds_Calculator_3-way'!O467/'True_Odds_Calculator_3-way'!B467-1)</f>
        <v>6.7679699014926387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3.8979883438927221E-2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1.0405078399531709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23.997038290346662</v>
      </c>
      <c r="I467" s="6">
        <f>IF('Log_working_3-way'!$D467="","",'True_Odds_Calculator_3-way'!O468/'True_Odds_Calculator_3-way'!B468-1)</f>
        <v>7.4055724848741065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4.1356187445392489E-2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1.0365250342948265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17.848054099626804</v>
      </c>
      <c r="I468" s="6">
        <f>IF('Log_working_3-way'!$D468="","",'True_Odds_Calculator_3-way'!O469/'True_Odds_Calculator_3-way'!B469-1)</f>
        <v>7.2789381858819429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3.8763311101307041E-2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1.0356357692082718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14.045887538038034</v>
      </c>
      <c r="I469" s="6">
        <f>IF('Log_working_3-way'!$D469="","",'True_Odds_Calculator_3-way'!O470/'True_Odds_Calculator_3-way'!B470-1)</f>
        <v>8.957219377614754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3.834373371630484E-2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1.0383885869603104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20.801241332593602</v>
      </c>
      <c r="I470" s="6">
        <f>IF('Log_working_3-way'!$D470="","",'True_Odds_Calculator_3-way'!O471/'True_Odds_Calculator_3-way'!B471-1)</f>
        <v>7.124617553131575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4.0112194324927852E-2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1.0376148288479288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14.883963466884028</v>
      </c>
      <c r="I471" s="6">
        <f>IF('Log_working_3-way'!$D471="","",'True_Odds_Calculator_3-way'!O472/'True_Odds_Calculator_3-way'!B472-1)</f>
        <v>7.9347294501222656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4.0329482242190906E-2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1.0366261443111495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8.167366349197632</v>
      </c>
      <c r="I472" s="6">
        <f>IF('Log_working_3-way'!$D472="","",'True_Odds_Calculator_3-way'!O473/'True_Odds_Calculator_3-way'!B473-1)</f>
        <v>8.0552283664549922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3.9119255125632746E-2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1.0407945418239439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4.4434949082563513</v>
      </c>
      <c r="I473" s="6">
        <f>IF('Log_working_3-way'!$D473="","",'True_Odds_Calculator_3-way'!O474/'True_Odds_Calculator_3-way'!B474-1)</f>
        <v>6.6624892417282737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4.1414447134786148E-2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1.0354818526376168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10.143235803283815</v>
      </c>
      <c r="I474" s="6">
        <f>IF('Log_working_3-way'!$D474="","",'True_Odds_Calculator_3-way'!O475/'True_Odds_Calculator_3-way'!B475-1)</f>
        <v>8.4650871148341658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3.8231062861604714E-2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1.0371457479805601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19.62807554223247</v>
      </c>
      <c r="I475" s="6">
        <f>IF('Log_working_3-way'!$D475="","",'True_Odds_Calculator_3-way'!O476/'True_Odds_Calculator_3-way'!B476-1)</f>
        <v>6.0301204711351213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3.9043630786749883E-2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1.0472982657008032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13.412358184281722</v>
      </c>
      <c r="I476" s="6">
        <f>IF('Log_working_3-way'!$D476="","",'True_Odds_Calculator_3-way'!O477/'True_Odds_Calculator_3-way'!B477-1)</f>
        <v>7.1385883324238506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5.0506409221372728E-2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1.0459668614898674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9.8050972506024827</v>
      </c>
      <c r="I477" s="6">
        <f>IF('Log_working_3-way'!$D477="","",'True_Odds_Calculator_3-way'!O478/'True_Odds_Calculator_3-way'!B478-1)</f>
        <v>8.3076838220546332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4.9200336700336855E-2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1.0462900325386248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11.070524759057198</v>
      </c>
      <c r="I478" s="6">
        <f>IF('Log_working_3-way'!$D478="","",'True_Odds_Calculator_3-way'!O479/'True_Odds_Calculator_3-way'!B479-1)</f>
        <v>6.4782909673666778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4.9207071434791416E-2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1.0483879632080821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22.576914092698846</v>
      </c>
      <c r="I479" s="6">
        <f>IF('Log_working_3-way'!$D479="","",'True_Odds_Calculator_3-way'!O480/'True_Odds_Calculator_3-way'!B480-1)</f>
        <v>5.5618927002371565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4.9834701875763221E-2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1.0514028220704175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6.8028629277698256</v>
      </c>
      <c r="I480" s="6">
        <f>IF('Log_working_3-way'!$D480="","",'True_Odds_Calculator_3-way'!O481/'True_Odds_Calculator_3-way'!B481-1)</f>
        <v>4.8229371352397603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5.2192418790552697E-2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1.0487123350969123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20.788233743743511</v>
      </c>
      <c r="I481" s="6">
        <f>IF('Log_working_3-way'!$D481="","",'True_Odds_Calculator_3-way'!O482/'True_Odds_Calculator_3-way'!B482-1)</f>
        <v>6.8138261439599024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5.0716136525215116E-2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1.0495598833484741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20.358614522116984</v>
      </c>
      <c r="I482" s="6">
        <f>IF('Log_working_3-way'!$D482="","",'True_Odds_Calculator_3-way'!O483/'True_Odds_Calculator_3-way'!B483-1)</f>
        <v>5.8347136624224278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5.1627687254222066E-2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1.0594415684375069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35.112330089819842</v>
      </c>
      <c r="I483" s="6">
        <f>IF('Log_working_3-way'!$D483="","",'True_Odds_Calculator_3-way'!O484/'True_Odds_Calculator_3-way'!B484-1)</f>
        <v>4.3983059499389494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5.5150622355153445E-2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1.0495229660838643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6.098361066570039</v>
      </c>
      <c r="I484" s="6">
        <f>IF('Log_working_3-way'!$D484="","",'True_Odds_Calculator_3-way'!O485/'True_Odds_Calculator_3-way'!B485-1)</f>
        <v>7.9471569783719396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5.1670623181062858E-2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1.0507487244789675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23.494629334920912</v>
      </c>
      <c r="I485" s="6">
        <f>IF('Log_working_3-way'!$D485="","",'True_Odds_Calculator_3-way'!O486/'True_Odds_Calculator_3-way'!B486-1)</f>
        <v>5.832594713244152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5.1953821865929672E-2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1.0215728648807185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17.971420820734295</v>
      </c>
      <c r="I486" s="6">
        <f>IF('Log_working_3-way'!$D486="","",'True_Odds_Calculator_3-way'!O487/'True_Odds_Calculator_3-way'!B487-1)</f>
        <v>9.3050508461757619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2.2935917799444816E-2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1.0194500237863615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10.02798831266961</v>
      </c>
      <c r="I487" s="6">
        <f>IF('Log_working_3-way'!$D487="","",'True_Odds_Calculator_3-way'!O488/'True_Odds_Calculator_3-way'!B488-1)</f>
        <v>8.2149636241325634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2.1106814844205068E-2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1.0407001203322015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3.80651302124582</v>
      </c>
      <c r="I488" s="6">
        <f>IF('Log_working_3-way'!$D488="","",'True_Odds_Calculator_3-way'!O489/'True_Odds_Calculator_3-way'!B489-1)</f>
        <v>7.6089906438210964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4.1249559163135885E-2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1.0381782621402129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5.3861943991837853</v>
      </c>
      <c r="I489" s="6">
        <f>IF('Log_working_3-way'!$D489="","",'True_Odds_Calculator_3-way'!O490/'True_Odds_Calculator_3-way'!B490-1)</f>
        <v>9.3348911543211361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4.0146265767357692E-2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1.0360656232568459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11.914873250068782</v>
      </c>
      <c r="I490" s="6">
        <f>IF('Log_working_3-way'!$D490="","",'True_Odds_Calculator_3-way'!O491/'True_Odds_Calculator_3-way'!B491-1)</f>
        <v>10.93380019408818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3.8925862869524819E-2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1.0528964156622214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1.3922132105663803</v>
      </c>
      <c r="I491" s="6">
        <f>IF('Log_working_3-way'!$D491="","",'True_Odds_Calculator_3-way'!O492/'True_Odds_Calculator_3-way'!B492-1)</f>
        <v>4.2651996375127634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4.6564403380654706E-2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1.0434869765818793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29.622253199249375</v>
      </c>
      <c r="I492" s="6">
        <f>IF('Log_working_3-way'!$D492="","",'True_Odds_Calculator_3-way'!O493/'True_Odds_Calculator_3-way'!B493-1)</f>
        <v>6.612494112114927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4.2356608500161208E-2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1.0357926199387268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11.021105853994296</v>
      </c>
      <c r="I493" s="6">
        <f>IF('Log_working_3-way'!$D493="","",'True_Odds_Calculator_3-way'!O494/'True_Odds_Calculator_3-way'!B494-1)</f>
        <v>9.7689885654584323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3.8682243976937203E-2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1.0370251234377059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14.513071586448525</v>
      </c>
      <c r="I494" s="6">
        <f>IF('Log_working_3-way'!$D494="","",'True_Odds_Calculator_3-way'!O495/'True_Odds_Calculator_3-way'!B495-1)</f>
        <v>10.436693833904817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3.9689143874517052E-2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1.0396241282653016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24.017144069325091</v>
      </c>
      <c r="I495" s="6">
        <f>IF('Log_working_3-way'!$D495="","",'True_Odds_Calculator_3-way'!O496/'True_Odds_Calculator_3-way'!B496-1)</f>
        <v>6.9816177077061718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4.0519270278325914E-2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1.0379755646539321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5.6611038400649267</v>
      </c>
      <c r="I496" s="6">
        <f>IF('Log_working_3-way'!$D496="","",'True_Odds_Calculator_3-way'!O497/'True_Odds_Calculator_3-way'!B497-1)</f>
        <v>7.6741100966315443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3.9648671227618504E-2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1.0515603862748655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22.767679387181072</v>
      </c>
      <c r="I497" s="6">
        <f>IF('Log_working_3-way'!$D497="","",'True_Odds_Calculator_3-way'!O498/'True_Odds_Calculator_3-way'!B498-1)</f>
        <v>10.954971775655689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5.1848587855134465E-2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1.0710264575891688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48.770994537690299</v>
      </c>
      <c r="I498" s="6">
        <f>IF('Log_working_3-way'!$D498="","",'True_Odds_Calculator_3-way'!O499/'True_Odds_Calculator_3-way'!B499-1)</f>
        <v>3.3835764595942823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5.5031698348838809E-2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1.0287461177152657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33.486508507289741</v>
      </c>
      <c r="I499" s="6">
        <f>IF('Log_working_3-way'!$D499="","",'True_Odds_Calculator_3-way'!O500/'True_Odds_Calculator_3-way'!B500-1)</f>
        <v>4.3887735147944396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2.7382606585941272E-2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1.020803551364762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10.708073038517737</v>
      </c>
      <c r="I500" s="6">
        <f>IF('Log_working_3-way'!$D500="","",'True_Odds_Calculator_3-way'!O501/'True_Odds_Calculator_3-way'!B501-1)</f>
        <v>9.3753882614143382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2.2630853250932059E-2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1.0208607382340735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17.017229795345415</v>
      </c>
      <c r="I501" s="6">
        <f>IF('Log_working_3-way'!$D501="","",'True_Odds_Calculator_3-way'!O502/'True_Odds_Calculator_3-way'!B502-1)</f>
        <v>7.0768379934560972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2.2351268748820541E-2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1.0251233366883858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14.577875619152451</v>
      </c>
      <c r="I502" s="6">
        <f>IF('Log_working_3-way'!$D502="","",'True_Odds_Calculator_3-way'!O503/'True_Odds_Calculator_3-way'!B503-1)</f>
        <v>9.3978942521789488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2.7097685921215309E-2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1.0574956865998142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15.361868127091753</v>
      </c>
      <c r="I503" s="6">
        <f>IF('Log_working_3-way'!$D503="","",'True_Odds_Calculator_3-way'!O504/'True_Odds_Calculator_3-way'!B504-1)</f>
        <v>9.1978402454172947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6.1071448336930789E-2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1.0354752774869029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35.445115681895679</v>
      </c>
      <c r="I504" s="6">
        <f>IF('Log_working_3-way'!$D504="","",'True_Odds_Calculator_3-way'!O505/'True_Odds_Calculator_3-way'!B505-1)</f>
        <v>5.5327055392294566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3.2726825429440831E-2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1.0332942382158874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30.642538727616568</v>
      </c>
      <c r="I505" s="6">
        <f>IF('Log_working_3-way'!$D505="","",'True_Odds_Calculator_3-way'!O506/'True_Odds_Calculator_3-way'!B506-1)</f>
        <v>7.3828092433672783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3.1935569568925848E-2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1.0244005845966948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9.8969893918729426</v>
      </c>
      <c r="I506" s="6">
        <f>IF('Log_working_3-way'!$D506="","",'True_Odds_Calculator_3-way'!O507/'True_Odds_Calculator_3-way'!B507-1)</f>
        <v>9.3364677463191477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2.6481425858284613E-2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1.0252759069055002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10.57289291316185</v>
      </c>
      <c r="I507" s="6">
        <f>IF('Log_working_3-way'!$D507="","",'True_Odds_Calculator_3-way'!O508/'True_Odds_Calculator_3-way'!B508-1)</f>
        <v>10.183916047077407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2.7453248738202873E-2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1.0259847340479427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7.3679836670996668</v>
      </c>
      <c r="I508" s="6">
        <f>IF('Log_working_3-way'!$D508="","",'True_Odds_Calculator_3-way'!O509/'True_Odds_Calculator_3-way'!B509-1)</f>
        <v>7.5171869751935905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2.7709611358559982E-2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1.0265039326195178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6.7209748242716625</v>
      </c>
      <c r="I509" s="6">
        <f>IF('Log_working_3-way'!$D509="","",'True_Odds_Calculator_3-way'!O510/'True_Odds_Calculator_3-way'!B510-1)</f>
        <v>5.8461457705945739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2.7711361004221668E-2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1.0439574661859965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0.43095425844081703</v>
      </c>
      <c r="I510" s="6">
        <f>IF('Log_working_3-way'!$D510="","",'True_Odds_Calculator_3-way'!O511/'True_Odds_Calculator_3-way'!B511-1)</f>
        <v>2.4162222891356393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3.4262107187995383E-2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1.0374251550685412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38.239934783559463</v>
      </c>
      <c r="I511" s="6">
        <f>IF('Log_working_3-way'!$D511="","",'True_Odds_Calculator_3-way'!O512/'True_Odds_Calculator_3-way'!B512-1)</f>
        <v>3.6926252812977012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3.3885437569534327E-2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1.028384311109338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18.702584160582497</v>
      </c>
      <c r="I512" s="6">
        <f>IF('Log_working_3-way'!$D512="","",'True_Odds_Calculator_3-way'!O513/'True_Odds_Calculator_3-way'!B513-1)</f>
        <v>10.310815009728103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2.984261687333345E-2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1.0254410205205076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12.349203015239562</v>
      </c>
      <c r="I513" s="6">
        <f>IF('Log_working_3-way'!$D513="","",'True_Odds_Calculator_3-way'!O514/'True_Odds_Calculator_3-way'!B514-1)</f>
        <v>8.9970917551257816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2.7583527583527445E-2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1.0428075563523429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46.939599690467446</v>
      </c>
      <c r="I514" s="6">
        <f>IF('Log_working_3-way'!$D514="","",'True_Odds_Calculator_3-way'!O515/'True_Odds_Calculator_3-way'!B515-1)</f>
        <v>3.2484873935128515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3.4496219743855194E-2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1.0329697514790563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29.235366690704364</v>
      </c>
      <c r="I515" s="6">
        <f>IF('Log_working_3-way'!$D515="","",'True_Odds_Calculator_3-way'!O516/'True_Odds_Calculator_3-way'!B516-1)</f>
        <v>6.9994994726586954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3.2235279008540285E-2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1.0408578615895974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45.003125864327117</v>
      </c>
      <c r="I516" s="6">
        <f>IF('Log_working_3-way'!$D516="","",'True_Odds_Calculator_3-way'!O517/'True_Odds_Calculator_3-way'!B517-1)</f>
        <v>3.359950240476187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3.3895518838903405E-2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1.0255459603419599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7.0837689034897799</v>
      </c>
      <c r="I517" s="6">
        <f>IF('Log_working_3-way'!$D517="","",'True_Odds_Calculator_3-way'!O518/'True_Odds_Calculator_3-way'!B518-1)</f>
        <v>8.6862196847446107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2.7370664848879178E-2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1.0244628496682571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10.744209332688339</v>
      </c>
      <c r="I518" s="6">
        <f>IF('Log_working_3-way'!$D518="","",'True_Odds_Calculator_3-way'!O519/'True_Odds_Calculator_3-way'!B519-1)</f>
        <v>9.8234633210055691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2.6576316801230293E-2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1.0366596448741761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9.7634523801388475</v>
      </c>
      <c r="I519" s="6">
        <f>IF('Log_working_3-way'!$D519="","",'True_Odds_Calculator_3-way'!O520/'True_Odds_Calculator_3-way'!B520-1)</f>
        <v>7.1791039977967799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3.9216490535358028E-2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1.0357142712716074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12.715767959866952</v>
      </c>
      <c r="I520" s="6">
        <f>IF('Log_working_3-way'!$D520="","",'True_Odds_Calculator_3-way'!O521/'True_Odds_Calculator_3-way'!B521-1)</f>
        <v>6.3501251868201249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3.821696910407435E-2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1.0481844240585831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35.473442848582998</v>
      </c>
      <c r="I521" s="6">
        <f>IF('Log_working_3-way'!$D521="","",'True_Odds_Calculator_3-way'!O522/'True_Odds_Calculator_3-way'!B522-1)</f>
        <v>4.3244539544667386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4.4703888447111151E-2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1.0491810390185927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40.493356517378707</v>
      </c>
      <c r="I522" s="6">
        <f>IF('Log_working_3-way'!$D522="","",'True_Odds_Calculator_3-way'!O523/'True_Odds_Calculator_3-way'!B523-1)</f>
        <v>3.8629499887261458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4.3119962067330375E-2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1.0830369073323385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62.967183561088348</v>
      </c>
      <c r="I523" s="6">
        <f>IF('Log_working_3-way'!$D523="","",'True_Odds_Calculator_3-way'!O524/'True_Odds_Calculator_3-way'!B524-1)</f>
        <v>1.2465439206685187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5.0323564642058116E-2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1.0214775408113372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5.5968535560872388</v>
      </c>
      <c r="I524" s="6">
        <f>IF('Log_working_3-way'!$D524="","",'True_Odds_Calculator_3-way'!O525/'True_Odds_Calculator_3-way'!B525-1)</f>
        <v>7.9248785457510511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2.2684556453195004E-2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1.030129392814825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39.022148299844503</v>
      </c>
      <c r="I525" s="6">
        <f>IF('Log_working_3-way'!$D525="","",'True_Odds_Calculator_3-way'!O526/'True_Odds_Calculator_3-way'!B526-1)</f>
        <v>4.9970752915479792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2.6716180685209423E-2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1.0205414069025698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14.40480236765743</v>
      </c>
      <c r="I526" s="6">
        <f>IF('Log_working_3-way'!$D526="","",'True_Odds_Calculator_3-way'!O527/'True_Odds_Calculator_3-way'!B527-1)</f>
        <v>8.0930488693087952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2.2216266118705086E-2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1.0279772671244296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1.4028739945238158</v>
      </c>
      <c r="I527" s="6">
        <f>IF('Log_working_3-way'!$D527="","",'True_Odds_Calculator_3-way'!O528/'True_Odds_Calculator_3-way'!B528-1)</f>
        <v>4.9737512124052436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2.5628636169193308E-2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1.0424860501942455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43.070967513827433</v>
      </c>
      <c r="I528" s="6">
        <f>IF('Log_working_3-way'!$D528="","",'True_Odds_Calculator_3-way'!O529/'True_Odds_Calculator_3-way'!B529-1)</f>
        <v>4.0549066729305601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3.5914672298810846E-2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1.0315711672765424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6.0668721572754958</v>
      </c>
      <c r="I529" s="6">
        <f>IF('Log_working_3-way'!$D529="","",'True_Odds_Calculator_3-way'!O530/'True_Odds_Calculator_3-way'!B530-1)</f>
        <v>10.041987745742963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3.3640023001725083E-2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1.0297751784529083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16.108454248586156</v>
      </c>
      <c r="I530" s="6">
        <f>IF('Log_working_3-way'!$D530="","",'True_Odds_Calculator_3-way'!O531/'True_Odds_Calculator_3-way'!B531-1)</f>
        <v>8.8289107312356911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3.1894536771317927E-2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1.0360226093184841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10.688448093618572</v>
      </c>
      <c r="I531" s="6">
        <f>IF('Log_working_3-way'!$D531="","",'True_Odds_Calculator_3-way'!O532/'True_Odds_Calculator_3-way'!B532-1)</f>
        <v>7.377631425268385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3.867422348263938E-2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1.0373975494433589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20.61595828124354</v>
      </c>
      <c r="I532" s="6">
        <f>IF('Log_working_3-way'!$D532="","",'True_Odds_Calculator_3-way'!O533/'True_Odds_Calculator_3-way'!B533-1)</f>
        <v>7.5753092326954174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3.910777864233328E-2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1.0356631829202976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14.659254619480112</v>
      </c>
      <c r="I533" s="6">
        <f>IF('Log_working_3-way'!$D533="","",'True_Odds_Calculator_3-way'!O534/'True_Odds_Calculator_3-way'!B534-1)</f>
        <v>9.0219229564672716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3.8306451612903247E-2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1.035354354451099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10.615855134402468</v>
      </c>
      <c r="I534" s="6">
        <f>IF('Log_working_3-way'!$D534="","",'True_Odds_Calculator_3-way'!O535/'True_Odds_Calculator_3-way'!B535-1)</f>
        <v>7.1417783959900465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3.7919896640826956E-2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1.0485111103109079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35.018258234985105</v>
      </c>
      <c r="I535" s="6">
        <f>IF('Log_working_3-way'!$D535="","",'True_Odds_Calculator_3-way'!O536/'True_Odds_Calculator_3-way'!B536-1)</f>
        <v>5.2276727343120006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4.4965816365173605E-2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1.039791814457508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5.9060305332999814</v>
      </c>
      <c r="I536" s="6">
        <f>IF('Log_working_3-way'!$D536="","",'True_Odds_Calculator_3-way'!O537/'True_Odds_Calculator_3-way'!B537-1)</f>
        <v>5.61905830124822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4.076778797901115E-2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1.0445006421337588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32.990565182873965</v>
      </c>
      <c r="I537" s="6">
        <f>IF('Log_working_3-way'!$D537="","",'True_Odds_Calculator_3-way'!O538/'True_Odds_Calculator_3-way'!B538-1)</f>
        <v>4.4906579045891517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4.2372752899068722E-2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1.0430912629592612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28.936523744799011</v>
      </c>
      <c r="I538" s="6">
        <f>IF('Log_working_3-way'!$D538="","",'True_Odds_Calculator_3-way'!O539/'True_Odds_Calculator_3-way'!B539-1)</f>
        <v>4.847865613821706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4.2539622768558161E-2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1.0258914705303233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2.226475045588602</v>
      </c>
      <c r="I539" s="6">
        <f>IF('Log_working_3-way'!$D539="","",'True_Odds_Calculator_3-way'!O540/'True_Odds_Calculator_3-way'!B540-1)</f>
        <v>4.9798592128869226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2.4581029531524523E-2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1.0273478034981811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2.4694488704581552</v>
      </c>
      <c r="I540" s="6">
        <f>IF('Log_working_3-way'!$D540="","",'True_Odds_Calculator_3-way'!O541/'True_Odds_Calculator_3-way'!B541-1)</f>
        <v>4.88333275607879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2.609546731462542E-2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1.0214442280600657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20.759115759762057</v>
      </c>
      <c r="I541" s="6">
        <f>IF('Log_working_3-way'!$D541="","",'True_Odds_Calculator_3-way'!O542/'True_Odds_Calculator_3-way'!B542-1)</f>
        <v>5.9173105669048924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2.2555844916342549E-2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1.0256906620782931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15.754710562618691</v>
      </c>
      <c r="I542" s="6">
        <f>IF('Log_working_3-way'!$D542="","",'True_Odds_Calculator_3-way'!O543/'True_Odds_Calculator_3-way'!B543-1)</f>
        <v>7.8820870947459056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2.761156917265728E-2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1.0261609803145813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21.28391238767102</v>
      </c>
      <c r="I543" s="6">
        <f>IF('Log_working_3-way'!$D543="","",'True_Odds_Calculator_3-way'!O544/'True_Odds_Calculator_3-way'!B544-1)</f>
        <v>7.6219492010864691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2.734422854761398E-2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1.0320839559088877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2.221200753648739</v>
      </c>
      <c r="I544" s="6">
        <f>IF('Log_working_3-way'!$D544="","",'True_Odds_Calculator_3-way'!O545/'True_Odds_Calculator_3-way'!B545-1)</f>
        <v>4.5038159203542154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3.0000698133445081E-2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1.0201735195515909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12.130425746970083</v>
      </c>
      <c r="I545" s="6">
        <f>IF('Log_working_3-way'!$D545="","",'True_Odds_Calculator_3-way'!O546/'True_Odds_Calculator_3-way'!B546-1)</f>
        <v>7.5658546662926156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2.1870584681874083E-2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1.0217508642449868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10.304362705186749</v>
      </c>
      <c r="I546" s="6">
        <f>IF('Log_working_3-way'!$D546="","",'True_Odds_Calculator_3-way'!O547/'True_Odds_Calculator_3-way'!B547-1)</f>
        <v>6.7532544716169172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2.3432620969650264E-2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1.0286162982479861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1.3661695504045013</v>
      </c>
      <c r="I547" s="6">
        <f>IF('Log_working_3-way'!$D547="","",'True_Odds_Calculator_3-way'!O548/'True_Odds_Calculator_3-way'!B548-1)</f>
        <v>3.7315584747080335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2.5378206406655446E-2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1.0362434353528411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55.815861131152502</v>
      </c>
      <c r="I548" s="6">
        <f>IF('Log_working_3-way'!$D548="","",'True_Odds_Calculator_3-way'!O549/'True_Odds_Calculator_3-way'!B549-1)</f>
        <v>1.8490525030950642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2.5623150479367141E-2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1.0365559527936805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11.185422842500664</v>
      </c>
      <c r="I549" s="6">
        <f>IF('Log_working_3-way'!$D549="","",'True_Odds_Calculator_3-way'!O550/'True_Odds_Calculator_3-way'!B550-1)</f>
        <v>7.6769036880727111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3.9313948873404225E-2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1.0207253323926067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9.4461466519588537</v>
      </c>
      <c r="I550" s="6">
        <f>IF('Log_working_3-way'!$D550="","",'True_Odds_Calculator_3-way'!O551/'True_Odds_Calculator_3-way'!B551-1)</f>
        <v>7.2657465851712004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2.2353359634661452E-2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1.0272002959527928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40.182046965032811</v>
      </c>
      <c r="I551" s="6">
        <f>IF('Log_working_3-way'!$D551="","",'True_Odds_Calculator_3-way'!O552/'True_Odds_Calculator_3-way'!B552-1)</f>
        <v>4.5631571124721217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2.3883699054914054E-2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1.0207025282948179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16.416147056157495</v>
      </c>
      <c r="I552" s="6">
        <f>IF('Log_working_3-way'!$D552="","",'True_Odds_Calculator_3-way'!O553/'True_Odds_Calculator_3-way'!B553-1)</f>
        <v>7.266694530804747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2.2236125908461135E-2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1.0200700203397679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8.5012464562047718</v>
      </c>
      <c r="I553" s="6">
        <f>IF('Log_working_3-way'!$D553="","",'True_Odds_Calculator_3-way'!O554/'True_Odds_Calculator_3-way'!B554-1)</f>
        <v>6.3085038079204807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2.1431746174049415E-2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1.0203267385358645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16.721323925988703</v>
      </c>
      <c r="I554" s="6">
        <f>IF('Log_working_3-way'!$D554="","",'True_Odds_Calculator_3-way'!O555/'True_Odds_Calculator_3-way'!B555-1)</f>
        <v>8.4388730547888429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2.1805206819082823E-2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1.0245203167741621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3.8606910247106061</v>
      </c>
      <c r="I555" s="6">
        <f>IF('Log_working_3-way'!$D555="","",'True_Odds_Calculator_3-way'!O556/'True_Odds_Calculator_3-way'!B556-1)</f>
        <v>7.1489536187603822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2.5052139575261201E-2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1.0258068425645952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35.753075286503943</v>
      </c>
      <c r="I556" s="6">
        <f>IF('Log_working_3-way'!$D556="","",'True_Odds_Calculator_3-way'!O557/'True_Odds_Calculator_3-way'!B557-1)</f>
        <v>3.97578309844699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2.4073450375833083E-2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1.1100207056816571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69.356768039747166</v>
      </c>
      <c r="I557" s="6">
        <f>IF('Log_working_3-way'!$D557="","",'True_Odds_Calculator_3-way'!O558/'True_Odds_Calculator_3-way'!B558-1)</f>
        <v>0.79123694393843635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5.6277771156466816E-2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1.0479497295274935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15.658241962184714</v>
      </c>
      <c r="I558" s="6">
        <f>IF('Log_working_3-way'!$D558="","",'True_Odds_Calculator_3-way'!O559/'True_Odds_Calculator_3-way'!B559-1)</f>
        <v>10.552106242906349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5.0933006681042281E-2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1.0464666945089705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15.407443672978644</v>
      </c>
      <c r="I559" s="6">
        <f>IF('Log_working_3-way'!$D559="","",'True_Odds_Calculator_3-way'!O560/'True_Odds_Calculator_3-way'!B560-1)</f>
        <v>11.068752117757787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4.9361177490522268E-2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1.0646794810524547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39.984999329899864</v>
      </c>
      <c r="I560" s="6">
        <f>IF('Log_working_3-way'!$D560="","",'True_Odds_Calculator_3-way'!O561/'True_Odds_Calculator_3-way'!B561-1)</f>
        <v>5.1622593744664123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5.6058294110506113E-2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1.0215436981255872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5.5628198151267618</v>
      </c>
      <c r="I561" s="6">
        <f>IF('Log_working_3-way'!$D561="","",'True_Odds_Calculator_3-way'!O562/'True_Odds_Calculator_3-way'!B562-1)</f>
        <v>7.4587707714068081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2.2668572646894258E-2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1.0207227671134023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5.9604498163143802</v>
      </c>
      <c r="I562" s="6">
        <f>IF('Log_working_3-way'!$D562="","",'True_Odds_Calculator_3-way'!O563/'True_Odds_Calculator_3-way'!B563-1)</f>
        <v>6.1113494919334341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2.1645338846291384E-2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1.0231982499991665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26.942269736899689</v>
      </c>
      <c r="I563" s="6">
        <f>IF('Log_working_3-way'!$D563="","",'True_Odds_Calculator_3-way'!O564/'True_Odds_Calculator_3-way'!B564-1)</f>
        <v>5.1069576901852827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2.3422842775643549E-2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1.0282152962665874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1.811106388381571</v>
      </c>
      <c r="I564" s="6">
        <f>IF('Log_working_3-way'!$D564="","",'True_Odds_Calculator_3-way'!O565/'True_Odds_Calculator_3-way'!B565-1)</f>
        <v>3.4909274409351925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2.5397202630747628E-2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1.0248311547202884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14.835516203116548</v>
      </c>
      <c r="I565" s="6">
        <f>IF('Log_working_3-way'!$D565="","",'True_Odds_Calculator_3-way'!O566/'True_Odds_Calculator_3-way'!B566-1)</f>
        <v>9.6787815069128538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2.6749295084895763E-2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1.0305682671632796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31.089464138145679</v>
      </c>
      <c r="I566" s="6">
        <f>IF('Log_working_3-way'!$D566="","",'True_Odds_Calculator_3-way'!O567/'True_Odds_Calculator_3-way'!B567-1)</f>
        <v>7.0223660345364198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2.9293045784799965E-2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1.0281013557805363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6.7088170370708635</v>
      </c>
      <c r="I567" s="6">
        <f>IF('Log_working_3-way'!$D567="","",'True_Odds_Calculator_3-way'!O568/'True_Odds_Calculator_3-way'!B568-1)</f>
        <v>5.7992474111646901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2.9332192834948589E-2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1.0249050869719818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13.859592597117031</v>
      </c>
      <c r="I568" s="6">
        <f>IF('Log_working_3-way'!$D568="","",'True_Odds_Calculator_3-way'!O569/'True_Odds_Calculator_3-way'!B569-1)</f>
        <v>7.1345706542539151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2.6864563262684715E-2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1.0271372030308596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8.4334354151675335</v>
      </c>
      <c r="I569" s="6">
        <f>IF('Log_working_3-way'!$D569="","",'True_Odds_Calculator_3-way'!O570/'True_Odds_Calculator_3-way'!B570-1)</f>
        <v>6.0241546610466363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2.8774177325396666E-2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1.0333157665773138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33.757261325756055</v>
      </c>
      <c r="I570" s="6">
        <f>IF('Log_working_3-way'!$D570="","",'True_Odds_Calculator_3-way'!O571/'True_Odds_Calculator_3-way'!B571-1)</f>
        <v>4.2182388182342407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3.1624169545905412E-2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1.062432559839283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68.455810830437485</v>
      </c>
      <c r="I571" s="6">
        <f>IF('Log_working_3-way'!$D571="","",'True_Odds_Calculator_3-way'!O572/'True_Odds_Calculator_3-way'!B572-1)</f>
        <v>0.3448718266106312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3.4016335242082141E-2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1.0264832875733114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13.605100550499944</v>
      </c>
      <c r="I572" s="6">
        <f>IF('Log_working_3-way'!$D572="","",'True_Odds_Calculator_3-way'!O573/'True_Odds_Calculator_3-way'!B573-1)</f>
        <v>9.8019323671497602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2.8622540250447193E-2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1.0279789412014102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23.055995535126172</v>
      </c>
      <c r="I573" s="6">
        <f>IF('Log_working_3-way'!$D573="","",'True_Odds_Calculator_3-way'!O574/'True_Odds_Calculator_3-way'!B574-1)</f>
        <v>6.9337655152214879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2.8926969225476773E-2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1.0398019724437471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51.490975784652598</v>
      </c>
      <c r="I574" s="6">
        <f>IF('Log_working_3-way'!$D574="","",'True_Odds_Calculator_3-way'!O575/'True_Odds_Calculator_3-way'!B575-1)</f>
        <v>2.6463895202847434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3.0000740821520377E-2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1.0383072498820471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1.0160610648953967</v>
      </c>
      <c r="I575" s="6">
        <f>IF('Log_working_3-way'!$D575="","",'True_Odds_Calculator_3-way'!O576/'True_Odds_Calculator_3-way'!B576-1)</f>
        <v>3.5756678183126152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3.2832388245285893E-2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1.0607481138107215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68.571756259977477</v>
      </c>
      <c r="I576" s="6">
        <f>IF('Log_working_3-way'!$D576="","",'True_Odds_Calculator_3-way'!O577/'True_Odds_Calculator_3-way'!B577-1)</f>
        <v>0.74068155122930168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3.2293086116488734E-2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1.0452763013671835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-4.5013236505870746E-2</v>
      </c>
      <c r="I577" s="6">
        <f>IF('Log_working_3-way'!$D577="","",'True_Odds_Calculator_3-way'!O578/'True_Odds_Calculator_3-way'!B578-1)</f>
        <v>1.991105699989987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3.2627547943011148E-2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1.0617373880000271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69.772578638195327</v>
      </c>
      <c r="I578" s="6">
        <f>IF('Log_working_3-way'!$D578="","",'True_Odds_Calculator_3-way'!O579/'True_Odds_Calculator_3-way'!B579-1)</f>
        <v>0.43033271715555599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3.2198579001783134E-2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1.0251622004141254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34.033529647545279</v>
      </c>
      <c r="I579" s="6">
        <f>IF('Log_working_3-way'!$D579="","",'True_Odds_Calculator_3-way'!O580/'True_Odds_Calculator_3-way'!B580-1)</f>
        <v>6.2541195520078858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2.3488960764348477E-2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1.0213652697930384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19.021158318071357</v>
      </c>
      <c r="I580" s="6">
        <f>IF('Log_working_3-way'!$D580="","",'True_Odds_Calculator_3-way'!O581/'True_Odds_Calculator_3-way'!B581-1)</f>
        <v>8.2577836062761953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2.2648187076163007E-2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1.0208341343350429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13.466130884041331</v>
      </c>
      <c r="I581" s="6">
        <f>IF('Log_working_3-way'!$D581="","",'True_Odds_Calculator_3-way'!O582/'True_Odds_Calculator_3-way'!B582-1)</f>
        <v>8.8554844823501551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2.2588522588522508E-2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1.0313419168031888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16.675438521781441</v>
      </c>
      <c r="I582" s="6">
        <f>IF('Log_working_3-way'!$D582="","",'True_Odds_Calculator_3-way'!O583/'True_Odds_Calculator_3-way'!B583-1)</f>
        <v>11.084509878992925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3.3232570335044009E-2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1.0335997885412962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19.516129359534307</v>
      </c>
      <c r="I583" s="6">
        <f>IF('Log_working_3-way'!$D583="","",'True_Odds_Calculator_3-way'!O584/'True_Odds_Calculator_3-way'!B584-1)</f>
        <v>10.101223963356631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3.5106661582074095E-2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1.0379613012795668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27.780927698743842</v>
      </c>
      <c r="I584" s="6">
        <f>IF('Log_working_3-way'!$D584="","",'True_Odds_Calculator_3-way'!O585/'True_Odds_Calculator_3-way'!B585-1)</f>
        <v>7.3870179314766897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3.7511769541705986E-2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1.0327392511838538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18.973518684989489</v>
      </c>
      <c r="I585" s="6">
        <f>IF('Log_working_3-way'!$D585="","",'True_Odds_Calculator_3-way'!O586/'True_Odds_Calculator_3-way'!B586-1)</f>
        <v>9.599516516309496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3.4427501265496652E-2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1.0310767894199928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6.5514153186654767</v>
      </c>
      <c r="I586" s="6">
        <f>IF('Log_working_3-way'!$D586="","",'True_Odds_Calculator_3-way'!O587/'True_Odds_Calculator_3-way'!B587-1)</f>
        <v>10.121167399039841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3.3250419122104802E-2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1.0358192653083425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9.9171271130596867</v>
      </c>
      <c r="I587" s="6">
        <f>IF('Log_working_3-way'!$D587="","",'True_Odds_Calculator_3-way'!O588/'True_Odds_Calculator_3-way'!B588-1)</f>
        <v>7.5808765027033367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3.8433605838516849E-2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1.0384362526182465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18.50088376359821</v>
      </c>
      <c r="I588" s="6">
        <f>IF('Log_working_3-way'!$D588="","",'True_Odds_Calculator_3-way'!O589/'True_Odds_Calculator_3-way'!B589-1)</f>
        <v>9.3995147529126371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4.0494424615628244E-2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1.0422759751701161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27.033515606688265</v>
      </c>
      <c r="I589" s="6">
        <f>IF('Log_working_3-way'!$D589="","",'True_Odds_Calculator_3-way'!O590/'True_Odds_Calculator_3-way'!B590-1)</f>
        <v>6.2812806626665312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4.2266978095855112E-2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1.050627870581204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41.007392928996985</v>
      </c>
      <c r="I590" s="6">
        <f>IF('Log_working_3-way'!$D590="","",'True_Odds_Calculator_3-way'!O591/'True_Odds_Calculator_3-way'!B591-1)</f>
        <v>3.9249570198325809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4.4047784933574086E-2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1.0575399220710042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52.392886426980006</v>
      </c>
      <c r="I591" s="6">
        <f>IF('Log_working_3-way'!$D591="","",'True_Odds_Calculator_3-way'!O592/'True_Odds_Calculator_3-way'!B592-1)</f>
        <v>1.940497264708589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4.3054506444346385E-2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1.0300242628534275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14.4992746241936</v>
      </c>
      <c r="I592" s="6">
        <f>IF('Log_working_3-way'!$D592="","",'True_Odds_Calculator_3-way'!O593/'True_Odds_Calculator_3-way'!B593-1)</f>
        <v>7.5296574242275618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3.2306374843168006E-2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1.0266269511810817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30.833605448505349</v>
      </c>
      <c r="I593" s="6">
        <f>IF('Log_working_3-way'!$D593="","",'True_Odds_Calculator_3-way'!O594/'True_Odds_Calculator_3-way'!B594-1)</f>
        <v>6.4807910226323955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2.5741846216885911E-2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1.0354994627268561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17.216171425861422</v>
      </c>
      <c r="I594" s="6">
        <f>IF('Log_working_3-way'!$D594="","",'True_Odds_Calculator_3-way'!O595/'True_Odds_Calculator_3-way'!B595-1)</f>
        <v>9.0924316715165254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3.7736813103455447E-2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1.0566438976127683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1.8686840437917964</v>
      </c>
      <c r="I595" s="6">
        <f>IF('Log_working_3-way'!$D595="","",'True_Odds_Calculator_3-way'!O596/'True_Odds_Calculator_3-way'!B596-1)</f>
        <v>8.4384326839620556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5.4342208139901649E-2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1.0474093463080811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70.319715998860929</v>
      </c>
      <c r="I596" s="6">
        <f>IF('Log_working_3-way'!$D596="","",'True_Odds_Calculator_3-way'!O597/'True_Odds_Calculator_3-way'!B597-1)</f>
        <v>0.47344021441180906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2.4279949513594357E-2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1.0523558212241555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0.26916974347324452</v>
      </c>
      <c r="I597" s="6">
        <f>IF('Log_working_3-way'!$D597="","",'True_Odds_Calculator_3-way'!O598/'True_Odds_Calculator_3-way'!B598-1)</f>
        <v>3.1007896439574596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4.0978559415220772E-2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1.0221297247059202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3.561172720599755</v>
      </c>
      <c r="I598" s="6">
        <f>IF('Log_working_3-way'!$D598="","",'True_Odds_Calculator_3-way'!O599/'True_Odds_Calculator_3-way'!B599-1)</f>
        <v>8.2003277780707666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2.2731187639958073E-2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1.0312346442638474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15.256241606831779</v>
      </c>
      <c r="I599" s="6">
        <f>IF('Log_working_3-way'!$D599="","",'True_Odds_Calculator_3-way'!O600/'True_Odds_Calculator_3-way'!B600-1)</f>
        <v>12.081633870895555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3.3237600100624709E-2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1.0317857841759919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19.934708289011745</v>
      </c>
      <c r="I600" s="6">
        <f>IF('Log_working_3-way'!$D600="","",'True_Odds_Calculator_3-way'!O601/'True_Odds_Calculator_3-way'!B601-1)</f>
        <v>8.450262604097345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3.3370754773092148E-2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1.034860093216929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13.36940944489835</v>
      </c>
      <c r="I601" s="6">
        <f>IF('Log_working_3-way'!$D601="","",'True_Odds_Calculator_3-way'!O602/'True_Odds_Calculator_3-way'!B602-1)</f>
        <v>7.0516752562165976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3.7436567720558811E-2</v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9">
        <f t="shared" si="39"/>
        <v>0.34705889644847093</v>
      </c>
      <c r="E186" s="9">
        <f t="shared" si="40"/>
        <v>0.26640270648098024</v>
      </c>
      <c r="F186" s="9">
        <f t="shared" si="41"/>
        <v>0.38653839707054882</v>
      </c>
      <c r="G186" s="9">
        <f t="shared" si="42"/>
        <v>1.0510364954268314</v>
      </c>
      <c r="H186" s="9">
        <f t="shared" si="43"/>
        <v>2.8813553268140284</v>
      </c>
      <c r="I186" s="9">
        <f t="shared" si="44"/>
        <v>3.753715618018298</v>
      </c>
      <c r="J186" s="9">
        <f t="shared" si="45"/>
        <v>2.5870651080945151</v>
      </c>
      <c r="K186" s="11">
        <f t="shared" si="46"/>
        <v>0.35842293906810035</v>
      </c>
      <c r="L186" s="11">
        <f t="shared" si="47"/>
        <v>0.27624309392265195</v>
      </c>
      <c r="M186" s="11">
        <f t="shared" si="48"/>
        <v>0.39840637450199207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-0.27934749053056063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0.23352598438105637</v>
      </c>
      <c r="Q186" s="11">
        <f>2*'OddsRatio_working_3-way'!K186*'OddsRatio_working_3-way'!L186*'OddsRatio_working_3-way'!M186</f>
        <v>7.8893913642248764E-2</v>
      </c>
      <c r="R186" s="11">
        <f t="shared" si="49"/>
        <v>0</v>
      </c>
      <c r="S186" s="11">
        <f t="shared" si="50"/>
        <v>-0.83596950857701946</v>
      </c>
      <c r="T186" s="11">
        <f t="shared" si="51"/>
        <v>-0.28242213127602006</v>
      </c>
      <c r="U186" s="11">
        <f>'OddsRatio_working_3-way'!S186-'OddsRatio_working_3-way'!R186^2/3</f>
        <v>-0.83596950857701946</v>
      </c>
      <c r="V186" s="11">
        <f>'OddsRatio_working_3-way'!S186*'OddsRatio_working_3-way'!R186/3-2*'OddsRatio_working_3-way'!R186^3/27-'OddsRatio_working_3-way'!T186</f>
        <v>0.28242213127602006</v>
      </c>
      <c r="W186" s="11">
        <f>'OddsRatio_working_3-way'!V186^2+4*'OddsRatio_working_3-way'!U186^3/27</f>
        <v>-6.787832703445365E-3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0.1470969858103276</v>
      </c>
      <c r="Y186" s="11">
        <f>IF('OddsRatio_working_3-way'!W186&gt;=0,IF('OddsRatio_working_3-way'!V186+SQRT('OddsRatio_working_3-way'!W186)&gt;0,0,PI()),ACOS('OddsRatio_working_3-way'!V186/(2*'OddsRatio_working_3-way'!X186)))</f>
        <v>0.28384365296886904</v>
      </c>
      <c r="Z186" s="11">
        <f>'OddsRatio_working_3-way'!X186^(1/3)*COS('OddsRatio_working_3-way'!Y186/3)</f>
        <v>0.52551824771341582</v>
      </c>
      <c r="AA186" s="11">
        <f>'OddsRatio_working_3-way'!X186^(1/3)*COS(('OddsRatio_working_3-way'!Y186+2*PI())/3)</f>
        <v>-0.30594830808633383</v>
      </c>
      <c r="AB186" s="11">
        <f>'OddsRatio_working_3-way'!X186^(1/3)*COS(('OddsRatio_working_3-way'!Y186+4*PI())/3)</f>
        <v>-0.21956993962708196</v>
      </c>
      <c r="AC186" s="11">
        <f>'OddsRatio_working_3-way'!X186^(1/3)*SIN('OddsRatio_working_3-way'!Y186/3)</f>
        <v>4.9870574282109684E-2</v>
      </c>
      <c r="AD186" s="11">
        <f>'OddsRatio_working_3-way'!X186^(1/3)*SIN(('OddsRatio_working_3-way'!Y186+2*PI())/3)</f>
        <v>0.43017686553104678</v>
      </c>
      <c r="AE186" s="11">
        <f>'OddsRatio_working_3-way'!X186^(1/3)*SIN(('OddsRatio_working_3-way'!Y186+4*PI())/3)</f>
        <v>-0.48004743981315651</v>
      </c>
      <c r="AF186" s="11">
        <f>-'OddsRatio_working_3-way'!U186/(3*'OddsRatio_working_3-way'!X186^(1/3))*COS(('OddsRatio_working_3-way'!Y186)/3)</f>
        <v>0.52551824771341571</v>
      </c>
      <c r="AG186" s="11">
        <f>-'OddsRatio_working_3-way'!U186/(3*'OddsRatio_working_3-way'!X186^(1/3))*COS(('OddsRatio_working_3-way'!Y186+2*PI())/3)</f>
        <v>-0.30594830808633372</v>
      </c>
      <c r="AH186" s="11">
        <f>-'OddsRatio_working_3-way'!U186/(3*'OddsRatio_working_3-way'!X186^(1/3))*COS(('OddsRatio_working_3-way'!Y186+4*PI())/3)</f>
        <v>-0.21956993962708191</v>
      </c>
      <c r="AI186" s="11">
        <f>'OddsRatio_working_3-way'!U186/(3*'OddsRatio_working_3-way'!X186^(1/3))*SIN(('OddsRatio_working_3-way'!Y186)/3)</f>
        <v>-4.987057428210967E-2</v>
      </c>
      <c r="AJ186" s="11">
        <f>'OddsRatio_working_3-way'!U186/(3*'OddsRatio_working_3-way'!X186^(1/3))*SIN(('OddsRatio_working_3-way'!Y186+2*PI())/3)</f>
        <v>-0.43017686553104673</v>
      </c>
      <c r="AK186" s="11">
        <f>'OddsRatio_working_3-way'!U186/(3*'OddsRatio_working_3-way'!X186^(1/3))*SIN(('OddsRatio_working_3-way'!Y186+4*PI())/3)</f>
        <v>0.4800474398131564</v>
      </c>
      <c r="AL186" s="11">
        <f>'OddsRatio_working_3-way'!Z186+'OddsRatio_working_3-way'!AF186</f>
        <v>1.0510364954268314</v>
      </c>
      <c r="AM186" s="11">
        <f>'OddsRatio_working_3-way'!AA186+'OddsRatio_working_3-way'!AG186</f>
        <v>-0.61189661617266755</v>
      </c>
      <c r="AN186" s="11">
        <f>'OddsRatio_working_3-way'!AB186+'OddsRatio_working_3-way'!AH186</f>
        <v>-0.43913987925416387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1.0510364954268314</v>
      </c>
      <c r="AS186" s="11">
        <f>IF(('OddsRatio_working_3-way'!X186=0),IF(Q186&gt;0,-Q186^(1/3),(-Q186)^(1/3)),'OddsRatio_working_3-way'!AM186-'OddsRatio_working_3-way'!R186/3)</f>
        <v>-0.61189661617266755</v>
      </c>
      <c r="AT186" s="11">
        <f>IF(('OddsRatio_working_3-way'!X186=0),IF(Q186&gt;0,-Q186^(1/3),(-Q186)^(1/3)),'OddsRatio_working_3-way'!AN186-'OddsRatio_working_3-way'!R186/3)</f>
        <v>-0.43913987925416387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9">
        <f t="shared" si="39"/>
        <v>0.76968096755368498</v>
      </c>
      <c r="E187" s="9">
        <f t="shared" si="40"/>
        <v>0.15477185910022678</v>
      </c>
      <c r="F187" s="9">
        <f t="shared" si="41"/>
        <v>7.5547173346088181E-2</v>
      </c>
      <c r="G187" s="9">
        <f t="shared" si="42"/>
        <v>1.06871289235196</v>
      </c>
      <c r="H187" s="9">
        <f t="shared" si="43"/>
        <v>1.2992396098585488</v>
      </c>
      <c r="I187" s="9">
        <f t="shared" si="44"/>
        <v>6.4611228799185154</v>
      </c>
      <c r="J187" s="9">
        <f t="shared" si="45"/>
        <v>13.236762617429946</v>
      </c>
      <c r="K187" s="11">
        <f t="shared" si="46"/>
        <v>0.78125</v>
      </c>
      <c r="L187" s="11">
        <f t="shared" si="47"/>
        <v>0.16366612111292961</v>
      </c>
      <c r="M187" s="11">
        <f t="shared" si="48"/>
        <v>8.0321285140562249E-2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-0.16825341464055898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0.17295039404754864</v>
      </c>
      <c r="Q187" s="11">
        <f>2*'OddsRatio_working_3-way'!K187*'OddsRatio_working_3-way'!L187*'OddsRatio_working_3-way'!M187</f>
        <v>2.0540426846502213E-2</v>
      </c>
      <c r="R187" s="11">
        <f t="shared" si="49"/>
        <v>0</v>
      </c>
      <c r="S187" s="11">
        <f t="shared" si="50"/>
        <v>-1.0279161015366247</v>
      </c>
      <c r="T187" s="11">
        <f t="shared" si="51"/>
        <v>-0.122080297094611</v>
      </c>
      <c r="U187" s="11">
        <f>'OddsRatio_working_3-way'!S187-'OddsRatio_working_3-way'!R187^2/3</f>
        <v>-1.0279161015366247</v>
      </c>
      <c r="V187" s="11">
        <f>'OddsRatio_working_3-way'!S187*'OddsRatio_working_3-way'!R187/3-2*'OddsRatio_working_3-way'!R187^3/27-'OddsRatio_working_3-way'!T187</f>
        <v>0.122080297094611</v>
      </c>
      <c r="W187" s="11">
        <f>'OddsRatio_working_3-way'!V187^2+4*'OddsRatio_working_3-way'!U187^3/27</f>
        <v>-0.14600128788297731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0.20056475688769812</v>
      </c>
      <c r="Y187" s="11">
        <f>IF('OddsRatio_working_3-way'!W187&gt;=0,IF('OddsRatio_working_3-way'!V187+SQRT('OddsRatio_working_3-way'!W187)&gt;0,0,PI()),ACOS('OddsRatio_working_3-way'!V187/(2*'OddsRatio_working_3-way'!X187)))</f>
        <v>1.2615494259742581</v>
      </c>
      <c r="Z187" s="11">
        <f>'OddsRatio_working_3-way'!X187^(1/3)*COS('OddsRatio_working_3-way'!Y187/3)</f>
        <v>0.53435644617597999</v>
      </c>
      <c r="AA187" s="11">
        <f>'OddsRatio_working_3-way'!X187^(1/3)*COS(('OddsRatio_working_3-way'!Y187+2*PI())/3)</f>
        <v>-0.47412366688124913</v>
      </c>
      <c r="AB187" s="11">
        <f>'OddsRatio_working_3-way'!X187^(1/3)*COS(('OddsRatio_working_3-way'!Y187+4*PI())/3)</f>
        <v>-6.0232779294730907E-2</v>
      </c>
      <c r="AC187" s="11">
        <f>'OddsRatio_working_3-way'!X187^(1/3)*SIN('OddsRatio_working_3-way'!Y187/3)</f>
        <v>0.23896001536320949</v>
      </c>
      <c r="AD187" s="11">
        <f>'OddsRatio_working_3-way'!X187^(1/3)*SIN(('OddsRatio_working_3-way'!Y187+2*PI())/3)</f>
        <v>0.34328624938276592</v>
      </c>
      <c r="AE187" s="11">
        <f>'OddsRatio_working_3-way'!X187^(1/3)*SIN(('OddsRatio_working_3-way'!Y187+4*PI())/3)</f>
        <v>-0.58224626474597541</v>
      </c>
      <c r="AF187" s="11">
        <f>-'OddsRatio_working_3-way'!U187/(3*'OddsRatio_working_3-way'!X187^(1/3))*COS(('OddsRatio_working_3-way'!Y187)/3)</f>
        <v>0.53435644617597988</v>
      </c>
      <c r="AG187" s="11">
        <f>-'OddsRatio_working_3-way'!U187/(3*'OddsRatio_working_3-way'!X187^(1/3))*COS(('OddsRatio_working_3-way'!Y187+2*PI())/3)</f>
        <v>-0.47412366688124907</v>
      </c>
      <c r="AH187" s="11">
        <f>-'OddsRatio_working_3-way'!U187/(3*'OddsRatio_working_3-way'!X187^(1/3))*COS(('OddsRatio_working_3-way'!Y187+4*PI())/3)</f>
        <v>-6.02327792947309E-2</v>
      </c>
      <c r="AI187" s="11">
        <f>'OddsRatio_working_3-way'!U187/(3*'OddsRatio_working_3-way'!X187^(1/3))*SIN(('OddsRatio_working_3-way'!Y187)/3)</f>
        <v>-0.23896001536320946</v>
      </c>
      <c r="AJ187" s="11">
        <f>'OddsRatio_working_3-way'!U187/(3*'OddsRatio_working_3-way'!X187^(1/3))*SIN(('OddsRatio_working_3-way'!Y187+2*PI())/3)</f>
        <v>-0.34328624938276586</v>
      </c>
      <c r="AK187" s="11">
        <f>'OddsRatio_working_3-way'!U187/(3*'OddsRatio_working_3-way'!X187^(1/3))*SIN(('OddsRatio_working_3-way'!Y187+4*PI())/3)</f>
        <v>0.58224626474597529</v>
      </c>
      <c r="AL187" s="11">
        <f>'OddsRatio_working_3-way'!Z187+'OddsRatio_working_3-way'!AF187</f>
        <v>1.06871289235196</v>
      </c>
      <c r="AM187" s="11">
        <f>'OddsRatio_working_3-way'!AA187+'OddsRatio_working_3-way'!AG187</f>
        <v>-0.94824733376249815</v>
      </c>
      <c r="AN187" s="11">
        <f>'OddsRatio_working_3-way'!AB187+'OddsRatio_working_3-way'!AH187</f>
        <v>-0.12046555858946181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1.06871289235196</v>
      </c>
      <c r="AS187" s="11">
        <f>IF(('OddsRatio_working_3-way'!X187=0),IF(Q187&gt;0,-Q187^(1/3),(-Q187)^(1/3)),'OddsRatio_working_3-way'!AM187-'OddsRatio_working_3-way'!R187/3)</f>
        <v>-0.94824733376249815</v>
      </c>
      <c r="AT187" s="11">
        <f>IF(('OddsRatio_working_3-way'!X187=0),IF(Q187&gt;0,-Q187^(1/3),(-Q187)^(1/3)),'OddsRatio_working_3-way'!AN187-'OddsRatio_working_3-way'!R187/3)</f>
        <v>-0.12046555858946181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9">
        <f t="shared" si="39"/>
        <v>0.41709524750077653</v>
      </c>
      <c r="E188" s="9">
        <f t="shared" si="40"/>
        <v>0.27248583555314171</v>
      </c>
      <c r="F188" s="9">
        <f t="shared" si="41"/>
        <v>0.31041891694608181</v>
      </c>
      <c r="G188" s="9">
        <f t="shared" si="42"/>
        <v>1.0429357544775231</v>
      </c>
      <c r="H188" s="9">
        <f t="shared" si="43"/>
        <v>2.3975339109998806</v>
      </c>
      <c r="I188" s="9">
        <f t="shared" si="44"/>
        <v>3.6699155314624581</v>
      </c>
      <c r="J188" s="9">
        <f t="shared" si="45"/>
        <v>3.2214531570371236</v>
      </c>
      <c r="K188" s="11">
        <f t="shared" si="46"/>
        <v>0.42735042735042739</v>
      </c>
      <c r="L188" s="11">
        <f t="shared" si="47"/>
        <v>0.2808988764044944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-0.28022970794985014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0.2312635133829089</v>
      </c>
      <c r="Q188" s="11">
        <f>2*'OddsRatio_working_3-way'!K188*'OddsRatio_working_3-way'!L188*'OddsRatio_working_3-way'!M188</f>
        <v>7.6704316213236784E-2</v>
      </c>
      <c r="R188" s="11">
        <f t="shared" si="49"/>
        <v>0</v>
      </c>
      <c r="S188" s="11">
        <f t="shared" si="50"/>
        <v>-0.82526408450704225</v>
      </c>
      <c r="T188" s="11">
        <f t="shared" si="51"/>
        <v>-0.27371943101394436</v>
      </c>
      <c r="U188" s="11">
        <f>'OddsRatio_working_3-way'!S188-'OddsRatio_working_3-way'!R188^2/3</f>
        <v>-0.82526408450704225</v>
      </c>
      <c r="V188" s="11">
        <f>'OddsRatio_working_3-way'!S188*'OddsRatio_working_3-way'!R188/3-2*'OddsRatio_working_3-way'!R188^3/27-'OddsRatio_working_3-way'!T188</f>
        <v>0.27371943101394436</v>
      </c>
      <c r="W188" s="11">
        <f>'OddsRatio_working_3-way'!V188^2+4*'OddsRatio_working_3-way'!U188^3/27</f>
        <v>-8.3450842230745059E-3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0.14428046570626943</v>
      </c>
      <c r="Y188" s="11">
        <f>IF('OddsRatio_working_3-way'!W188&gt;=0,IF('OddsRatio_working_3-way'!V188+SQRT('OddsRatio_working_3-way'!W188)&gt;0,0,PI()),ACOS('OddsRatio_working_3-way'!V188/(2*'OddsRatio_working_3-way'!X188)))</f>
        <v>0.32211752749882172</v>
      </c>
      <c r="Z188" s="11">
        <f>'OddsRatio_working_3-way'!X188^(1/3)*COS('OddsRatio_working_3-way'!Y188/3)</f>
        <v>0.52146787723876153</v>
      </c>
      <c r="AA188" s="11">
        <f>'OddsRatio_working_3-way'!X188^(1/3)*COS(('OddsRatio_working_3-way'!Y188+2*PI())/3)</f>
        <v>-0.30941104702605954</v>
      </c>
      <c r="AB188" s="11">
        <f>'OddsRatio_working_3-way'!X188^(1/3)*COS(('OddsRatio_working_3-way'!Y188+4*PI())/3)</f>
        <v>-0.21205683021270205</v>
      </c>
      <c r="AC188" s="11">
        <f>'OddsRatio_working_3-way'!X188^(1/3)*SIN('OddsRatio_working_3-way'!Y188/3)</f>
        <v>5.6207483283937147E-2</v>
      </c>
      <c r="AD188" s="11">
        <f>'OddsRatio_working_3-way'!X188^(1/3)*SIN(('OddsRatio_working_3-way'!Y188+2*PI())/3)</f>
        <v>0.42350068730434393</v>
      </c>
      <c r="AE188" s="11">
        <f>'OddsRatio_working_3-way'!X188^(1/3)*SIN(('OddsRatio_working_3-way'!Y188+4*PI())/3)</f>
        <v>-0.47970817058828108</v>
      </c>
      <c r="AF188" s="11">
        <f>-'OddsRatio_working_3-way'!U188/(3*'OddsRatio_working_3-way'!X188^(1/3))*COS(('OddsRatio_working_3-way'!Y188)/3)</f>
        <v>0.52146787723876142</v>
      </c>
      <c r="AG188" s="11">
        <f>-'OddsRatio_working_3-way'!U188/(3*'OddsRatio_working_3-way'!X188^(1/3))*COS(('OddsRatio_working_3-way'!Y188+2*PI())/3)</f>
        <v>-0.30941104702605948</v>
      </c>
      <c r="AH188" s="11">
        <f>-'OddsRatio_working_3-way'!U188/(3*'OddsRatio_working_3-way'!X188^(1/3))*COS(('OddsRatio_working_3-way'!Y188+4*PI())/3)</f>
        <v>-0.212056830212702</v>
      </c>
      <c r="AI188" s="11">
        <f>'OddsRatio_working_3-way'!U188/(3*'OddsRatio_working_3-way'!X188^(1/3))*SIN(('OddsRatio_working_3-way'!Y188)/3)</f>
        <v>-5.6207483283937133E-2</v>
      </c>
      <c r="AJ188" s="11">
        <f>'OddsRatio_working_3-way'!U188/(3*'OddsRatio_working_3-way'!X188^(1/3))*SIN(('OddsRatio_working_3-way'!Y188+2*PI())/3)</f>
        <v>-0.42350068730434381</v>
      </c>
      <c r="AK188" s="11">
        <f>'OddsRatio_working_3-way'!U188/(3*'OddsRatio_working_3-way'!X188^(1/3))*SIN(('OddsRatio_working_3-way'!Y188+4*PI())/3)</f>
        <v>0.47970817058828097</v>
      </c>
      <c r="AL188" s="11">
        <f>'OddsRatio_working_3-way'!Z188+'OddsRatio_working_3-way'!AF188</f>
        <v>1.0429357544775231</v>
      </c>
      <c r="AM188" s="11">
        <f>'OddsRatio_working_3-way'!AA188+'OddsRatio_working_3-way'!AG188</f>
        <v>-0.61882209405211897</v>
      </c>
      <c r="AN188" s="11">
        <f>'OddsRatio_working_3-way'!AB188+'OddsRatio_working_3-way'!AH188</f>
        <v>-0.42411366042540405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1.0429357544775231</v>
      </c>
      <c r="AS188" s="11">
        <f>IF(('OddsRatio_working_3-way'!X188=0),IF(Q188&gt;0,-Q188^(1/3),(-Q188)^(1/3)),'OddsRatio_working_3-way'!AM188-'OddsRatio_working_3-way'!R188/3)</f>
        <v>-0.61882209405211897</v>
      </c>
      <c r="AT188" s="11">
        <f>IF(('OddsRatio_working_3-way'!X188=0),IF(Q188&gt;0,-Q188^(1/3),(-Q188)^(1/3)),'OddsRatio_working_3-way'!AN188-'OddsRatio_working_3-way'!R188/3)</f>
        <v>-0.42411366042540405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9">
        <f t="shared" si="39"/>
        <v>0.6010575937868271</v>
      </c>
      <c r="E189" s="9">
        <f t="shared" si="40"/>
        <v>0.23268804150497702</v>
      </c>
      <c r="F189" s="9">
        <f t="shared" si="41"/>
        <v>0.16625436470819605</v>
      </c>
      <c r="G189" s="9">
        <f t="shared" si="42"/>
        <v>1.0535461512672804</v>
      </c>
      <c r="H189" s="9">
        <f t="shared" si="43"/>
        <v>1.6637340752983865</v>
      </c>
      <c r="I189" s="9">
        <f t="shared" si="44"/>
        <v>4.2975994534665878</v>
      </c>
      <c r="J189" s="9">
        <f t="shared" si="45"/>
        <v>6.014879680032255</v>
      </c>
      <c r="K189" s="11">
        <f t="shared" si="46"/>
        <v>0.61349693251533743</v>
      </c>
      <c r="L189" s="11">
        <f t="shared" si="47"/>
        <v>0.24213075060532688</v>
      </c>
      <c r="M189" s="11">
        <f t="shared" si="48"/>
        <v>0.1736111111111111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-0.24206483310803795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0.21972499096342291</v>
      </c>
      <c r="Q189" s="11">
        <f>2*'OddsRatio_working_3-way'!K189*'OddsRatio_working_3-way'!L189*'OddsRatio_working_3-way'!M189</f>
        <v>5.157863637639036E-2</v>
      </c>
      <c r="R189" s="11">
        <f t="shared" si="49"/>
        <v>0</v>
      </c>
      <c r="S189" s="11">
        <f t="shared" si="50"/>
        <v>-0.9077113273424382</v>
      </c>
      <c r="T189" s="11">
        <f t="shared" si="51"/>
        <v>-0.21307777637146438</v>
      </c>
      <c r="U189" s="11">
        <f>'OddsRatio_working_3-way'!S189-'OddsRatio_working_3-way'!R189^2/3</f>
        <v>-0.9077113273424382</v>
      </c>
      <c r="V189" s="11">
        <f>'OddsRatio_working_3-way'!S189*'OddsRatio_working_3-way'!R189/3-2*'OddsRatio_working_3-way'!R189^3/27-'OddsRatio_working_3-way'!T189</f>
        <v>0.21307777637146438</v>
      </c>
      <c r="W189" s="11">
        <f>'OddsRatio_working_3-way'!V189^2+4*'OddsRatio_working_3-way'!U189^3/27</f>
        <v>-6.5397792821068751E-2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0.16643311840231539</v>
      </c>
      <c r="Y189" s="11">
        <f>IF('OddsRatio_working_3-way'!W189&gt;=0,IF('OddsRatio_working_3-way'!V189+SQRT('OddsRatio_working_3-way'!W189)&gt;0,0,PI()),ACOS('OddsRatio_working_3-way'!V189/(2*'OddsRatio_working_3-way'!X189)))</f>
        <v>0.87612842223629017</v>
      </c>
      <c r="Z189" s="11">
        <f>'OddsRatio_working_3-way'!X189^(1/3)*COS('OddsRatio_working_3-way'!Y189/3)</f>
        <v>0.52677307563364029</v>
      </c>
      <c r="AA189" s="11">
        <f>'OddsRatio_working_3-way'!X189^(1/3)*COS(('OddsRatio_working_3-way'!Y189+2*PI())/3)</f>
        <v>-0.40053764764177158</v>
      </c>
      <c r="AB189" s="11">
        <f>'OddsRatio_working_3-way'!X189^(1/3)*COS(('OddsRatio_working_3-way'!Y189+4*PI())/3)</f>
        <v>-0.12623542799186888</v>
      </c>
      <c r="AC189" s="11">
        <f>'OddsRatio_working_3-way'!X189^(1/3)*SIN('OddsRatio_working_3-way'!Y189/3)</f>
        <v>0.15836846035418337</v>
      </c>
      <c r="AD189" s="11">
        <f>'OddsRatio_working_3-way'!X189^(1/3)*SIN(('OddsRatio_working_3-way'!Y189+2*PI())/3)</f>
        <v>0.37701463535130242</v>
      </c>
      <c r="AE189" s="11">
        <f>'OddsRatio_working_3-way'!X189^(1/3)*SIN(('OddsRatio_working_3-way'!Y189+4*PI())/3)</f>
        <v>-0.53538309570548559</v>
      </c>
      <c r="AF189" s="11">
        <f>-'OddsRatio_working_3-way'!U189/(3*'OddsRatio_working_3-way'!X189^(1/3))*COS(('OddsRatio_working_3-way'!Y189)/3)</f>
        <v>0.52677307563364018</v>
      </c>
      <c r="AG189" s="11">
        <f>-'OddsRatio_working_3-way'!U189/(3*'OddsRatio_working_3-way'!X189^(1/3))*COS(('OddsRatio_working_3-way'!Y189+2*PI())/3)</f>
        <v>-0.40053764764177152</v>
      </c>
      <c r="AH189" s="11">
        <f>-'OddsRatio_working_3-way'!U189/(3*'OddsRatio_working_3-way'!X189^(1/3))*COS(('OddsRatio_working_3-way'!Y189+4*PI())/3)</f>
        <v>-0.12623542799186888</v>
      </c>
      <c r="AI189" s="11">
        <f>'OddsRatio_working_3-way'!U189/(3*'OddsRatio_working_3-way'!X189^(1/3))*SIN(('OddsRatio_working_3-way'!Y189)/3)</f>
        <v>-0.15836846035418334</v>
      </c>
      <c r="AJ189" s="11">
        <f>'OddsRatio_working_3-way'!U189/(3*'OddsRatio_working_3-way'!X189^(1/3))*SIN(('OddsRatio_working_3-way'!Y189+2*PI())/3)</f>
        <v>-0.37701463535130236</v>
      </c>
      <c r="AK189" s="11">
        <f>'OddsRatio_working_3-way'!U189/(3*'OddsRatio_working_3-way'!X189^(1/3))*SIN(('OddsRatio_working_3-way'!Y189+4*PI())/3)</f>
        <v>0.53538309570548548</v>
      </c>
      <c r="AL189" s="11">
        <f>'OddsRatio_working_3-way'!Z189+'OddsRatio_working_3-way'!AF189</f>
        <v>1.0535461512672804</v>
      </c>
      <c r="AM189" s="11">
        <f>'OddsRatio_working_3-way'!AA189+'OddsRatio_working_3-way'!AG189</f>
        <v>-0.80107529528354315</v>
      </c>
      <c r="AN189" s="11">
        <f>'OddsRatio_working_3-way'!AB189+'OddsRatio_working_3-way'!AH189</f>
        <v>-0.25247085598373775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1.0535461512672804</v>
      </c>
      <c r="AS189" s="11">
        <f>IF(('OddsRatio_working_3-way'!X189=0),IF(Q189&gt;0,-Q189^(1/3),(-Q189)^(1/3)),'OddsRatio_working_3-way'!AM189-'OddsRatio_working_3-way'!R189/3)</f>
        <v>-0.80107529528354315</v>
      </c>
      <c r="AT189" s="11">
        <f>IF(('OddsRatio_working_3-way'!X189=0),IF(Q189&gt;0,-Q189^(1/3),(-Q189)^(1/3)),'OddsRatio_working_3-way'!AN189-'OddsRatio_working_3-way'!R189/3)</f>
        <v>-0.25247085598373775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9">
        <f t="shared" si="39"/>
        <v>0.48896059038313644</v>
      </c>
      <c r="E190" s="9">
        <f t="shared" si="40"/>
        <v>0.27284055910448529</v>
      </c>
      <c r="F190" s="9">
        <f t="shared" si="41"/>
        <v>0.23819885051237821</v>
      </c>
      <c r="G190" s="9">
        <f t="shared" si="42"/>
        <v>1.0451545986894908</v>
      </c>
      <c r="H190" s="9">
        <f t="shared" si="43"/>
        <v>2.045154598689491</v>
      </c>
      <c r="I190" s="9">
        <f t="shared" si="44"/>
        <v>3.6651442266582013</v>
      </c>
      <c r="J190" s="9">
        <f t="shared" si="45"/>
        <v>4.1981730719898422</v>
      </c>
      <c r="K190" s="11">
        <f t="shared" si="46"/>
        <v>0.5</v>
      </c>
      <c r="L190" s="11">
        <f t="shared" si="47"/>
        <v>0.28169014084507044</v>
      </c>
      <c r="M190" s="11">
        <f t="shared" si="48"/>
        <v>0.24630541871921185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-0.27069312426281833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0.22930687573718173</v>
      </c>
      <c r="Q190" s="11">
        <f>2*'OddsRatio_working_3-way'!K190*'OddsRatio_working_3-way'!L190*'OddsRatio_working_3-way'!M190</f>
        <v>6.9381808089918839E-2</v>
      </c>
      <c r="R190" s="11">
        <f t="shared" si="49"/>
        <v>0</v>
      </c>
      <c r="S190" s="11">
        <f t="shared" si="50"/>
        <v>-0.84711008586441106</v>
      </c>
      <c r="T190" s="11">
        <f t="shared" si="51"/>
        <v>-0.25631167499679613</v>
      </c>
      <c r="U190" s="11">
        <f>'OddsRatio_working_3-way'!S190-'OddsRatio_working_3-way'!R190^2/3</f>
        <v>-0.84711008586441106</v>
      </c>
      <c r="V190" s="11">
        <f>'OddsRatio_working_3-way'!S190*'OddsRatio_working_3-way'!R190/3-2*'OddsRatio_working_3-way'!R190^3/27-'OddsRatio_working_3-way'!T190</f>
        <v>0.25631167499679613</v>
      </c>
      <c r="W190" s="11">
        <f>'OddsRatio_working_3-way'!V190^2+4*'OddsRatio_working_3-way'!U190^3/27</f>
        <v>-2.4360974677396993E-2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0.1500472004212843</v>
      </c>
      <c r="Y190" s="11">
        <f>IF('OddsRatio_working_3-way'!W190&gt;=0,IF('OddsRatio_working_3-way'!V190+SQRT('OddsRatio_working_3-way'!W190)&gt;0,0,PI()),ACOS('OddsRatio_working_3-way'!V190/(2*'OddsRatio_working_3-way'!X190)))</f>
        <v>0.5469716511732976</v>
      </c>
      <c r="Z190" s="11">
        <f>'OddsRatio_working_3-way'!X190^(1/3)*COS('OddsRatio_working_3-way'!Y190/3)</f>
        <v>0.52257729934474539</v>
      </c>
      <c r="AA190" s="11">
        <f>'OddsRatio_working_3-way'!X190^(1/3)*COS(('OddsRatio_working_3-way'!Y190+2*PI())/3)</f>
        <v>-0.34472872471588545</v>
      </c>
      <c r="AB190" s="11">
        <f>'OddsRatio_working_3-way'!X190^(1/3)*COS(('OddsRatio_working_3-way'!Y190+4*PI())/3)</f>
        <v>-0.17784857462886011</v>
      </c>
      <c r="AC190" s="11">
        <f>'OddsRatio_working_3-way'!X190^(1/3)*SIN('OddsRatio_working_3-way'!Y190/3)</f>
        <v>9.6348299575149399E-2</v>
      </c>
      <c r="AD190" s="11">
        <f>'OddsRatio_working_3-way'!X190^(1/3)*SIN(('OddsRatio_working_3-way'!Y190+2*PI())/3)</f>
        <v>0.40439106688603993</v>
      </c>
      <c r="AE190" s="11">
        <f>'OddsRatio_working_3-way'!X190^(1/3)*SIN(('OddsRatio_working_3-way'!Y190+4*PI())/3)</f>
        <v>-0.50073936646118922</v>
      </c>
      <c r="AF190" s="11">
        <f>-'OddsRatio_working_3-way'!U190/(3*'OddsRatio_working_3-way'!X190^(1/3))*COS(('OddsRatio_working_3-way'!Y190)/3)</f>
        <v>0.52257729934474539</v>
      </c>
      <c r="AG190" s="11">
        <f>-'OddsRatio_working_3-way'!U190/(3*'OddsRatio_working_3-way'!X190^(1/3))*COS(('OddsRatio_working_3-way'!Y190+2*PI())/3)</f>
        <v>-0.34472872471588545</v>
      </c>
      <c r="AH190" s="11">
        <f>-'OddsRatio_working_3-way'!U190/(3*'OddsRatio_working_3-way'!X190^(1/3))*COS(('OddsRatio_working_3-way'!Y190+4*PI())/3)</f>
        <v>-0.17784857462886011</v>
      </c>
      <c r="AI190" s="11">
        <f>'OddsRatio_working_3-way'!U190/(3*'OddsRatio_working_3-way'!X190^(1/3))*SIN(('OddsRatio_working_3-way'!Y190)/3)</f>
        <v>-9.6348299575149399E-2</v>
      </c>
      <c r="AJ190" s="11">
        <f>'OddsRatio_working_3-way'!U190/(3*'OddsRatio_working_3-way'!X190^(1/3))*SIN(('OddsRatio_working_3-way'!Y190+2*PI())/3)</f>
        <v>-0.40439106688603993</v>
      </c>
      <c r="AK190" s="11">
        <f>'OddsRatio_working_3-way'!U190/(3*'OddsRatio_working_3-way'!X190^(1/3))*SIN(('OddsRatio_working_3-way'!Y190+4*PI())/3)</f>
        <v>0.50073936646118922</v>
      </c>
      <c r="AL190" s="11">
        <f>'OddsRatio_working_3-way'!Z190+'OddsRatio_working_3-way'!AF190</f>
        <v>1.0451545986894908</v>
      </c>
      <c r="AM190" s="11">
        <f>'OddsRatio_working_3-way'!AA190+'OddsRatio_working_3-way'!AG190</f>
        <v>-0.6894574494317709</v>
      </c>
      <c r="AN190" s="11">
        <f>'OddsRatio_working_3-way'!AB190+'OddsRatio_working_3-way'!AH190</f>
        <v>-0.35569714925772022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1.0451545986894908</v>
      </c>
      <c r="AS190" s="11">
        <f>IF(('OddsRatio_working_3-way'!X190=0),IF(Q190&gt;0,-Q190^(1/3),(-Q190)^(1/3)),'OddsRatio_working_3-way'!AM190-'OddsRatio_working_3-way'!R190/3)</f>
        <v>-0.6894574494317709</v>
      </c>
      <c r="AT190" s="11">
        <f>IF(('OddsRatio_working_3-way'!X190=0),IF(Q190&gt;0,-Q190^(1/3),(-Q190)^(1/3)),'OddsRatio_working_3-way'!AN190-'OddsRatio_working_3-way'!R190/3)</f>
        <v>-0.35569714925772022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9">
        <f t="shared" si="39"/>
        <v>0.51917976909647401</v>
      </c>
      <c r="E191" s="9">
        <f t="shared" si="40"/>
        <v>0.26539703884003274</v>
      </c>
      <c r="F191" s="9">
        <f t="shared" si="41"/>
        <v>0.21542319206349334</v>
      </c>
      <c r="G191" s="9">
        <f t="shared" si="42"/>
        <v>1.0405787794728409</v>
      </c>
      <c r="H191" s="9">
        <f t="shared" si="43"/>
        <v>1.9261151137308279</v>
      </c>
      <c r="I191" s="9">
        <f t="shared" si="44"/>
        <v>3.7679395533977567</v>
      </c>
      <c r="J191" s="9">
        <f t="shared" si="45"/>
        <v>4.6420257281549437</v>
      </c>
      <c r="K191" s="11">
        <f t="shared" si="46"/>
        <v>0.52910052910052918</v>
      </c>
      <c r="L191" s="11">
        <f t="shared" si="47"/>
        <v>0.27322404371584696</v>
      </c>
      <c r="M191" s="11">
        <f t="shared" si="48"/>
        <v>0.22222222222222221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-0.26618543254851679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0.22648201154576386</v>
      </c>
      <c r="Q191" s="11">
        <f>2*'OddsRatio_working_3-way'!K191*'OddsRatio_working_3-way'!L191*'OddsRatio_working_3-way'!M191</f>
        <v>6.4250216041351435E-2</v>
      </c>
      <c r="R191" s="11">
        <f t="shared" si="49"/>
        <v>0</v>
      </c>
      <c r="S191" s="11">
        <f t="shared" si="50"/>
        <v>-0.85084299834658939</v>
      </c>
      <c r="T191" s="11">
        <f t="shared" si="51"/>
        <v>-0.24137390024016717</v>
      </c>
      <c r="U191" s="11">
        <f>'OddsRatio_working_3-way'!S191-'OddsRatio_working_3-way'!R191^2/3</f>
        <v>-0.85084299834658939</v>
      </c>
      <c r="V191" s="11">
        <f>'OddsRatio_working_3-way'!S191*'OddsRatio_working_3-way'!R191/3-2*'OddsRatio_working_3-way'!R191^3/27-'OddsRatio_working_3-way'!T191</f>
        <v>0.24137390024016717</v>
      </c>
      <c r="W191" s="11">
        <f>'OddsRatio_working_3-way'!V191^2+4*'OddsRatio_working_3-way'!U191^3/27</f>
        <v>-3.2991086455167989E-2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0.15104009912297972</v>
      </c>
      <c r="Y191" s="11">
        <f>IF('OddsRatio_working_3-way'!W191&gt;=0,IF('OddsRatio_working_3-way'!V191+SQRT('OddsRatio_working_3-way'!W191)&gt;0,0,PI()),ACOS('OddsRatio_working_3-way'!V191/(2*'OddsRatio_working_3-way'!X191)))</f>
        <v>0.64510084540699997</v>
      </c>
      <c r="Z191" s="11">
        <f>'OddsRatio_working_3-way'!X191^(1/3)*COS('OddsRatio_working_3-way'!Y191/3)</f>
        <v>0.52028938973642058</v>
      </c>
      <c r="AA191" s="11">
        <f>'OddsRatio_working_3-way'!X191^(1/3)*COS(('OddsRatio_working_3-way'!Y191+2*PI())/3)</f>
        <v>-0.35855690337114265</v>
      </c>
      <c r="AB191" s="11">
        <f>'OddsRatio_working_3-way'!X191^(1/3)*COS(('OddsRatio_working_3-way'!Y191+4*PI())/3)</f>
        <v>-0.16173248636527804</v>
      </c>
      <c r="AC191" s="11">
        <f>'OddsRatio_working_3-way'!X191^(1/3)*SIN('OddsRatio_working_3-way'!Y191/3)</f>
        <v>0.11363663014142716</v>
      </c>
      <c r="AD191" s="11">
        <f>'OddsRatio_working_3-way'!X191^(1/3)*SIN(('OddsRatio_working_3-way'!Y191+2*PI())/3)</f>
        <v>0.39376551376052926</v>
      </c>
      <c r="AE191" s="11">
        <f>'OddsRatio_working_3-way'!X191^(1/3)*SIN(('OddsRatio_working_3-way'!Y191+4*PI())/3)</f>
        <v>-0.50740214390195637</v>
      </c>
      <c r="AF191" s="11">
        <f>-'OddsRatio_working_3-way'!U191/(3*'OddsRatio_working_3-way'!X191^(1/3))*COS(('OddsRatio_working_3-way'!Y191)/3)</f>
        <v>0.52028938973642047</v>
      </c>
      <c r="AG191" s="11">
        <f>-'OddsRatio_working_3-way'!U191/(3*'OddsRatio_working_3-way'!X191^(1/3))*COS(('OddsRatio_working_3-way'!Y191+2*PI())/3)</f>
        <v>-0.3585569033711426</v>
      </c>
      <c r="AH191" s="11">
        <f>-'OddsRatio_working_3-way'!U191/(3*'OddsRatio_working_3-way'!X191^(1/3))*COS(('OddsRatio_working_3-way'!Y191+4*PI())/3)</f>
        <v>-0.16173248636527801</v>
      </c>
      <c r="AI191" s="11">
        <f>'OddsRatio_working_3-way'!U191/(3*'OddsRatio_working_3-way'!X191^(1/3))*SIN(('OddsRatio_working_3-way'!Y191)/3)</f>
        <v>-0.11363663014142714</v>
      </c>
      <c r="AJ191" s="11">
        <f>'OddsRatio_working_3-way'!U191/(3*'OddsRatio_working_3-way'!X191^(1/3))*SIN(('OddsRatio_working_3-way'!Y191+2*PI())/3)</f>
        <v>-0.39376551376052921</v>
      </c>
      <c r="AK191" s="11">
        <f>'OddsRatio_working_3-way'!U191/(3*'OddsRatio_working_3-way'!X191^(1/3))*SIN(('OddsRatio_working_3-way'!Y191+4*PI())/3)</f>
        <v>0.50740214390195626</v>
      </c>
      <c r="AL191" s="11">
        <f>'OddsRatio_working_3-way'!Z191+'OddsRatio_working_3-way'!AF191</f>
        <v>1.0405787794728409</v>
      </c>
      <c r="AM191" s="11">
        <f>'OddsRatio_working_3-way'!AA191+'OddsRatio_working_3-way'!AG191</f>
        <v>-0.71711380674228531</v>
      </c>
      <c r="AN191" s="11">
        <f>'OddsRatio_working_3-way'!AB191+'OddsRatio_working_3-way'!AH191</f>
        <v>-0.32346497273055608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1.0405787794728409</v>
      </c>
      <c r="AS191" s="11">
        <f>IF(('OddsRatio_working_3-way'!X191=0),IF(Q191&gt;0,-Q191^(1/3),(-Q191)^(1/3)),'OddsRatio_working_3-way'!AM191-'OddsRatio_working_3-way'!R191/3)</f>
        <v>-0.71711380674228531</v>
      </c>
      <c r="AT191" s="11">
        <f>IF(('OddsRatio_working_3-way'!X191=0),IF(Q191&gt;0,-Q191^(1/3),(-Q191)^(1/3)),'OddsRatio_working_3-way'!AN191-'OddsRatio_working_3-way'!R191/3)</f>
        <v>-0.32346497273055608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9">
        <f t="shared" si="39"/>
        <v>0.57835582083762338</v>
      </c>
      <c r="E192" s="9">
        <f t="shared" si="40"/>
        <v>0.26914947287295138</v>
      </c>
      <c r="F192" s="9">
        <f t="shared" si="41"/>
        <v>0.15249470628942521</v>
      </c>
      <c r="G192" s="9">
        <f t="shared" si="42"/>
        <v>1.0565788369522562</v>
      </c>
      <c r="H192" s="9">
        <f t="shared" si="43"/>
        <v>1.7290393974970566</v>
      </c>
      <c r="I192" s="9">
        <f t="shared" si="44"/>
        <v>3.7154076109672984</v>
      </c>
      <c r="J192" s="9">
        <f t="shared" si="45"/>
        <v>6.5576046823688676</v>
      </c>
      <c r="K192" s="11">
        <f t="shared" si="46"/>
        <v>0.59171597633136097</v>
      </c>
      <c r="L192" s="11">
        <f t="shared" si="47"/>
        <v>0.28011204481792717</v>
      </c>
      <c r="M192" s="11">
        <f t="shared" si="48"/>
        <v>0.15974440894568689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-0.24696687378658666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0.22558506359989594</v>
      </c>
      <c r="Q192" s="11">
        <f>2*'OddsRatio_working_3-way'!K192*'OddsRatio_working_3-way'!L192*'OddsRatio_working_3-way'!M192</f>
        <v>5.2954240281665725E-2</v>
      </c>
      <c r="R192" s="11">
        <f t="shared" si="49"/>
        <v>0</v>
      </c>
      <c r="S192" s="11">
        <f t="shared" si="50"/>
        <v>-0.91342235556187368</v>
      </c>
      <c r="T192" s="11">
        <f t="shared" si="51"/>
        <v>-0.21441839332438353</v>
      </c>
      <c r="U192" s="11">
        <f>'OddsRatio_working_3-way'!S192-'OddsRatio_working_3-way'!R192^2/3</f>
        <v>-0.91342235556187368</v>
      </c>
      <c r="V192" s="11">
        <f>'OddsRatio_working_3-way'!S192*'OddsRatio_working_3-way'!R192/3-2*'OddsRatio_working_3-way'!R192^3/27-'OddsRatio_working_3-way'!T192</f>
        <v>0.21441839332438353</v>
      </c>
      <c r="W192" s="11">
        <f>'OddsRatio_working_3-way'!V192^2+4*'OddsRatio_working_3-way'!U192^3/27</f>
        <v>-6.6929222704899344E-2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0.16800630204006439</v>
      </c>
      <c r="Y192" s="11">
        <f>IF('OddsRatio_working_3-way'!W192&gt;=0,IF('OddsRatio_working_3-way'!V192+SQRT('OddsRatio_working_3-way'!W192)&gt;0,0,PI()),ACOS('OddsRatio_working_3-way'!V192/(2*'OddsRatio_working_3-way'!X192)))</f>
        <v>0.87873444952450563</v>
      </c>
      <c r="Z192" s="11">
        <f>'OddsRatio_working_3-way'!X192^(1/3)*COS('OddsRatio_working_3-way'!Y192/3)</f>
        <v>0.52828941847612809</v>
      </c>
      <c r="AA192" s="11">
        <f>'OddsRatio_working_3-way'!X192^(1/3)*COS(('OddsRatio_working_3-way'!Y192+2*PI())/3)</f>
        <v>-0.40212407956234208</v>
      </c>
      <c r="AB192" s="11">
        <f>'OddsRatio_working_3-way'!X192^(1/3)*COS(('OddsRatio_working_3-way'!Y192+4*PI())/3)</f>
        <v>-0.12616533891378612</v>
      </c>
      <c r="AC192" s="11">
        <f>'OddsRatio_working_3-way'!X192^(1/3)*SIN('OddsRatio_working_3-way'!Y192/3)</f>
        <v>0.15932485319867401</v>
      </c>
      <c r="AD192" s="11">
        <f>'OddsRatio_working_3-way'!X192^(1/3)*SIN(('OddsRatio_working_3-way'!Y192+2*PI())/3)</f>
        <v>0.3778496303514981</v>
      </c>
      <c r="AE192" s="11">
        <f>'OddsRatio_working_3-way'!X192^(1/3)*SIN(('OddsRatio_working_3-way'!Y192+4*PI())/3)</f>
        <v>-0.53717448355017205</v>
      </c>
      <c r="AF192" s="11">
        <f>-'OddsRatio_working_3-way'!U192/(3*'OddsRatio_working_3-way'!X192^(1/3))*COS(('OddsRatio_working_3-way'!Y192)/3)</f>
        <v>0.52828941847612809</v>
      </c>
      <c r="AG192" s="11">
        <f>-'OddsRatio_working_3-way'!U192/(3*'OddsRatio_working_3-way'!X192^(1/3))*COS(('OddsRatio_working_3-way'!Y192+2*PI())/3)</f>
        <v>-0.40212407956234208</v>
      </c>
      <c r="AH192" s="11">
        <f>-'OddsRatio_working_3-way'!U192/(3*'OddsRatio_working_3-way'!X192^(1/3))*COS(('OddsRatio_working_3-way'!Y192+4*PI())/3)</f>
        <v>-0.12616533891378612</v>
      </c>
      <c r="AI192" s="11">
        <f>'OddsRatio_working_3-way'!U192/(3*'OddsRatio_working_3-way'!X192^(1/3))*SIN(('OddsRatio_working_3-way'!Y192)/3)</f>
        <v>-0.15932485319867401</v>
      </c>
      <c r="AJ192" s="11">
        <f>'OddsRatio_working_3-way'!U192/(3*'OddsRatio_working_3-way'!X192^(1/3))*SIN(('OddsRatio_working_3-way'!Y192+2*PI())/3)</f>
        <v>-0.3778496303514981</v>
      </c>
      <c r="AK192" s="11">
        <f>'OddsRatio_working_3-way'!U192/(3*'OddsRatio_working_3-way'!X192^(1/3))*SIN(('OddsRatio_working_3-way'!Y192+4*PI())/3)</f>
        <v>0.53717448355017205</v>
      </c>
      <c r="AL192" s="11">
        <f>'OddsRatio_working_3-way'!Z192+'OddsRatio_working_3-way'!AF192</f>
        <v>1.0565788369522562</v>
      </c>
      <c r="AM192" s="11">
        <f>'OddsRatio_working_3-way'!AA192+'OddsRatio_working_3-way'!AG192</f>
        <v>-0.80424815912468417</v>
      </c>
      <c r="AN192" s="11">
        <f>'OddsRatio_working_3-way'!AB192+'OddsRatio_working_3-way'!AH192</f>
        <v>-0.25233067782757224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1.0565788369522562</v>
      </c>
      <c r="AS192" s="11">
        <f>IF(('OddsRatio_working_3-way'!X192=0),IF(Q192&gt;0,-Q192^(1/3),(-Q192)^(1/3)),'OddsRatio_working_3-way'!AM192-'OddsRatio_working_3-way'!R192/3)</f>
        <v>-0.80424815912468417</v>
      </c>
      <c r="AT192" s="11">
        <f>IF(('OddsRatio_working_3-way'!X192=0),IF(Q192&gt;0,-Q192^(1/3),(-Q192)^(1/3)),'OddsRatio_working_3-way'!AN192-'OddsRatio_working_3-way'!R192/3)</f>
        <v>-0.25233067782757224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9">
        <f t="shared" si="39"/>
        <v>0.43363624155981728</v>
      </c>
      <c r="E193" s="9">
        <f t="shared" si="40"/>
        <v>0.26606772178202642</v>
      </c>
      <c r="F193" s="9">
        <f t="shared" si="41"/>
        <v>0.30029603665815635</v>
      </c>
      <c r="G193" s="9">
        <f t="shared" si="42"/>
        <v>1.0448642510191233</v>
      </c>
      <c r="H193" s="9">
        <f t="shared" si="43"/>
        <v>2.3060803137739043</v>
      </c>
      <c r="I193" s="9">
        <f t="shared" si="44"/>
        <v>3.7584416226904853</v>
      </c>
      <c r="J193" s="9">
        <f t="shared" si="45"/>
        <v>3.330047279772645</v>
      </c>
      <c r="K193" s="11">
        <f t="shared" si="46"/>
        <v>0.44444444444444442</v>
      </c>
      <c r="L193" s="11">
        <f t="shared" si="47"/>
        <v>0.27472527472527469</v>
      </c>
      <c r="M193" s="11">
        <f t="shared" si="48"/>
        <v>0.30959752321981426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-0.27818414815318848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0.23134759976865241</v>
      </c>
      <c r="Q193" s="11">
        <f>2*'OddsRatio_working_3-way'!K193*'OddsRatio_working_3-way'!L193*'OddsRatio_working_3-way'!M193</f>
        <v>7.560379077406941E-2</v>
      </c>
      <c r="R193" s="11">
        <f t="shared" si="49"/>
        <v>0</v>
      </c>
      <c r="S193" s="11">
        <f t="shared" si="50"/>
        <v>-0.83163473298002422</v>
      </c>
      <c r="T193" s="11">
        <f t="shared" si="51"/>
        <v>-0.27177605652941966</v>
      </c>
      <c r="U193" s="11">
        <f>'OddsRatio_working_3-way'!S193-'OddsRatio_working_3-way'!R193^2/3</f>
        <v>-0.83163473298002422</v>
      </c>
      <c r="V193" s="11">
        <f>'OddsRatio_working_3-way'!S193*'OddsRatio_working_3-way'!R193/3-2*'OddsRatio_working_3-way'!R193^3/27-'OddsRatio_working_3-way'!T193</f>
        <v>0.27177605652941966</v>
      </c>
      <c r="W193" s="11">
        <f>'OddsRatio_working_3-way'!V193^2+4*'OddsRatio_working_3-way'!U193^3/27</f>
        <v>-1.1348465641713046E-2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0.14595435120646058</v>
      </c>
      <c r="Y193" s="11">
        <f>IF('OddsRatio_working_3-way'!W193&gt;=0,IF('OddsRatio_working_3-way'!V193+SQRT('OddsRatio_working_3-way'!W193)&gt;0,0,PI()),ACOS('OddsRatio_working_3-way'!V193/(2*'OddsRatio_working_3-way'!X193)))</f>
        <v>0.37356841483556091</v>
      </c>
      <c r="Z193" s="11">
        <f>'OddsRatio_working_3-way'!X193^(1/3)*COS('OddsRatio_working_3-way'!Y193/3)</f>
        <v>0.52243212550956175</v>
      </c>
      <c r="AA193" s="11">
        <f>'OddsRatio_working_3-way'!X193^(1/3)*COS(('OddsRatio_working_3-way'!Y193+2*PI())/3)</f>
        <v>-0.31784811129337143</v>
      </c>
      <c r="AB193" s="11">
        <f>'OddsRatio_working_3-way'!X193^(1/3)*COS(('OddsRatio_working_3-way'!Y193+4*PI())/3)</f>
        <v>-0.2045840142161906</v>
      </c>
      <c r="AC193" s="11">
        <f>'OddsRatio_working_3-way'!X193^(1/3)*SIN('OddsRatio_working_3-way'!Y193/3)</f>
        <v>6.5393056937030444E-2</v>
      </c>
      <c r="AD193" s="11">
        <f>'OddsRatio_working_3-way'!X193^(1/3)*SIN(('OddsRatio_working_3-way'!Y193+2*PI())/3)</f>
        <v>0.41974296397586547</v>
      </c>
      <c r="AE193" s="11">
        <f>'OddsRatio_working_3-way'!X193^(1/3)*SIN(('OddsRatio_working_3-way'!Y193+4*PI())/3)</f>
        <v>-0.48513602091289582</v>
      </c>
      <c r="AF193" s="11">
        <f>-'OddsRatio_working_3-way'!U193/(3*'OddsRatio_working_3-way'!X193^(1/3))*COS(('OddsRatio_working_3-way'!Y193)/3)</f>
        <v>0.52243212550956164</v>
      </c>
      <c r="AG193" s="11">
        <f>-'OddsRatio_working_3-way'!U193/(3*'OddsRatio_working_3-way'!X193^(1/3))*COS(('OddsRatio_working_3-way'!Y193+2*PI())/3)</f>
        <v>-0.31784811129337137</v>
      </c>
      <c r="AH193" s="11">
        <f>-'OddsRatio_working_3-way'!U193/(3*'OddsRatio_working_3-way'!X193^(1/3))*COS(('OddsRatio_working_3-way'!Y193+4*PI())/3)</f>
        <v>-0.20458401421619057</v>
      </c>
      <c r="AI193" s="11">
        <f>'OddsRatio_working_3-way'!U193/(3*'OddsRatio_working_3-way'!X193^(1/3))*SIN(('OddsRatio_working_3-way'!Y193)/3)</f>
        <v>-6.539305693703043E-2</v>
      </c>
      <c r="AJ193" s="11">
        <f>'OddsRatio_working_3-way'!U193/(3*'OddsRatio_working_3-way'!X193^(1/3))*SIN(('OddsRatio_working_3-way'!Y193+2*PI())/3)</f>
        <v>-0.41974296397586541</v>
      </c>
      <c r="AK193" s="11">
        <f>'OddsRatio_working_3-way'!U193/(3*'OddsRatio_working_3-way'!X193^(1/3))*SIN(('OddsRatio_working_3-way'!Y193+4*PI())/3)</f>
        <v>0.4851360209128957</v>
      </c>
      <c r="AL193" s="11">
        <f>'OddsRatio_working_3-way'!Z193+'OddsRatio_working_3-way'!AF193</f>
        <v>1.0448642510191233</v>
      </c>
      <c r="AM193" s="11">
        <f>'OddsRatio_working_3-way'!AA193+'OddsRatio_working_3-way'!AG193</f>
        <v>-0.63569622258674285</v>
      </c>
      <c r="AN193" s="11">
        <f>'OddsRatio_working_3-way'!AB193+'OddsRatio_working_3-way'!AH193</f>
        <v>-0.4091680284323812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1.0448642510191233</v>
      </c>
      <c r="AS193" s="11">
        <f>IF(('OddsRatio_working_3-way'!X193=0),IF(Q193&gt;0,-Q193^(1/3),(-Q193)^(1/3)),'OddsRatio_working_3-way'!AM193-'OddsRatio_working_3-way'!R193/3)</f>
        <v>-0.63569622258674285</v>
      </c>
      <c r="AT193" s="11">
        <f>IF(('OddsRatio_working_3-way'!X193=0),IF(Q193&gt;0,-Q193^(1/3),(-Q193)^(1/3)),'OddsRatio_working_3-way'!AN193-'OddsRatio_working_3-way'!R193/3)</f>
        <v>-0.4091680284323812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9">
        <f t="shared" si="39"/>
        <v>0.38824095937616016</v>
      </c>
      <c r="E194" s="9">
        <f t="shared" si="40"/>
        <v>0.31855021396312455</v>
      </c>
      <c r="F194" s="9">
        <f t="shared" si="41"/>
        <v>0.29320882666071579</v>
      </c>
      <c r="G194" s="9">
        <f t="shared" si="42"/>
        <v>1.0435231721820979</v>
      </c>
      <c r="H194" s="9">
        <f t="shared" si="43"/>
        <v>2.5757199899949681</v>
      </c>
      <c r="I194" s="9">
        <f t="shared" si="44"/>
        <v>3.1392225029732996</v>
      </c>
      <c r="J194" s="9">
        <f t="shared" si="45"/>
        <v>3.4105385277406461</v>
      </c>
      <c r="K194" s="11">
        <f t="shared" si="46"/>
        <v>0.39840637450199207</v>
      </c>
      <c r="L194" s="11">
        <f t="shared" si="47"/>
        <v>0.32786885245901642</v>
      </c>
      <c r="M194" s="11">
        <f t="shared" si="48"/>
        <v>0.30211480362537763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-0.28218974924925155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0.23165226272365835</v>
      </c>
      <c r="Q194" s="11">
        <f>2*'OddsRatio_working_3-way'!K194*'OddsRatio_working_3-way'!L194*'OddsRatio_working_3-way'!M194</f>
        <v>7.8927517111979012E-2</v>
      </c>
      <c r="R194" s="11">
        <f t="shared" si="49"/>
        <v>0</v>
      </c>
      <c r="S194" s="11">
        <f t="shared" si="50"/>
        <v>-0.82090955940091703</v>
      </c>
      <c r="T194" s="11">
        <f t="shared" si="51"/>
        <v>-0.27969661308378779</v>
      </c>
      <c r="U194" s="11">
        <f>'OddsRatio_working_3-way'!S194-'OddsRatio_working_3-way'!R194^2/3</f>
        <v>-0.82090955940091703</v>
      </c>
      <c r="V194" s="11">
        <f>'OddsRatio_working_3-way'!S194*'OddsRatio_working_3-way'!R194/3-2*'OddsRatio_working_3-way'!R194^3/27-'OddsRatio_working_3-way'!T194</f>
        <v>0.27969661308378779</v>
      </c>
      <c r="W194" s="11">
        <f>'OddsRatio_working_3-way'!V194^2+4*'OddsRatio_working_3-way'!U194^3/27</f>
        <v>-3.7260711672111035E-3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0.1431400245718796</v>
      </c>
      <c r="Y194" s="11">
        <f>IF('OddsRatio_working_3-way'!W194&gt;=0,IF('OddsRatio_working_3-way'!V194+SQRT('OddsRatio_working_3-way'!W194)&gt;0,0,PI()),ACOS('OddsRatio_working_3-way'!V194/(2*'OddsRatio_working_3-way'!X194)))</f>
        <v>0.21487286238445313</v>
      </c>
      <c r="Z194" s="11">
        <f>'OddsRatio_working_3-way'!X194^(1/3)*COS('OddsRatio_working_3-way'!Y194/3)</f>
        <v>0.52176158609104906</v>
      </c>
      <c r="AA194" s="11">
        <f>'OddsRatio_working_3-way'!X194^(1/3)*COS(('OddsRatio_working_3-way'!Y194+2*PI())/3)</f>
        <v>-0.29330031355468456</v>
      </c>
      <c r="AB194" s="11">
        <f>'OddsRatio_working_3-way'!X194^(1/3)*COS(('OddsRatio_working_3-way'!Y194+4*PI())/3)</f>
        <v>-0.22846127253636467</v>
      </c>
      <c r="AC194" s="11">
        <f>'OddsRatio_working_3-way'!X194^(1/3)*SIN('OddsRatio_working_3-way'!Y194/3)</f>
        <v>3.7434837785924144E-2</v>
      </c>
      <c r="AD194" s="11">
        <f>'OddsRatio_working_3-way'!X194^(1/3)*SIN(('OddsRatio_working_3-way'!Y194+2*PI())/3)</f>
        <v>0.43314136938074788</v>
      </c>
      <c r="AE194" s="11">
        <f>'OddsRatio_working_3-way'!X194^(1/3)*SIN(('OddsRatio_working_3-way'!Y194+4*PI())/3)</f>
        <v>-0.47057620716667198</v>
      </c>
      <c r="AF194" s="11">
        <f>-'OddsRatio_working_3-way'!U194/(3*'OddsRatio_working_3-way'!X194^(1/3))*COS(('OddsRatio_working_3-way'!Y194)/3)</f>
        <v>0.52176158609104895</v>
      </c>
      <c r="AG194" s="11">
        <f>-'OddsRatio_working_3-way'!U194/(3*'OddsRatio_working_3-way'!X194^(1/3))*COS(('OddsRatio_working_3-way'!Y194+2*PI())/3)</f>
        <v>-0.2933003135546845</v>
      </c>
      <c r="AH194" s="11">
        <f>-'OddsRatio_working_3-way'!U194/(3*'OddsRatio_working_3-way'!X194^(1/3))*COS(('OddsRatio_working_3-way'!Y194+4*PI())/3)</f>
        <v>-0.22846127253636461</v>
      </c>
      <c r="AI194" s="11">
        <f>'OddsRatio_working_3-way'!U194/(3*'OddsRatio_working_3-way'!X194^(1/3))*SIN(('OddsRatio_working_3-way'!Y194)/3)</f>
        <v>-3.7434837785924137E-2</v>
      </c>
      <c r="AJ194" s="11">
        <f>'OddsRatio_working_3-way'!U194/(3*'OddsRatio_working_3-way'!X194^(1/3))*SIN(('OddsRatio_working_3-way'!Y194+2*PI())/3)</f>
        <v>-0.43314136938074776</v>
      </c>
      <c r="AK194" s="11">
        <f>'OddsRatio_working_3-way'!U194/(3*'OddsRatio_working_3-way'!X194^(1/3))*SIN(('OddsRatio_working_3-way'!Y194+4*PI())/3)</f>
        <v>0.47057620716667192</v>
      </c>
      <c r="AL194" s="11">
        <f>'OddsRatio_working_3-way'!Z194+'OddsRatio_working_3-way'!AF194</f>
        <v>1.0435231721820979</v>
      </c>
      <c r="AM194" s="11">
        <f>'OddsRatio_working_3-way'!AA194+'OddsRatio_working_3-way'!AG194</f>
        <v>-0.58660062710936911</v>
      </c>
      <c r="AN194" s="11">
        <f>'OddsRatio_working_3-way'!AB194+'OddsRatio_working_3-way'!AH194</f>
        <v>-0.45692254507272928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1.0435231721820979</v>
      </c>
      <c r="AS194" s="11">
        <f>IF(('OddsRatio_working_3-way'!X194=0),IF(Q194&gt;0,-Q194^(1/3),(-Q194)^(1/3)),'OddsRatio_working_3-way'!AM194-'OddsRatio_working_3-way'!R194/3)</f>
        <v>-0.58660062710936911</v>
      </c>
      <c r="AT194" s="11">
        <f>IF(('OddsRatio_working_3-way'!X194=0),IF(Q194&gt;0,-Q194^(1/3),(-Q194)^(1/3)),'OddsRatio_working_3-way'!AN194-'OddsRatio_working_3-way'!R194/3)</f>
        <v>-0.45692254507272928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9">
        <f t="shared" si="39"/>
        <v>9.8809068086741211E-2</v>
      </c>
      <c r="E195" s="9">
        <f t="shared" si="40"/>
        <v>0.1717593998718222</v>
      </c>
      <c r="F195" s="9">
        <f t="shared" si="41"/>
        <v>0.72943153204143663</v>
      </c>
      <c r="G195" s="9">
        <f t="shared" si="42"/>
        <v>1.0909723211658846</v>
      </c>
      <c r="H195" s="9">
        <f t="shared" si="43"/>
        <v>10.120528604946795</v>
      </c>
      <c r="I195" s="9">
        <f t="shared" si="44"/>
        <v>5.8220976595532106</v>
      </c>
      <c r="J195" s="9">
        <f t="shared" si="45"/>
        <v>1.3709305891964008</v>
      </c>
      <c r="K195" s="11">
        <f t="shared" si="46"/>
        <v>0.10683760683760685</v>
      </c>
      <c r="L195" s="11">
        <f t="shared" si="47"/>
        <v>0.18450184501845018</v>
      </c>
      <c r="M195" s="11">
        <f t="shared" si="48"/>
        <v>0.74626865671641784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-0.18481087795952589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0.1929984856679795</v>
      </c>
      <c r="Q195" s="11">
        <f>2*'OddsRatio_working_3-way'!K195*'OddsRatio_working_3-way'!L195*'OddsRatio_working_3-way'!M195</f>
        <v>2.942050086402127E-2</v>
      </c>
      <c r="R195" s="11">
        <f t="shared" si="49"/>
        <v>0</v>
      </c>
      <c r="S195" s="11">
        <f t="shared" si="50"/>
        <v>-1.0443026287134827</v>
      </c>
      <c r="T195" s="11">
        <f t="shared" si="51"/>
        <v>-0.15919247388925042</v>
      </c>
      <c r="U195" s="11">
        <f>'OddsRatio_working_3-way'!S195-'OddsRatio_working_3-way'!R195^2/3</f>
        <v>-1.0443026287134827</v>
      </c>
      <c r="V195" s="11">
        <f>'OddsRatio_working_3-way'!S195*'OddsRatio_working_3-way'!R195/3-2*'OddsRatio_working_3-way'!R195^3/27-'OddsRatio_working_3-way'!T195</f>
        <v>0.15919247388925042</v>
      </c>
      <c r="W195" s="11">
        <f>'OddsRatio_working_3-way'!V195^2+4*'OddsRatio_working_3-way'!U195^3/27</f>
        <v>-0.14338116494703695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0.20537977547096539</v>
      </c>
      <c r="Y195" s="11">
        <f>IF('OddsRatio_working_3-way'!W195&gt;=0,IF('OddsRatio_working_3-way'!V195+SQRT('OddsRatio_working_3-way'!W195)&gt;0,0,PI()),ACOS('OddsRatio_working_3-way'!V195/(2*'OddsRatio_working_3-way'!X195)))</f>
        <v>1.1728170340533803</v>
      </c>
      <c r="Z195" s="11">
        <f>'OddsRatio_working_3-way'!X195^(1/3)*COS('OddsRatio_working_3-way'!Y195/3)</f>
        <v>0.5454861605829423</v>
      </c>
      <c r="AA195" s="11">
        <f>'OddsRatio_working_3-way'!X195^(1/3)*COS(('OddsRatio_working_3-way'!Y195+2*PI())/3)</f>
        <v>-0.46744617127292171</v>
      </c>
      <c r="AB195" s="11">
        <f>'OddsRatio_working_3-way'!X195^(1/3)*COS(('OddsRatio_working_3-way'!Y195+4*PI())/3)</f>
        <v>-7.8039989310020499E-2</v>
      </c>
      <c r="AC195" s="11">
        <f>'OddsRatio_working_3-way'!X195^(1/3)*SIN('OddsRatio_working_3-way'!Y195/3)</f>
        <v>0.22482376398038531</v>
      </c>
      <c r="AD195" s="11">
        <f>'OddsRatio_working_3-way'!X195^(1/3)*SIN(('OddsRatio_working_3-way'!Y195+2*PI())/3)</f>
        <v>0.35999299048747313</v>
      </c>
      <c r="AE195" s="11">
        <f>'OddsRatio_working_3-way'!X195^(1/3)*SIN(('OddsRatio_working_3-way'!Y195+4*PI())/3)</f>
        <v>-0.58481675446785852</v>
      </c>
      <c r="AF195" s="11">
        <f>-'OddsRatio_working_3-way'!U195/(3*'OddsRatio_working_3-way'!X195^(1/3))*COS(('OddsRatio_working_3-way'!Y195)/3)</f>
        <v>0.5454861605829423</v>
      </c>
      <c r="AG195" s="11">
        <f>-'OddsRatio_working_3-way'!U195/(3*'OddsRatio_working_3-way'!X195^(1/3))*COS(('OddsRatio_working_3-way'!Y195+2*PI())/3)</f>
        <v>-0.46744617127292171</v>
      </c>
      <c r="AH195" s="11">
        <f>-'OddsRatio_working_3-way'!U195/(3*'OddsRatio_working_3-way'!X195^(1/3))*COS(('OddsRatio_working_3-way'!Y195+4*PI())/3)</f>
        <v>-7.8039989310020499E-2</v>
      </c>
      <c r="AI195" s="11">
        <f>'OddsRatio_working_3-way'!U195/(3*'OddsRatio_working_3-way'!X195^(1/3))*SIN(('OddsRatio_working_3-way'!Y195)/3)</f>
        <v>-0.22482376398038531</v>
      </c>
      <c r="AJ195" s="11">
        <f>'OddsRatio_working_3-way'!U195/(3*'OddsRatio_working_3-way'!X195^(1/3))*SIN(('OddsRatio_working_3-way'!Y195+2*PI())/3)</f>
        <v>-0.35999299048747313</v>
      </c>
      <c r="AK195" s="11">
        <f>'OddsRatio_working_3-way'!U195/(3*'OddsRatio_working_3-way'!X195^(1/3))*SIN(('OddsRatio_working_3-way'!Y195+4*PI())/3)</f>
        <v>0.58481675446785852</v>
      </c>
      <c r="AL195" s="11">
        <f>'OddsRatio_working_3-way'!Z195+'OddsRatio_working_3-way'!AF195</f>
        <v>1.0909723211658846</v>
      </c>
      <c r="AM195" s="11">
        <f>'OddsRatio_working_3-way'!AA195+'OddsRatio_working_3-way'!AG195</f>
        <v>-0.93489234254584341</v>
      </c>
      <c r="AN195" s="11">
        <f>'OddsRatio_working_3-way'!AB195+'OddsRatio_working_3-way'!AH195</f>
        <v>-0.156079978620041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1.0909723211658846</v>
      </c>
      <c r="AS195" s="11">
        <f>IF(('OddsRatio_working_3-way'!X195=0),IF(Q195&gt;0,-Q195^(1/3),(-Q195)^(1/3)),'OddsRatio_working_3-way'!AM195-'OddsRatio_working_3-way'!R195/3)</f>
        <v>-0.93489234254584341</v>
      </c>
      <c r="AT195" s="11">
        <f>IF(('OddsRatio_working_3-way'!X195=0),IF(Q195&gt;0,-Q195^(1/3),(-Q195)^(1/3)),'OddsRatio_working_3-way'!AN195-'OddsRatio_working_3-way'!R195/3)</f>
        <v>-0.156079978620041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9">
        <f t="shared" ref="D196:D259" si="52">(K196/(AR196+K196-(AR196*K196)))</f>
        <v>0.65895048486004959</v>
      </c>
      <c r="E196" s="9">
        <f t="shared" ref="E196:E259" si="53">(L196/(AR196+L196-(AR196*L196)))</f>
        <v>0.22721388361287556</v>
      </c>
      <c r="F196" s="9">
        <f t="shared" ref="F196:F259" si="54">(M196/(AR196+M196-(AR196*M196)))</f>
        <v>0.11383563152707492</v>
      </c>
      <c r="G196" s="9">
        <f t="shared" ref="G196:G259" si="55">AR196</f>
        <v>1.0562545056792596</v>
      </c>
      <c r="H196" s="9">
        <f t="shared" ref="H196:H259" si="56">IF(A196="","",1/D196)</f>
        <v>1.5175647077828371</v>
      </c>
      <c r="I196" s="9">
        <f t="shared" ref="I196:I259" si="57">IF(B196="","",1/E196)</f>
        <v>4.4011395082872165</v>
      </c>
      <c r="J196" s="9">
        <f t="shared" ref="J196:J259" si="58">IF(C196="","",1/F196)</f>
        <v>8.7845957068561411</v>
      </c>
      <c r="K196" s="11">
        <f t="shared" ref="K196:K259" si="59">1/A196</f>
        <v>0.67114093959731547</v>
      </c>
      <c r="L196" s="11">
        <f t="shared" ref="L196:L259" si="60">1/B196</f>
        <v>0.23696682464454977</v>
      </c>
      <c r="M196" s="11">
        <f t="shared" ref="M196:M259" si="61">1/C196</f>
        <v>0.11947431302270013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-0.22095063916040336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0.21053077201748105</v>
      </c>
      <c r="Q196" s="11">
        <f>2*'OddsRatio_working_3-way'!K196*'OddsRatio_working_3-way'!L196*'OddsRatio_working_3-way'!M196</f>
        <v>3.800194440748756E-2</v>
      </c>
      <c r="R196" s="11">
        <f t="shared" ref="R196:R259" si="62">O196/N196</f>
        <v>0</v>
      </c>
      <c r="S196" s="11">
        <f t="shared" ref="S196:S259" si="63">P196/N196</f>
        <v>-0.95284074677259567</v>
      </c>
      <c r="T196" s="11">
        <f t="shared" ref="T196:T259" si="64">Q196/N196</f>
        <v>-0.17199291457989094</v>
      </c>
      <c r="U196" s="11">
        <f>'OddsRatio_working_3-way'!S196-'OddsRatio_working_3-way'!R196^2/3</f>
        <v>-0.95284074677259567</v>
      </c>
      <c r="V196" s="11">
        <f>'OddsRatio_working_3-way'!S196*'OddsRatio_working_3-way'!R196/3-2*'OddsRatio_working_3-way'!R196^3/27-'OddsRatio_working_3-way'!T196</f>
        <v>0.17199291457989094</v>
      </c>
      <c r="W196" s="11">
        <f>'OddsRatio_working_3-way'!V196^2+4*'OddsRatio_working_3-way'!U196^3/27</f>
        <v>-9.8579821610095833E-2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0.1789981733676223</v>
      </c>
      <c r="Y196" s="11">
        <f>IF('OddsRatio_working_3-way'!W196&gt;=0,IF('OddsRatio_working_3-way'!V196+SQRT('OddsRatio_working_3-way'!W196)&gt;0,0,PI()),ACOS('OddsRatio_working_3-way'!V196/(2*'OddsRatio_working_3-way'!X196)))</f>
        <v>1.0696490666844882</v>
      </c>
      <c r="Z196" s="11">
        <f>'OddsRatio_working_3-way'!X196^(1/3)*COS('OddsRatio_working_3-way'!Y196/3)</f>
        <v>0.5281272528396298</v>
      </c>
      <c r="AA196" s="11">
        <f>'OddsRatio_working_3-way'!X196^(1/3)*COS(('OddsRatio_working_3-way'!Y196+2*PI())/3)</f>
        <v>-0.43442028258328325</v>
      </c>
      <c r="AB196" s="11">
        <f>'OddsRatio_working_3-way'!X196^(1/3)*COS(('OddsRatio_working_3-way'!Y196+4*PI())/3)</f>
        <v>-9.3706970256346667E-2</v>
      </c>
      <c r="AC196" s="11">
        <f>'OddsRatio_working_3-way'!X196^(1/3)*SIN('OddsRatio_working_3-way'!Y196/3)</f>
        <v>0.19671092258844608</v>
      </c>
      <c r="AD196" s="11">
        <f>'OddsRatio_working_3-way'!X196^(1/3)*SIN(('OddsRatio_working_3-way'!Y196+2*PI())/3)</f>
        <v>0.3590161560957838</v>
      </c>
      <c r="AE196" s="11">
        <f>'OddsRatio_working_3-way'!X196^(1/3)*SIN(('OddsRatio_working_3-way'!Y196+4*PI())/3)</f>
        <v>-0.55572707868422977</v>
      </c>
      <c r="AF196" s="11">
        <f>-'OddsRatio_working_3-way'!U196/(3*'OddsRatio_working_3-way'!X196^(1/3))*COS(('OddsRatio_working_3-way'!Y196)/3)</f>
        <v>0.5281272528396298</v>
      </c>
      <c r="AG196" s="11">
        <f>-'OddsRatio_working_3-way'!U196/(3*'OddsRatio_working_3-way'!X196^(1/3))*COS(('OddsRatio_working_3-way'!Y196+2*PI())/3)</f>
        <v>-0.43442028258328325</v>
      </c>
      <c r="AH196" s="11">
        <f>-'OddsRatio_working_3-way'!U196/(3*'OddsRatio_working_3-way'!X196^(1/3))*COS(('OddsRatio_working_3-way'!Y196+4*PI())/3)</f>
        <v>-9.3706970256346667E-2</v>
      </c>
      <c r="AI196" s="11">
        <f>'OddsRatio_working_3-way'!U196/(3*'OddsRatio_working_3-way'!X196^(1/3))*SIN(('OddsRatio_working_3-way'!Y196)/3)</f>
        <v>-0.19671092258844608</v>
      </c>
      <c r="AJ196" s="11">
        <f>'OddsRatio_working_3-way'!U196/(3*'OddsRatio_working_3-way'!X196^(1/3))*SIN(('OddsRatio_working_3-way'!Y196+2*PI())/3)</f>
        <v>-0.3590161560957838</v>
      </c>
      <c r="AK196" s="11">
        <f>'OddsRatio_working_3-way'!U196/(3*'OddsRatio_working_3-way'!X196^(1/3))*SIN(('OddsRatio_working_3-way'!Y196+4*PI())/3)</f>
        <v>0.55572707868422977</v>
      </c>
      <c r="AL196" s="11">
        <f>'OddsRatio_working_3-way'!Z196+'OddsRatio_working_3-way'!AF196</f>
        <v>1.0562545056792596</v>
      </c>
      <c r="AM196" s="11">
        <f>'OddsRatio_working_3-way'!AA196+'OddsRatio_working_3-way'!AG196</f>
        <v>-0.86884056516656649</v>
      </c>
      <c r="AN196" s="11">
        <f>'OddsRatio_working_3-way'!AB196+'OddsRatio_working_3-way'!AH196</f>
        <v>-0.18741394051269333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1.0562545056792596</v>
      </c>
      <c r="AS196" s="11">
        <f>IF(('OddsRatio_working_3-way'!X196=0),IF(Q196&gt;0,-Q196^(1/3),(-Q196)^(1/3)),'OddsRatio_working_3-way'!AM196-'OddsRatio_working_3-way'!R196/3)</f>
        <v>-0.86884056516656649</v>
      </c>
      <c r="AT196" s="11">
        <f>IF(('OddsRatio_working_3-way'!X196=0),IF(Q196&gt;0,-Q196^(1/3),(-Q196)^(1/3)),'OddsRatio_working_3-way'!AN196-'OddsRatio_working_3-way'!R196/3)</f>
        <v>-0.18741394051269333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9">
        <f t="shared" si="52"/>
        <v>0.31273241999048146</v>
      </c>
      <c r="E197" s="9">
        <f t="shared" si="53"/>
        <v>0.33687207714247552</v>
      </c>
      <c r="F197" s="9">
        <f t="shared" si="54"/>
        <v>0.35039550286704302</v>
      </c>
      <c r="G197" s="9">
        <f t="shared" si="55"/>
        <v>1.0415269137811589</v>
      </c>
      <c r="H197" s="9">
        <f t="shared" si="56"/>
        <v>3.1976217880782452</v>
      </c>
      <c r="I197" s="9">
        <f t="shared" si="57"/>
        <v>2.9684858670463905</v>
      </c>
      <c r="J197" s="9">
        <f t="shared" si="58"/>
        <v>2.8539179065304623</v>
      </c>
      <c r="K197" s="11">
        <f t="shared" si="59"/>
        <v>0.32154340836012862</v>
      </c>
      <c r="L197" s="11">
        <f t="shared" si="60"/>
        <v>0.34602076124567471</v>
      </c>
      <c r="M197" s="11">
        <f t="shared" si="61"/>
        <v>0.35971223021582738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-0.28409345866357016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0.23132619306484076</v>
      </c>
      <c r="Q197" s="11">
        <f>2*'OddsRatio_working_3-way'!K197*'OddsRatio_working_3-way'!L197*'OddsRatio_working_3-way'!M197</f>
        <v>8.0043665420360108E-2</v>
      </c>
      <c r="R197" s="11">
        <f t="shared" si="62"/>
        <v>0</v>
      </c>
      <c r="S197" s="11">
        <f t="shared" si="63"/>
        <v>-0.81426089200731089</v>
      </c>
      <c r="T197" s="11">
        <f t="shared" si="64"/>
        <v>-0.28175117370495184</v>
      </c>
      <c r="U197" s="11">
        <f>'OddsRatio_working_3-way'!S197-'OddsRatio_working_3-way'!R197^2/3</f>
        <v>-0.81426089200731089</v>
      </c>
      <c r="V197" s="11">
        <f>'OddsRatio_working_3-way'!S197*'OddsRatio_working_3-way'!R197/3-2*'OddsRatio_working_3-way'!R197^3/27-'OddsRatio_working_3-way'!T197</f>
        <v>0.28175117370495184</v>
      </c>
      <c r="W197" s="11">
        <f>'OddsRatio_working_3-way'!V197^2+4*'OddsRatio_working_3-way'!U197^3/27</f>
        <v>-5.9729955781326338E-4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0.14140458217640192</v>
      </c>
      <c r="Y197" s="11">
        <f>IF('OddsRatio_working_3-way'!W197&gt;=0,IF('OddsRatio_working_3-way'!V197+SQRT('OddsRatio_working_3-way'!W197)&gt;0,0,PI()),ACOS('OddsRatio_working_3-way'!V197/(2*'OddsRatio_working_3-way'!X197)))</f>
        <v>8.6525607543473493E-2</v>
      </c>
      <c r="Z197" s="11">
        <f>'OddsRatio_working_3-way'!X197^(1/3)*COS('OddsRatio_working_3-way'!Y197/3)</f>
        <v>0.52076345689057946</v>
      </c>
      <c r="AA197" s="11">
        <f>'OddsRatio_working_3-way'!X197^(1/3)*COS(('OddsRatio_working_3-way'!Y197+2*PI())/3)</f>
        <v>-0.27339285742620351</v>
      </c>
      <c r="AB197" s="11">
        <f>'OddsRatio_working_3-way'!X197^(1/3)*COS(('OddsRatio_working_3-way'!Y197+4*PI())/3)</f>
        <v>-0.24737059946437603</v>
      </c>
      <c r="AC197" s="11">
        <f>'OddsRatio_working_3-way'!X197^(1/3)*SIN('OddsRatio_working_3-way'!Y197/3)</f>
        <v>1.5023957639183025E-2</v>
      </c>
      <c r="AD197" s="11">
        <f>'OddsRatio_working_3-way'!X197^(1/3)*SIN(('OddsRatio_working_3-way'!Y197+2*PI())/3)</f>
        <v>0.44348240421025265</v>
      </c>
      <c r="AE197" s="11">
        <f>'OddsRatio_working_3-way'!X197^(1/3)*SIN(('OddsRatio_working_3-way'!Y197+4*PI())/3)</f>
        <v>-0.45850636184943561</v>
      </c>
      <c r="AF197" s="11">
        <f>-'OddsRatio_working_3-way'!U197/(3*'OddsRatio_working_3-way'!X197^(1/3))*COS(('OddsRatio_working_3-way'!Y197)/3)</f>
        <v>0.52076345689057935</v>
      </c>
      <c r="AG197" s="11">
        <f>-'OddsRatio_working_3-way'!U197/(3*'OddsRatio_working_3-way'!X197^(1/3))*COS(('OddsRatio_working_3-way'!Y197+2*PI())/3)</f>
        <v>-0.27339285742620345</v>
      </c>
      <c r="AH197" s="11">
        <f>-'OddsRatio_working_3-way'!U197/(3*'OddsRatio_working_3-way'!X197^(1/3))*COS(('OddsRatio_working_3-way'!Y197+4*PI())/3)</f>
        <v>-0.24737059946437598</v>
      </c>
      <c r="AI197" s="11">
        <f>'OddsRatio_working_3-way'!U197/(3*'OddsRatio_working_3-way'!X197^(1/3))*SIN(('OddsRatio_working_3-way'!Y197)/3)</f>
        <v>-1.5023957639183022E-2</v>
      </c>
      <c r="AJ197" s="11">
        <f>'OddsRatio_working_3-way'!U197/(3*'OddsRatio_working_3-way'!X197^(1/3))*SIN(('OddsRatio_working_3-way'!Y197+2*PI())/3)</f>
        <v>-0.44348240421025253</v>
      </c>
      <c r="AK197" s="11">
        <f>'OddsRatio_working_3-way'!U197/(3*'OddsRatio_working_3-way'!X197^(1/3))*SIN(('OddsRatio_working_3-way'!Y197+4*PI())/3)</f>
        <v>0.45850636184943555</v>
      </c>
      <c r="AL197" s="11">
        <f>'OddsRatio_working_3-way'!Z197+'OddsRatio_working_3-way'!AF197</f>
        <v>1.0415269137811589</v>
      </c>
      <c r="AM197" s="11">
        <f>'OddsRatio_working_3-way'!AA197+'OddsRatio_working_3-way'!AG197</f>
        <v>-0.5467857148524069</v>
      </c>
      <c r="AN197" s="11">
        <f>'OddsRatio_working_3-way'!AB197+'OddsRatio_working_3-way'!AH197</f>
        <v>-0.49474119892875201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1.0415269137811589</v>
      </c>
      <c r="AS197" s="11">
        <f>IF(('OddsRatio_working_3-way'!X197=0),IF(Q197&gt;0,-Q197^(1/3),(-Q197)^(1/3)),'OddsRatio_working_3-way'!AM197-'OddsRatio_working_3-way'!R197/3)</f>
        <v>-0.5467857148524069</v>
      </c>
      <c r="AT197" s="11">
        <f>IF(('OddsRatio_working_3-way'!X197=0),IF(Q197&gt;0,-Q197^(1/3),(-Q197)^(1/3)),'OddsRatio_working_3-way'!AN197-'OddsRatio_working_3-way'!R197/3)</f>
        <v>-0.49474119892875201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9">
        <f t="shared" si="52"/>
        <v>0.42049445540480923</v>
      </c>
      <c r="E198" s="9">
        <f t="shared" si="53"/>
        <v>0.28975277229759544</v>
      </c>
      <c r="F198" s="9">
        <f t="shared" si="54"/>
        <v>0.28975277229759544</v>
      </c>
      <c r="G198" s="9">
        <f t="shared" si="55"/>
        <v>1.0520249174350798</v>
      </c>
      <c r="H198" s="9">
        <f t="shared" si="56"/>
        <v>2.3781526418399546</v>
      </c>
      <c r="I198" s="9">
        <f t="shared" si="57"/>
        <v>3.4512180576237359</v>
      </c>
      <c r="J198" s="9">
        <f t="shared" si="58"/>
        <v>3.4512180576237359</v>
      </c>
      <c r="K198" s="11">
        <f t="shared" si="59"/>
        <v>0.4329004329004329</v>
      </c>
      <c r="L198" s="11">
        <f t="shared" si="60"/>
        <v>0.3003003003003003</v>
      </c>
      <c r="M198" s="11">
        <f t="shared" si="61"/>
        <v>0.3003003003003003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-0.27764041878155987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0.23306329612635915</v>
      </c>
      <c r="Q198" s="11">
        <f>2*'OddsRatio_working_3-way'!K198*'OddsRatio_working_3-way'!L198*'OddsRatio_working_3-way'!M198</f>
        <v>7.807815615623423E-2</v>
      </c>
      <c r="R198" s="11">
        <f t="shared" si="62"/>
        <v>0</v>
      </c>
      <c r="S198" s="11">
        <f t="shared" si="63"/>
        <v>-0.83944296420949849</v>
      </c>
      <c r="T198" s="11">
        <f t="shared" si="64"/>
        <v>-0.28122042352077004</v>
      </c>
      <c r="U198" s="11">
        <f>'OddsRatio_working_3-way'!S198-'OddsRatio_working_3-way'!R198^2/3</f>
        <v>-0.83944296420949849</v>
      </c>
      <c r="V198" s="11">
        <f>'OddsRatio_working_3-way'!S198*'OddsRatio_working_3-way'!R198/3-2*'OddsRatio_working_3-way'!R198^3/27-'OddsRatio_working_3-way'!T198</f>
        <v>0.28122042352077004</v>
      </c>
      <c r="W198" s="11">
        <f>'OddsRatio_working_3-way'!V198^2+4*'OddsRatio_working_3-way'!U198^3/27</f>
        <v>-8.5485027864700691E-3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0.14801472003796728</v>
      </c>
      <c r="Y198" s="11">
        <f>IF('OddsRatio_working_3-way'!W198&gt;=0,IF('OddsRatio_working_3-way'!V198+SQRT('OddsRatio_working_3-way'!W198)&gt;0,0,PI()),ACOS('OddsRatio_working_3-way'!V198/(2*'OddsRatio_working_3-way'!X198)))</f>
        <v>0.31764203908823552</v>
      </c>
      <c r="Z198" s="11">
        <f>'OddsRatio_working_3-way'!X198^(1/3)*COS('OddsRatio_working_3-way'!Y198/3)</f>
        <v>0.52601245871753999</v>
      </c>
      <c r="AA198" s="11">
        <f>'OddsRatio_working_3-way'!X198^(1/3)*COS(('OddsRatio_working_3-way'!Y198+2*PI())/3)</f>
        <v>-0.31142018403942845</v>
      </c>
      <c r="AB198" s="11">
        <f>'OddsRatio_working_3-way'!X198^(1/3)*COS(('OddsRatio_working_3-way'!Y198+4*PI())/3)</f>
        <v>-0.21459227467811168</v>
      </c>
      <c r="AC198" s="11">
        <f>'OddsRatio_working_3-way'!X198^(1/3)*SIN('OddsRatio_working_3-way'!Y198/3)</f>
        <v>5.590361953482486E-2</v>
      </c>
      <c r="AD198" s="11">
        <f>'OddsRatio_working_3-way'!X198^(1/3)*SIN(('OddsRatio_working_3-way'!Y198+2*PI())/3)</f>
        <v>0.42758834218909048</v>
      </c>
      <c r="AE198" s="11">
        <f>'OddsRatio_working_3-way'!X198^(1/3)*SIN(('OddsRatio_working_3-way'!Y198+4*PI())/3)</f>
        <v>-0.4834919617239154</v>
      </c>
      <c r="AF198" s="11">
        <f>-'OddsRatio_working_3-way'!U198/(3*'OddsRatio_working_3-way'!X198^(1/3))*COS(('OddsRatio_working_3-way'!Y198)/3)</f>
        <v>0.52601245871753988</v>
      </c>
      <c r="AG198" s="11">
        <f>-'OddsRatio_working_3-way'!U198/(3*'OddsRatio_working_3-way'!X198^(1/3))*COS(('OddsRatio_working_3-way'!Y198+2*PI())/3)</f>
        <v>-0.31142018403942839</v>
      </c>
      <c r="AH198" s="11">
        <f>-'OddsRatio_working_3-way'!U198/(3*'OddsRatio_working_3-way'!X198^(1/3))*COS(('OddsRatio_working_3-way'!Y198+4*PI())/3)</f>
        <v>-0.21459227467811165</v>
      </c>
      <c r="AI198" s="11">
        <f>'OddsRatio_working_3-way'!U198/(3*'OddsRatio_working_3-way'!X198^(1/3))*SIN(('OddsRatio_working_3-way'!Y198)/3)</f>
        <v>-5.5903619534824846E-2</v>
      </c>
      <c r="AJ198" s="11">
        <f>'OddsRatio_working_3-way'!U198/(3*'OddsRatio_working_3-way'!X198^(1/3))*SIN(('OddsRatio_working_3-way'!Y198+2*PI())/3)</f>
        <v>-0.42758834218909036</v>
      </c>
      <c r="AK198" s="11">
        <f>'OddsRatio_working_3-way'!U198/(3*'OddsRatio_working_3-way'!X198^(1/3))*SIN(('OddsRatio_working_3-way'!Y198+4*PI())/3)</f>
        <v>0.48349196172391529</v>
      </c>
      <c r="AL198" s="11">
        <f>'OddsRatio_working_3-way'!Z198+'OddsRatio_working_3-way'!AF198</f>
        <v>1.0520249174350798</v>
      </c>
      <c r="AM198" s="11">
        <f>'OddsRatio_working_3-way'!AA198+'OddsRatio_working_3-way'!AG198</f>
        <v>-0.62284036807885679</v>
      </c>
      <c r="AN198" s="11">
        <f>'OddsRatio_working_3-way'!AB198+'OddsRatio_working_3-way'!AH198</f>
        <v>-0.4291845493562233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1.0520249174350798</v>
      </c>
      <c r="AS198" s="11">
        <f>IF(('OddsRatio_working_3-way'!X198=0),IF(Q198&gt;0,-Q198^(1/3),(-Q198)^(1/3)),'OddsRatio_working_3-way'!AM198-'OddsRatio_working_3-way'!R198/3)</f>
        <v>-0.62284036807885679</v>
      </c>
      <c r="AT198" s="11">
        <f>IF(('OddsRatio_working_3-way'!X198=0),IF(Q198&gt;0,-Q198^(1/3),(-Q198)^(1/3)),'OddsRatio_working_3-way'!AN198-'OddsRatio_working_3-way'!R198/3)</f>
        <v>-0.4291845493562233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9">
        <f t="shared" si="52"/>
        <v>0.28684769770427626</v>
      </c>
      <c r="E199" s="9">
        <f t="shared" si="53"/>
        <v>0.2542972221616161</v>
      </c>
      <c r="F199" s="9">
        <f t="shared" si="54"/>
        <v>0.45885508013410747</v>
      </c>
      <c r="G199" s="9">
        <f t="shared" si="55"/>
        <v>1.0624660528606198</v>
      </c>
      <c r="H199" s="9">
        <f t="shared" si="56"/>
        <v>3.4861705636938507</v>
      </c>
      <c r="I199" s="9">
        <f t="shared" si="57"/>
        <v>3.9324063058953111</v>
      </c>
      <c r="J199" s="9">
        <f t="shared" si="58"/>
        <v>2.1793373186752878</v>
      </c>
      <c r="K199" s="11">
        <f t="shared" si="59"/>
        <v>0.29940119760479045</v>
      </c>
      <c r="L199" s="11">
        <f t="shared" si="60"/>
        <v>0.26595744680851063</v>
      </c>
      <c r="M199" s="11">
        <f t="shared" si="61"/>
        <v>0.47393364928909953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-0.27053979164792319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0.23435532887034244</v>
      </c>
      <c r="Q199" s="11">
        <f>2*'OddsRatio_working_3-way'!K199*'OddsRatio_working_3-way'!L199*'OddsRatio_working_3-way'!M199</f>
        <v>7.5476756479981449E-2</v>
      </c>
      <c r="R199" s="11">
        <f t="shared" si="62"/>
        <v>0</v>
      </c>
      <c r="S199" s="11">
        <f t="shared" si="63"/>
        <v>-0.86625086625086667</v>
      </c>
      <c r="T199" s="11">
        <f t="shared" si="64"/>
        <v>-0.27898578623216314</v>
      </c>
      <c r="U199" s="11">
        <f>'OddsRatio_working_3-way'!S199-'OddsRatio_working_3-way'!R199^2/3</f>
        <v>-0.86625086625086667</v>
      </c>
      <c r="V199" s="11">
        <f>'OddsRatio_working_3-way'!S199*'OddsRatio_working_3-way'!R199/3-2*'OddsRatio_working_3-way'!R199^3/27-'OddsRatio_working_3-way'!T199</f>
        <v>0.27898578623216314</v>
      </c>
      <c r="W199" s="11">
        <f>'OddsRatio_working_3-way'!V199^2+4*'OddsRatio_working_3-way'!U199^3/27</f>
        <v>-1.8467149668288774E-2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0.15516138258911832</v>
      </c>
      <c r="Y199" s="11">
        <f>IF('OddsRatio_working_3-way'!W199&gt;=0,IF('OddsRatio_working_3-way'!V199+SQRT('OddsRatio_working_3-way'!W199)&gt;0,0,PI()),ACOS('OddsRatio_working_3-way'!V199/(2*'OddsRatio_working_3-way'!X199)))</f>
        <v>0.45327420666260143</v>
      </c>
      <c r="Z199" s="11">
        <f>'OddsRatio_working_3-way'!X199^(1/3)*COS('OddsRatio_working_3-way'!Y199/3)</f>
        <v>0.5312330264303099</v>
      </c>
      <c r="AA199" s="11">
        <f>'OddsRatio_working_3-way'!X199^(1/3)*COS(('OddsRatio_working_3-way'!Y199+2*PI())/3)</f>
        <v>-0.33566164355971889</v>
      </c>
      <c r="AB199" s="11">
        <f>'OddsRatio_working_3-way'!X199^(1/3)*COS(('OddsRatio_working_3-way'!Y199+4*PI())/3)</f>
        <v>-0.19557138287059103</v>
      </c>
      <c r="AC199" s="11">
        <f>'OddsRatio_working_3-way'!X199^(1/3)*SIN('OddsRatio_working_3-way'!Y199/3)</f>
        <v>8.0881149719712928E-2</v>
      </c>
      <c r="AD199" s="11">
        <f>'OddsRatio_working_3-way'!X199^(1/3)*SIN(('OddsRatio_working_3-way'!Y199+2*PI())/3)</f>
        <v>0.41962072135808198</v>
      </c>
      <c r="AE199" s="11">
        <f>'OddsRatio_working_3-way'!X199^(1/3)*SIN(('OddsRatio_working_3-way'!Y199+4*PI())/3)</f>
        <v>-0.50050187107779487</v>
      </c>
      <c r="AF199" s="11">
        <f>-'OddsRatio_working_3-way'!U199/(3*'OddsRatio_working_3-way'!X199^(1/3))*COS(('OddsRatio_working_3-way'!Y199)/3)</f>
        <v>0.5312330264303099</v>
      </c>
      <c r="AG199" s="11">
        <f>-'OddsRatio_working_3-way'!U199/(3*'OddsRatio_working_3-way'!X199^(1/3))*COS(('OddsRatio_working_3-way'!Y199+2*PI())/3)</f>
        <v>-0.33566164355971889</v>
      </c>
      <c r="AH199" s="11">
        <f>-'OddsRatio_working_3-way'!U199/(3*'OddsRatio_working_3-way'!X199^(1/3))*COS(('OddsRatio_working_3-way'!Y199+4*PI())/3)</f>
        <v>-0.19557138287059103</v>
      </c>
      <c r="AI199" s="11">
        <f>'OddsRatio_working_3-way'!U199/(3*'OddsRatio_working_3-way'!X199^(1/3))*SIN(('OddsRatio_working_3-way'!Y199)/3)</f>
        <v>-8.0881149719712928E-2</v>
      </c>
      <c r="AJ199" s="11">
        <f>'OddsRatio_working_3-way'!U199/(3*'OddsRatio_working_3-way'!X199^(1/3))*SIN(('OddsRatio_working_3-way'!Y199+2*PI())/3)</f>
        <v>-0.41962072135808198</v>
      </c>
      <c r="AK199" s="11">
        <f>'OddsRatio_working_3-way'!U199/(3*'OddsRatio_working_3-way'!X199^(1/3))*SIN(('OddsRatio_working_3-way'!Y199+4*PI())/3)</f>
        <v>0.50050187107779487</v>
      </c>
      <c r="AL199" s="11">
        <f>'OddsRatio_working_3-way'!Z199+'OddsRatio_working_3-way'!AF199</f>
        <v>1.0624660528606198</v>
      </c>
      <c r="AM199" s="11">
        <f>'OddsRatio_working_3-way'!AA199+'OddsRatio_working_3-way'!AG199</f>
        <v>-0.67132328711943778</v>
      </c>
      <c r="AN199" s="11">
        <f>'OddsRatio_working_3-way'!AB199+'OddsRatio_working_3-way'!AH199</f>
        <v>-0.39114276574118206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1.0624660528606198</v>
      </c>
      <c r="AS199" s="11">
        <f>IF(('OddsRatio_working_3-way'!X199=0),IF(Q199&gt;0,-Q199^(1/3),(-Q199)^(1/3)),'OddsRatio_working_3-way'!AM199-'OddsRatio_working_3-way'!R199/3)</f>
        <v>-0.67132328711943778</v>
      </c>
      <c r="AT199" s="11">
        <f>IF(('OddsRatio_working_3-way'!X199=0),IF(Q199&gt;0,-Q199^(1/3),(-Q199)^(1/3)),'OddsRatio_working_3-way'!AN199-'OddsRatio_working_3-way'!R199/3)</f>
        <v>-0.39114276574118206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9">
        <f t="shared" si="52"/>
        <v>0.45841178999581483</v>
      </c>
      <c r="E200" s="9">
        <f t="shared" si="53"/>
        <v>0.27079410500209267</v>
      </c>
      <c r="F200" s="9">
        <f t="shared" si="54"/>
        <v>0.27079410500209267</v>
      </c>
      <c r="G200" s="9">
        <f t="shared" si="55"/>
        <v>1.0643646541345093</v>
      </c>
      <c r="H200" s="9">
        <f t="shared" si="56"/>
        <v>2.1814447660893053</v>
      </c>
      <c r="I200" s="9">
        <f t="shared" si="57"/>
        <v>3.6928425749603084</v>
      </c>
      <c r="J200" s="9">
        <f t="shared" si="58"/>
        <v>3.6928425749603084</v>
      </c>
      <c r="K200" s="11">
        <f t="shared" si="59"/>
        <v>0.47393364928909953</v>
      </c>
      <c r="L200" s="11">
        <f t="shared" si="60"/>
        <v>0.28328611898016998</v>
      </c>
      <c r="M200" s="11">
        <f t="shared" si="61"/>
        <v>0.28328611898016998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-0.27022912504437113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0.23466768982286546</v>
      </c>
      <c r="Q200" s="11">
        <f>2*'OddsRatio_working_3-way'!K200*'OddsRatio_working_3-way'!L200*'OddsRatio_working_3-way'!M200</f>
        <v>7.6067322470945054E-2</v>
      </c>
      <c r="R200" s="11">
        <f t="shared" si="62"/>
        <v>0</v>
      </c>
      <c r="S200" s="11">
        <f t="shared" si="63"/>
        <v>-0.86840265565132346</v>
      </c>
      <c r="T200" s="11">
        <f t="shared" si="64"/>
        <v>-0.28149194672652306</v>
      </c>
      <c r="U200" s="11">
        <f>'OddsRatio_working_3-way'!S200-'OddsRatio_working_3-way'!R200^2/3</f>
        <v>-0.86840265565132346</v>
      </c>
      <c r="V200" s="11">
        <f>'OddsRatio_working_3-way'!S200*'OddsRatio_working_3-way'!R200/3-2*'OddsRatio_working_3-way'!R200^3/27-'OddsRatio_working_3-way'!T200</f>
        <v>0.28149194672652306</v>
      </c>
      <c r="W200" s="11">
        <f>'OddsRatio_working_3-way'!V200^2+4*'OddsRatio_working_3-way'!U200^3/27</f>
        <v>-1.7781923268886973E-2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0.15573987875683501</v>
      </c>
      <c r="Y200" s="11">
        <f>IF('OddsRatio_working_3-way'!W200&gt;=0,IF('OddsRatio_working_3-way'!V200+SQRT('OddsRatio_working_3-way'!W200)&gt;0,0,PI()),ACOS('OddsRatio_working_3-way'!V200/(2*'OddsRatio_working_3-way'!X200)))</f>
        <v>0.44240494180123346</v>
      </c>
      <c r="Z200" s="11">
        <f>'OddsRatio_working_3-way'!X200^(1/3)*COS('OddsRatio_working_3-way'!Y200/3)</f>
        <v>0.53218232706725466</v>
      </c>
      <c r="AA200" s="11">
        <f>'OddsRatio_working_3-way'!X200^(1/3)*COS(('OddsRatio_working_3-way'!Y200+2*PI())/3)</f>
        <v>-0.33455386856923086</v>
      </c>
      <c r="AB200" s="11">
        <f>'OddsRatio_working_3-way'!X200^(1/3)*COS(('OddsRatio_working_3-way'!Y200+4*PI())/3)</f>
        <v>-0.19762845849802391</v>
      </c>
      <c r="AC200" s="11">
        <f>'OddsRatio_working_3-way'!X200^(1/3)*SIN('OddsRatio_working_3-way'!Y200/3)</f>
        <v>7.9053922363511317E-2</v>
      </c>
      <c r="AD200" s="11">
        <f>'OddsRatio_working_3-way'!X200^(1/3)*SIN(('OddsRatio_working_3-way'!Y200+2*PI())/3)</f>
        <v>0.42135645350360573</v>
      </c>
      <c r="AE200" s="11">
        <f>'OddsRatio_working_3-way'!X200^(1/3)*SIN(('OddsRatio_working_3-way'!Y200+4*PI())/3)</f>
        <v>-0.50041037586711701</v>
      </c>
      <c r="AF200" s="11">
        <f>-'OddsRatio_working_3-way'!U200/(3*'OddsRatio_working_3-way'!X200^(1/3))*COS(('OddsRatio_working_3-way'!Y200)/3)</f>
        <v>0.53218232706725466</v>
      </c>
      <c r="AG200" s="11">
        <f>-'OddsRatio_working_3-way'!U200/(3*'OddsRatio_working_3-way'!X200^(1/3))*COS(('OddsRatio_working_3-way'!Y200+2*PI())/3)</f>
        <v>-0.33455386856923086</v>
      </c>
      <c r="AH200" s="11">
        <f>-'OddsRatio_working_3-way'!U200/(3*'OddsRatio_working_3-way'!X200^(1/3))*COS(('OddsRatio_working_3-way'!Y200+4*PI())/3)</f>
        <v>-0.19762845849802391</v>
      </c>
      <c r="AI200" s="11">
        <f>'OddsRatio_working_3-way'!U200/(3*'OddsRatio_working_3-way'!X200^(1/3))*SIN(('OddsRatio_working_3-way'!Y200)/3)</f>
        <v>-7.9053922363511317E-2</v>
      </c>
      <c r="AJ200" s="11">
        <f>'OddsRatio_working_3-way'!U200/(3*'OddsRatio_working_3-way'!X200^(1/3))*SIN(('OddsRatio_working_3-way'!Y200+2*PI())/3)</f>
        <v>-0.42135645350360573</v>
      </c>
      <c r="AK200" s="11">
        <f>'OddsRatio_working_3-way'!U200/(3*'OddsRatio_working_3-way'!X200^(1/3))*SIN(('OddsRatio_working_3-way'!Y200+4*PI())/3)</f>
        <v>0.50041037586711701</v>
      </c>
      <c r="AL200" s="11">
        <f>'OddsRatio_working_3-way'!Z200+'OddsRatio_working_3-way'!AF200</f>
        <v>1.0643646541345093</v>
      </c>
      <c r="AM200" s="11">
        <f>'OddsRatio_working_3-way'!AA200+'OddsRatio_working_3-way'!AG200</f>
        <v>-0.66910773713846172</v>
      </c>
      <c r="AN200" s="11">
        <f>'OddsRatio_working_3-way'!AB200+'OddsRatio_working_3-way'!AH200</f>
        <v>-0.39525691699604781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1.0643646541345093</v>
      </c>
      <c r="AS200" s="11">
        <f>IF(('OddsRatio_working_3-way'!X200=0),IF(Q200&gt;0,-Q200^(1/3),(-Q200)^(1/3)),'OddsRatio_working_3-way'!AM200-'OddsRatio_working_3-way'!R200/3)</f>
        <v>-0.66910773713846172</v>
      </c>
      <c r="AT200" s="11">
        <f>IF(('OddsRatio_working_3-way'!X200=0),IF(Q200&gt;0,-Q200^(1/3),(-Q200)^(1/3)),'OddsRatio_working_3-way'!AN200-'OddsRatio_working_3-way'!R200/3)</f>
        <v>-0.39525691699604781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9">
        <f t="shared" si="52"/>
        <v>0.38133238129655311</v>
      </c>
      <c r="E201" s="9">
        <f t="shared" si="53"/>
        <v>0.24928428359361979</v>
      </c>
      <c r="F201" s="9">
        <f t="shared" si="54"/>
        <v>0.36938333510982724</v>
      </c>
      <c r="G201" s="9">
        <f t="shared" si="55"/>
        <v>1.0603818100796103</v>
      </c>
      <c r="H201" s="9">
        <f t="shared" si="56"/>
        <v>2.6223841694218035</v>
      </c>
      <c r="I201" s="9">
        <f t="shared" si="57"/>
        <v>4.0114843406260938</v>
      </c>
      <c r="J201" s="9">
        <f t="shared" si="58"/>
        <v>2.7072147142281717</v>
      </c>
      <c r="K201" s="11">
        <f t="shared" si="59"/>
        <v>0.39525691699604748</v>
      </c>
      <c r="L201" s="11">
        <f t="shared" si="60"/>
        <v>0.26041666666666669</v>
      </c>
      <c r="M201" s="11">
        <f t="shared" si="61"/>
        <v>0.38314176245210729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-0.27589472309299912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0.23583536514571002</v>
      </c>
      <c r="Q201" s="11">
        <f>2*'OddsRatio_working_3-way'!K201*'OddsRatio_working_3-way'!L201*'OddsRatio_working_3-way'!M201</f>
        <v>7.8874704062110376E-2</v>
      </c>
      <c r="R201" s="11">
        <f t="shared" si="62"/>
        <v>0</v>
      </c>
      <c r="S201" s="11">
        <f t="shared" si="63"/>
        <v>-0.85480201470259431</v>
      </c>
      <c r="T201" s="11">
        <f t="shared" si="64"/>
        <v>-0.28588696143899478</v>
      </c>
      <c r="U201" s="11">
        <f>'OddsRatio_working_3-way'!S201-'OddsRatio_working_3-way'!R201^2/3</f>
        <v>-0.85480201470259431</v>
      </c>
      <c r="V201" s="11">
        <f>'OddsRatio_working_3-way'!S201*'OddsRatio_working_3-way'!R201/3-2*'OddsRatio_working_3-way'!R201^3/27-'OddsRatio_working_3-way'!T201</f>
        <v>0.28588696143899478</v>
      </c>
      <c r="W201" s="11">
        <f>'OddsRatio_working_3-way'!V201^2+4*'OddsRatio_working_3-way'!U201^3/27</f>
        <v>-1.0800834750209515E-2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0.1520955205381069</v>
      </c>
      <c r="Y201" s="11">
        <f>IF('OddsRatio_working_3-way'!W201&gt;=0,IF('OddsRatio_working_3-way'!V201+SQRT('OddsRatio_working_3-way'!W201)&gt;0,0,PI()),ACOS('OddsRatio_working_3-way'!V201/(2*'OddsRatio_working_3-way'!X201)))</f>
        <v>0.34867266376106798</v>
      </c>
      <c r="Z201" s="11">
        <f>'OddsRatio_working_3-way'!X201^(1/3)*COS('OddsRatio_working_3-way'!Y201/3)</f>
        <v>0.53019090503980515</v>
      </c>
      <c r="AA201" s="11">
        <f>'OddsRatio_working_3-way'!X201^(1/3)*COS(('OddsRatio_working_3-way'!Y201+2*PI())/3)</f>
        <v>-0.31870241881583128</v>
      </c>
      <c r="AB201" s="11">
        <f>'OddsRatio_working_3-way'!X201^(1/3)*COS(('OddsRatio_working_3-way'!Y201+4*PI())/3)</f>
        <v>-0.2114884862239737</v>
      </c>
      <c r="AC201" s="11">
        <f>'OddsRatio_working_3-way'!X201^(1/3)*SIN('OddsRatio_working_3-way'!Y201/3)</f>
        <v>6.1899992842787348E-2</v>
      </c>
      <c r="AD201" s="11">
        <f>'OddsRatio_working_3-way'!X201^(1/3)*SIN(('OddsRatio_working_3-way'!Y201+2*PI())/3)</f>
        <v>0.42820879619854052</v>
      </c>
      <c r="AE201" s="11">
        <f>'OddsRatio_working_3-way'!X201^(1/3)*SIN(('OddsRatio_working_3-way'!Y201+4*PI())/3)</f>
        <v>-0.49010878904132787</v>
      </c>
      <c r="AF201" s="11">
        <f>-'OddsRatio_working_3-way'!U201/(3*'OddsRatio_working_3-way'!X201^(1/3))*COS(('OddsRatio_working_3-way'!Y201)/3)</f>
        <v>0.53019090503980515</v>
      </c>
      <c r="AG201" s="11">
        <f>-'OddsRatio_working_3-way'!U201/(3*'OddsRatio_working_3-way'!X201^(1/3))*COS(('OddsRatio_working_3-way'!Y201+2*PI())/3)</f>
        <v>-0.31870241881583128</v>
      </c>
      <c r="AH201" s="11">
        <f>-'OddsRatio_working_3-way'!U201/(3*'OddsRatio_working_3-way'!X201^(1/3))*COS(('OddsRatio_working_3-way'!Y201+4*PI())/3)</f>
        <v>-0.2114884862239737</v>
      </c>
      <c r="AI201" s="11">
        <f>'OddsRatio_working_3-way'!U201/(3*'OddsRatio_working_3-way'!X201^(1/3))*SIN(('OddsRatio_working_3-way'!Y201)/3)</f>
        <v>-6.1899992842787348E-2</v>
      </c>
      <c r="AJ201" s="11">
        <f>'OddsRatio_working_3-way'!U201/(3*'OddsRatio_working_3-way'!X201^(1/3))*SIN(('OddsRatio_working_3-way'!Y201+2*PI())/3)</f>
        <v>-0.42820879619854052</v>
      </c>
      <c r="AK201" s="11">
        <f>'OddsRatio_working_3-way'!U201/(3*'OddsRatio_working_3-way'!X201^(1/3))*SIN(('OddsRatio_working_3-way'!Y201+4*PI())/3)</f>
        <v>0.49010878904132787</v>
      </c>
      <c r="AL201" s="11">
        <f>'OddsRatio_working_3-way'!Z201+'OddsRatio_working_3-way'!AF201</f>
        <v>1.0603818100796103</v>
      </c>
      <c r="AM201" s="11">
        <f>'OddsRatio_working_3-way'!AA201+'OddsRatio_working_3-way'!AG201</f>
        <v>-0.63740483763166256</v>
      </c>
      <c r="AN201" s="11">
        <f>'OddsRatio_working_3-way'!AB201+'OddsRatio_working_3-way'!AH201</f>
        <v>-0.42297697244794741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1.0603818100796103</v>
      </c>
      <c r="AS201" s="11">
        <f>IF(('OddsRatio_working_3-way'!X201=0),IF(Q201&gt;0,-Q201^(1/3),(-Q201)^(1/3)),'OddsRatio_working_3-way'!AM201-'OddsRatio_working_3-way'!R201/3)</f>
        <v>-0.63740483763166256</v>
      </c>
      <c r="AT201" s="11">
        <f>IF(('OddsRatio_working_3-way'!X201=0),IF(Q201&gt;0,-Q201^(1/3),(-Q201)^(1/3)),'OddsRatio_working_3-way'!AN201-'OddsRatio_working_3-way'!R201/3)</f>
        <v>-0.42297697244794741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9">
        <f t="shared" si="52"/>
        <v>0.64773223773928679</v>
      </c>
      <c r="E202" s="9">
        <f t="shared" si="53"/>
        <v>0.20231052131978752</v>
      </c>
      <c r="F202" s="9">
        <f t="shared" si="54"/>
        <v>0.1499572409409258</v>
      </c>
      <c r="G202" s="9">
        <f t="shared" si="55"/>
        <v>1.0458611828738333</v>
      </c>
      <c r="H202" s="9">
        <f t="shared" si="56"/>
        <v>1.5438478150943933</v>
      </c>
      <c r="I202" s="9">
        <f t="shared" si="57"/>
        <v>4.9428966594343517</v>
      </c>
      <c r="J202" s="9">
        <f t="shared" si="58"/>
        <v>6.6685676111761776</v>
      </c>
      <c r="K202" s="11">
        <f t="shared" si="59"/>
        <v>0.65789473684210531</v>
      </c>
      <c r="L202" s="11">
        <f t="shared" si="60"/>
        <v>0.20964360587002098</v>
      </c>
      <c r="M202" s="11">
        <f t="shared" si="61"/>
        <v>0.1557632398753894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-0.22826902578454811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0.20860380933328249</v>
      </c>
      <c r="Q202" s="11">
        <f>2*'OddsRatio_working_3-way'!K202*'OddsRatio_working_3-way'!L202*'OddsRatio_working_3-way'!M202</f>
        <v>4.2966799038781152E-2</v>
      </c>
      <c r="R202" s="11">
        <f t="shared" si="62"/>
        <v>0</v>
      </c>
      <c r="S202" s="11">
        <f t="shared" si="63"/>
        <v>-0.91385070145335157</v>
      </c>
      <c r="T202" s="11">
        <f t="shared" si="64"/>
        <v>-0.18822877475867181</v>
      </c>
      <c r="U202" s="11">
        <f>'OddsRatio_working_3-way'!S202-'OddsRatio_working_3-way'!R202^2/3</f>
        <v>-0.91385070145335157</v>
      </c>
      <c r="V202" s="11">
        <f>'OddsRatio_working_3-way'!S202*'OddsRatio_working_3-way'!R202/3-2*'OddsRatio_working_3-way'!R202^3/27-'OddsRatio_working_3-way'!T202</f>
        <v>0.18822877475867181</v>
      </c>
      <c r="W202" s="11">
        <f>'OddsRatio_working_3-way'!V202^2+4*'OddsRatio_working_3-way'!U202^3/27</f>
        <v>-7.763331129951262E-2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0.16812449475512442</v>
      </c>
      <c r="Y202" s="11">
        <f>IF('OddsRatio_working_3-way'!W202&gt;=0,IF('OddsRatio_working_3-way'!V202+SQRT('OddsRatio_working_3-way'!W202)&gt;0,0,PI()),ACOS('OddsRatio_working_3-way'!V202/(2*'OddsRatio_working_3-way'!X202)))</f>
        <v>0.97666414644373389</v>
      </c>
      <c r="Z202" s="11">
        <f>'OddsRatio_working_3-way'!X202^(1/3)*COS('OddsRatio_working_3-way'!Y202/3)</f>
        <v>0.52293059143691667</v>
      </c>
      <c r="AA202" s="11">
        <f>'OddsRatio_working_3-way'!X202^(1/3)*COS(('OddsRatio_working_3-way'!Y202+2*PI())/3)</f>
        <v>-0.41433901081662461</v>
      </c>
      <c r="AB202" s="11">
        <f>'OddsRatio_working_3-way'!X202^(1/3)*COS(('OddsRatio_working_3-way'!Y202+4*PI())/3)</f>
        <v>-0.10859158062029245</v>
      </c>
      <c r="AC202" s="11">
        <f>'OddsRatio_working_3-way'!X202^(1/3)*SIN('OddsRatio_working_3-way'!Y202/3)</f>
        <v>0.17652336112788891</v>
      </c>
      <c r="AD202" s="11">
        <f>'OddsRatio_working_3-way'!X202^(1/3)*SIN(('OddsRatio_working_3-way'!Y202+2*PI())/3)</f>
        <v>0.3646094960364466</v>
      </c>
      <c r="AE202" s="11">
        <f>'OddsRatio_working_3-way'!X202^(1/3)*SIN(('OddsRatio_working_3-way'!Y202+4*PI())/3)</f>
        <v>-0.54113285716433546</v>
      </c>
      <c r="AF202" s="11">
        <f>-'OddsRatio_working_3-way'!U202/(3*'OddsRatio_working_3-way'!X202^(1/3))*COS(('OddsRatio_working_3-way'!Y202)/3)</f>
        <v>0.52293059143691667</v>
      </c>
      <c r="AG202" s="11">
        <f>-'OddsRatio_working_3-way'!U202/(3*'OddsRatio_working_3-way'!X202^(1/3))*COS(('OddsRatio_working_3-way'!Y202+2*PI())/3)</f>
        <v>-0.41433901081662461</v>
      </c>
      <c r="AH202" s="11">
        <f>-'OddsRatio_working_3-way'!U202/(3*'OddsRatio_working_3-way'!X202^(1/3))*COS(('OddsRatio_working_3-way'!Y202+4*PI())/3)</f>
        <v>-0.10859158062029245</v>
      </c>
      <c r="AI202" s="11">
        <f>'OddsRatio_working_3-way'!U202/(3*'OddsRatio_working_3-way'!X202^(1/3))*SIN(('OddsRatio_working_3-way'!Y202)/3)</f>
        <v>-0.17652336112788891</v>
      </c>
      <c r="AJ202" s="11">
        <f>'OddsRatio_working_3-way'!U202/(3*'OddsRatio_working_3-way'!X202^(1/3))*SIN(('OddsRatio_working_3-way'!Y202+2*PI())/3)</f>
        <v>-0.3646094960364466</v>
      </c>
      <c r="AK202" s="11">
        <f>'OddsRatio_working_3-way'!U202/(3*'OddsRatio_working_3-way'!X202^(1/3))*SIN(('OddsRatio_working_3-way'!Y202+4*PI())/3)</f>
        <v>0.54113285716433546</v>
      </c>
      <c r="AL202" s="11">
        <f>'OddsRatio_working_3-way'!Z202+'OddsRatio_working_3-way'!AF202</f>
        <v>1.0458611828738333</v>
      </c>
      <c r="AM202" s="11">
        <f>'OddsRatio_working_3-way'!AA202+'OddsRatio_working_3-way'!AG202</f>
        <v>-0.82867802163324922</v>
      </c>
      <c r="AN202" s="11">
        <f>'OddsRatio_working_3-way'!AB202+'OddsRatio_working_3-way'!AH202</f>
        <v>-0.2171831612405849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1.0458611828738333</v>
      </c>
      <c r="AS202" s="11">
        <f>IF(('OddsRatio_working_3-way'!X202=0),IF(Q202&gt;0,-Q202^(1/3),(-Q202)^(1/3)),'OddsRatio_working_3-way'!AM202-'OddsRatio_working_3-way'!R202/3)</f>
        <v>-0.82867802163324922</v>
      </c>
      <c r="AT202" s="11">
        <f>IF(('OddsRatio_working_3-way'!X202=0),IF(Q202&gt;0,-Q202^(1/3),(-Q202)^(1/3)),'OddsRatio_working_3-way'!AN202-'OddsRatio_working_3-way'!R202/3)</f>
        <v>-0.2171831612405849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9">
        <f t="shared" si="52"/>
        <v>0.66965875053487034</v>
      </c>
      <c r="E203" s="9">
        <f t="shared" si="53"/>
        <v>0.19879337478275669</v>
      </c>
      <c r="F203" s="9">
        <f t="shared" si="54"/>
        <v>0.13154787468237286</v>
      </c>
      <c r="G203" s="9">
        <f t="shared" si="55"/>
        <v>1.0495699812850194</v>
      </c>
      <c r="H203" s="9">
        <f t="shared" si="56"/>
        <v>1.4932978912039592</v>
      </c>
      <c r="I203" s="9">
        <f t="shared" si="57"/>
        <v>5.0303487281344745</v>
      </c>
      <c r="J203" s="9">
        <f t="shared" si="58"/>
        <v>7.601795182282773</v>
      </c>
      <c r="K203" s="11">
        <f t="shared" si="59"/>
        <v>0.68027210884353739</v>
      </c>
      <c r="L203" s="11">
        <f t="shared" si="60"/>
        <v>0.20661157024793389</v>
      </c>
      <c r="M203" s="11">
        <f t="shared" si="61"/>
        <v>0.13717421124828533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-0.21887164551907212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0.20436929207171312</v>
      </c>
      <c r="Q203" s="11">
        <f>2*'OddsRatio_working_3-way'!K203*'OddsRatio_working_3-way'!L203*'OddsRatio_working_3-way'!M203</f>
        <v>3.8560243787115679E-2</v>
      </c>
      <c r="R203" s="11">
        <f t="shared" si="62"/>
        <v>0</v>
      </c>
      <c r="S203" s="11">
        <f t="shared" si="63"/>
        <v>-0.93374037366528007</v>
      </c>
      <c r="T203" s="11">
        <f t="shared" si="64"/>
        <v>-0.17617742899344904</v>
      </c>
      <c r="U203" s="11">
        <f>'OddsRatio_working_3-way'!S203-'OddsRatio_working_3-way'!R203^2/3</f>
        <v>-0.93374037366528007</v>
      </c>
      <c r="V203" s="11">
        <f>'OddsRatio_working_3-way'!S203*'OddsRatio_working_3-way'!R203/3-2*'OddsRatio_working_3-way'!R203^3/27-'OddsRatio_working_3-way'!T203</f>
        <v>0.17617742899344904</v>
      </c>
      <c r="W203" s="11">
        <f>'OddsRatio_working_3-way'!V203^2+4*'OddsRatio_working_3-way'!U203^3/27</f>
        <v>-8.9569103599346056E-2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0.17364301748565059</v>
      </c>
      <c r="Y203" s="11">
        <f>IF('OddsRatio_working_3-way'!W203&gt;=0,IF('OddsRatio_working_3-way'!V203+SQRT('OddsRatio_working_3-way'!W203)&gt;0,0,PI()),ACOS('OddsRatio_working_3-way'!V203/(2*'OddsRatio_working_3-way'!X203)))</f>
        <v>1.0387501192862552</v>
      </c>
      <c r="Z203" s="11">
        <f>'OddsRatio_working_3-way'!X203^(1/3)*COS('OddsRatio_working_3-way'!Y203/3)</f>
        <v>0.52478499064250961</v>
      </c>
      <c r="AA203" s="11">
        <f>'OddsRatio_working_3-way'!X203^(1/3)*COS(('OddsRatio_working_3-way'!Y203+2*PI())/3)</f>
        <v>-0.42636087219184465</v>
      </c>
      <c r="AB203" s="11">
        <f>'OddsRatio_working_3-way'!X203^(1/3)*COS(('OddsRatio_working_3-way'!Y203+4*PI())/3)</f>
        <v>-9.8424118450664871E-2</v>
      </c>
      <c r="AC203" s="11">
        <f>'OddsRatio_working_3-way'!X203^(1/3)*SIN('OddsRatio_working_3-way'!Y203/3)</f>
        <v>0.18933437304964218</v>
      </c>
      <c r="AD203" s="11">
        <f>'OddsRatio_working_3-way'!X203^(1/3)*SIN(('OddsRatio_working_3-way'!Y203+2*PI())/3)</f>
        <v>0.35980994689637125</v>
      </c>
      <c r="AE203" s="11">
        <f>'OddsRatio_working_3-way'!X203^(1/3)*SIN(('OddsRatio_working_3-way'!Y203+4*PI())/3)</f>
        <v>-0.54914431994601332</v>
      </c>
      <c r="AF203" s="11">
        <f>-'OddsRatio_working_3-way'!U203/(3*'OddsRatio_working_3-way'!X203^(1/3))*COS(('OddsRatio_working_3-way'!Y203)/3)</f>
        <v>0.52478499064250972</v>
      </c>
      <c r="AG203" s="11">
        <f>-'OddsRatio_working_3-way'!U203/(3*'OddsRatio_working_3-way'!X203^(1/3))*COS(('OddsRatio_working_3-way'!Y203+2*PI())/3)</f>
        <v>-0.42636087219184476</v>
      </c>
      <c r="AH203" s="11">
        <f>-'OddsRatio_working_3-way'!U203/(3*'OddsRatio_working_3-way'!X203^(1/3))*COS(('OddsRatio_working_3-way'!Y203+4*PI())/3)</f>
        <v>-9.8424118450664885E-2</v>
      </c>
      <c r="AI203" s="11">
        <f>'OddsRatio_working_3-way'!U203/(3*'OddsRatio_working_3-way'!X203^(1/3))*SIN(('OddsRatio_working_3-way'!Y203)/3)</f>
        <v>-0.18933437304964224</v>
      </c>
      <c r="AJ203" s="11">
        <f>'OddsRatio_working_3-way'!U203/(3*'OddsRatio_working_3-way'!X203^(1/3))*SIN(('OddsRatio_working_3-way'!Y203+2*PI())/3)</f>
        <v>-0.3598099468963713</v>
      </c>
      <c r="AK203" s="11">
        <f>'OddsRatio_working_3-way'!U203/(3*'OddsRatio_working_3-way'!X203^(1/3))*SIN(('OddsRatio_working_3-way'!Y203+4*PI())/3)</f>
        <v>0.54914431994601343</v>
      </c>
      <c r="AL203" s="11">
        <f>'OddsRatio_working_3-way'!Z203+'OddsRatio_working_3-way'!AF203</f>
        <v>1.0495699812850194</v>
      </c>
      <c r="AM203" s="11">
        <f>'OddsRatio_working_3-way'!AA203+'OddsRatio_working_3-way'!AG203</f>
        <v>-0.85272174438368942</v>
      </c>
      <c r="AN203" s="11">
        <f>'OddsRatio_working_3-way'!AB203+'OddsRatio_working_3-way'!AH203</f>
        <v>-0.19684823690132974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1.0495699812850194</v>
      </c>
      <c r="AS203" s="11">
        <f>IF(('OddsRatio_working_3-way'!X203=0),IF(Q203&gt;0,-Q203^(1/3),(-Q203)^(1/3)),'OddsRatio_working_3-way'!AM203-'OddsRatio_working_3-way'!R203/3)</f>
        <v>-0.85272174438368942</v>
      </c>
      <c r="AT203" s="11">
        <f>IF(('OddsRatio_working_3-way'!X203=0),IF(Q203&gt;0,-Q203^(1/3),(-Q203)^(1/3)),'OddsRatio_working_3-way'!AN203-'OddsRatio_working_3-way'!R203/3)</f>
        <v>-0.19684823690132974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9">
        <f t="shared" si="52"/>
        <v>0.43168274944323348</v>
      </c>
      <c r="E204" s="9">
        <f t="shared" si="53"/>
        <v>0.26540732661336108</v>
      </c>
      <c r="F204" s="9">
        <f t="shared" si="54"/>
        <v>0.30290992394340538</v>
      </c>
      <c r="G204" s="9">
        <f t="shared" si="55"/>
        <v>1.0366267789328001</v>
      </c>
      <c r="H204" s="9">
        <f t="shared" si="56"/>
        <v>2.3165160092446562</v>
      </c>
      <c r="I204" s="9">
        <f t="shared" si="57"/>
        <v>3.7677934997505762</v>
      </c>
      <c r="J204" s="9">
        <f t="shared" si="58"/>
        <v>3.3013114492308167</v>
      </c>
      <c r="K204" s="11">
        <f t="shared" si="59"/>
        <v>0.44052863436123346</v>
      </c>
      <c r="L204" s="11">
        <f t="shared" si="60"/>
        <v>0.27247956403269757</v>
      </c>
      <c r="M204" s="11">
        <f t="shared" si="61"/>
        <v>0.3105590062111801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-0.28062099723181277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0.22963227001414849</v>
      </c>
      <c r="Q204" s="11">
        <f>2*'OddsRatio_working_3-way'!K204*'OddsRatio_working_3-way'!L204*'OddsRatio_working_3-way'!M204</f>
        <v>7.4555931822775479E-2</v>
      </c>
      <c r="R204" s="11">
        <f t="shared" si="62"/>
        <v>0</v>
      </c>
      <c r="S204" s="11">
        <f t="shared" si="63"/>
        <v>-0.81830038478715839</v>
      </c>
      <c r="T204" s="11">
        <f t="shared" si="64"/>
        <v>-0.2656819431127137</v>
      </c>
      <c r="U204" s="11">
        <f>'OddsRatio_working_3-way'!S204-'OddsRatio_working_3-way'!R204^2/3</f>
        <v>-0.81830038478715839</v>
      </c>
      <c r="V204" s="11">
        <f>'OddsRatio_working_3-way'!S204*'OddsRatio_working_3-way'!R204/3-2*'OddsRatio_working_3-way'!R204^3/27-'OddsRatio_working_3-way'!T204</f>
        <v>0.2656819431127137</v>
      </c>
      <c r="W204" s="11">
        <f>'OddsRatio_working_3-way'!V204^2+4*'OddsRatio_working_3-way'!U204^3/27</f>
        <v>-1.059038472829657E-2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0.14245813387136219</v>
      </c>
      <c r="Y204" s="11">
        <f>IF('OddsRatio_working_3-way'!W204&gt;=0,IF('OddsRatio_working_3-way'!V204+SQRT('OddsRatio_working_3-way'!W204)&gt;0,0,PI()),ACOS('OddsRatio_working_3-way'!V204/(2*'OddsRatio_working_3-way'!X204)))</f>
        <v>0.36954631880936506</v>
      </c>
      <c r="Z204" s="11">
        <f>'OddsRatio_working_3-way'!X204^(1/3)*COS('OddsRatio_working_3-way'!Y204/3)</f>
        <v>0.51831338946640015</v>
      </c>
      <c r="AA204" s="11">
        <f>'OddsRatio_working_3-way'!X204^(1/3)*COS(('OddsRatio_working_3-way'!Y204+2*PI())/3)</f>
        <v>-0.31473113959483151</v>
      </c>
      <c r="AB204" s="11">
        <f>'OddsRatio_working_3-way'!X204^(1/3)*COS(('OddsRatio_working_3-way'!Y204+4*PI())/3)</f>
        <v>-0.20358224987156867</v>
      </c>
      <c r="AC204" s="11">
        <f>'OddsRatio_working_3-way'!X204^(1/3)*SIN('OddsRatio_working_3-way'!Y204/3)</f>
        <v>6.417184140185396E-2</v>
      </c>
      <c r="AD204" s="11">
        <f>'OddsRatio_working_3-way'!X204^(1/3)*SIN(('OddsRatio_working_3-way'!Y204+2*PI())/3)</f>
        <v>0.41678664169859325</v>
      </c>
      <c r="AE204" s="11">
        <f>'OddsRatio_working_3-way'!X204^(1/3)*SIN(('OddsRatio_working_3-way'!Y204+4*PI())/3)</f>
        <v>-0.48095848310044703</v>
      </c>
      <c r="AF204" s="11">
        <f>-'OddsRatio_working_3-way'!U204/(3*'OddsRatio_working_3-way'!X204^(1/3))*COS(('OddsRatio_working_3-way'!Y204)/3)</f>
        <v>0.51831338946640004</v>
      </c>
      <c r="AG204" s="11">
        <f>-'OddsRatio_working_3-way'!U204/(3*'OddsRatio_working_3-way'!X204^(1/3))*COS(('OddsRatio_working_3-way'!Y204+2*PI())/3)</f>
        <v>-0.3147311395948314</v>
      </c>
      <c r="AH204" s="11">
        <f>-'OddsRatio_working_3-way'!U204/(3*'OddsRatio_working_3-way'!X204^(1/3))*COS(('OddsRatio_working_3-way'!Y204+4*PI())/3)</f>
        <v>-0.20358224987156864</v>
      </c>
      <c r="AI204" s="11">
        <f>'OddsRatio_working_3-way'!U204/(3*'OddsRatio_working_3-way'!X204^(1/3))*SIN(('OddsRatio_working_3-way'!Y204)/3)</f>
        <v>-6.4171841401853946E-2</v>
      </c>
      <c r="AJ204" s="11">
        <f>'OddsRatio_working_3-way'!U204/(3*'OddsRatio_working_3-way'!X204^(1/3))*SIN(('OddsRatio_working_3-way'!Y204+2*PI())/3)</f>
        <v>-0.41678664169859314</v>
      </c>
      <c r="AK204" s="11">
        <f>'OddsRatio_working_3-way'!U204/(3*'OddsRatio_working_3-way'!X204^(1/3))*SIN(('OddsRatio_working_3-way'!Y204+4*PI())/3)</f>
        <v>0.48095848310044692</v>
      </c>
      <c r="AL204" s="11">
        <f>'OddsRatio_working_3-way'!Z204+'OddsRatio_working_3-way'!AF204</f>
        <v>1.0366267789328001</v>
      </c>
      <c r="AM204" s="11">
        <f>'OddsRatio_working_3-way'!AA204+'OddsRatio_working_3-way'!AG204</f>
        <v>-0.62946227918966291</v>
      </c>
      <c r="AN204" s="11">
        <f>'OddsRatio_working_3-way'!AB204+'OddsRatio_working_3-way'!AH204</f>
        <v>-0.40716449974313729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1.0366267789328001</v>
      </c>
      <c r="AS204" s="11">
        <f>IF(('OddsRatio_working_3-way'!X204=0),IF(Q204&gt;0,-Q204^(1/3),(-Q204)^(1/3)),'OddsRatio_working_3-way'!AM204-'OddsRatio_working_3-way'!R204/3)</f>
        <v>-0.62946227918966291</v>
      </c>
      <c r="AT204" s="11">
        <f>IF(('OddsRatio_working_3-way'!X204=0),IF(Q204&gt;0,-Q204^(1/3),(-Q204)^(1/3)),'OddsRatio_working_3-way'!AN204-'OddsRatio_working_3-way'!R204/3)</f>
        <v>-0.40716449974313729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9">
        <f t="shared" si="52"/>
        <v>0.32719710507601801</v>
      </c>
      <c r="E205" s="9">
        <f t="shared" si="53"/>
        <v>0.28994627875753021</v>
      </c>
      <c r="F205" s="9">
        <f t="shared" si="54"/>
        <v>0.38285661616645178</v>
      </c>
      <c r="G205" s="9">
        <f t="shared" si="55"/>
        <v>1.0332973664862548</v>
      </c>
      <c r="H205" s="9">
        <f t="shared" si="56"/>
        <v>3.0562617593076475</v>
      </c>
      <c r="I205" s="9">
        <f t="shared" si="57"/>
        <v>3.4489147585724238</v>
      </c>
      <c r="J205" s="9">
        <f t="shared" si="58"/>
        <v>2.6119438917185573</v>
      </c>
      <c r="K205" s="11">
        <f t="shared" si="59"/>
        <v>0.33444816053511706</v>
      </c>
      <c r="L205" s="11">
        <f t="shared" si="60"/>
        <v>0.29673590504451036</v>
      </c>
      <c r="M205" s="11">
        <f t="shared" si="61"/>
        <v>0.390625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-0.28522327764159461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0.2294989232158629</v>
      </c>
      <c r="Q205" s="11">
        <f>2*'OddsRatio_working_3-way'!K205*'OddsRatio_working_3-way'!L205*'OddsRatio_working_3-way'!M205</f>
        <v>7.7533420005359108E-2</v>
      </c>
      <c r="R205" s="11">
        <f t="shared" si="62"/>
        <v>0</v>
      </c>
      <c r="S205" s="11">
        <f t="shared" si="63"/>
        <v>-0.80462900894171152</v>
      </c>
      <c r="T205" s="11">
        <f t="shared" si="64"/>
        <v>-0.2718341246424702</v>
      </c>
      <c r="U205" s="11">
        <f>'OddsRatio_working_3-way'!S205-'OddsRatio_working_3-way'!R205^2/3</f>
        <v>-0.80462900894171152</v>
      </c>
      <c r="V205" s="11">
        <f>'OddsRatio_working_3-way'!S205*'OddsRatio_working_3-way'!R205/3-2*'OddsRatio_working_3-way'!R205^3/27-'OddsRatio_working_3-way'!T205</f>
        <v>0.2718341246424702</v>
      </c>
      <c r="W205" s="11">
        <f>'OddsRatio_working_3-way'!V205^2+4*'OddsRatio_working_3-way'!U205^3/27</f>
        <v>-3.2823898493862663E-3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0.13890300677948289</v>
      </c>
      <c r="Y205" s="11">
        <f>IF('OddsRatio_working_3-way'!W205&gt;=0,IF('OddsRatio_working_3-way'!V205+SQRT('OddsRatio_working_3-way'!W205)&gt;0,0,PI()),ACOS('OddsRatio_working_3-way'!V205/(2*'OddsRatio_working_3-way'!X205)))</f>
        <v>0.20772133724976216</v>
      </c>
      <c r="Z205" s="11">
        <f>'OddsRatio_working_3-way'!X205^(1/3)*COS('OddsRatio_working_3-way'!Y205/3)</f>
        <v>0.5166486832431274</v>
      </c>
      <c r="AA205" s="11">
        <f>'OddsRatio_working_3-way'!X205^(1/3)*COS(('OddsRatio_working_3-way'!Y205+2*PI())/3)</f>
        <v>-0.28935425964892625</v>
      </c>
      <c r="AB205" s="11">
        <f>'OddsRatio_working_3-way'!X205^(1/3)*COS(('OddsRatio_working_3-way'!Y205+4*PI())/3)</f>
        <v>-0.22729442359420102</v>
      </c>
      <c r="AC205" s="11">
        <f>'OddsRatio_working_3-way'!X205^(1/3)*SIN('OddsRatio_working_3-way'!Y205/3)</f>
        <v>3.5830263052059705E-2</v>
      </c>
      <c r="AD205" s="11">
        <f>'OddsRatio_working_3-way'!X205^(1/3)*SIN(('OddsRatio_working_3-way'!Y205+2*PI())/3)</f>
        <v>0.42951575299429812</v>
      </c>
      <c r="AE205" s="11">
        <f>'OddsRatio_working_3-way'!X205^(1/3)*SIN(('OddsRatio_working_3-way'!Y205+4*PI())/3)</f>
        <v>-0.46534601604635772</v>
      </c>
      <c r="AF205" s="11">
        <f>-'OddsRatio_working_3-way'!U205/(3*'OddsRatio_working_3-way'!X205^(1/3))*COS(('OddsRatio_working_3-way'!Y205)/3)</f>
        <v>0.5166486832431274</v>
      </c>
      <c r="AG205" s="11">
        <f>-'OddsRatio_working_3-way'!U205/(3*'OddsRatio_working_3-way'!X205^(1/3))*COS(('OddsRatio_working_3-way'!Y205+2*PI())/3)</f>
        <v>-0.28935425964892625</v>
      </c>
      <c r="AH205" s="11">
        <f>-'OddsRatio_working_3-way'!U205/(3*'OddsRatio_working_3-way'!X205^(1/3))*COS(('OddsRatio_working_3-way'!Y205+4*PI())/3)</f>
        <v>-0.22729442359420102</v>
      </c>
      <c r="AI205" s="11">
        <f>'OddsRatio_working_3-way'!U205/(3*'OddsRatio_working_3-way'!X205^(1/3))*SIN(('OddsRatio_working_3-way'!Y205)/3)</f>
        <v>-3.5830263052059705E-2</v>
      </c>
      <c r="AJ205" s="11">
        <f>'OddsRatio_working_3-way'!U205/(3*'OddsRatio_working_3-way'!X205^(1/3))*SIN(('OddsRatio_working_3-way'!Y205+2*PI())/3)</f>
        <v>-0.42951575299429812</v>
      </c>
      <c r="AK205" s="11">
        <f>'OddsRatio_working_3-way'!U205/(3*'OddsRatio_working_3-way'!X205^(1/3))*SIN(('OddsRatio_working_3-way'!Y205+4*PI())/3)</f>
        <v>0.46534601604635772</v>
      </c>
      <c r="AL205" s="11">
        <f>'OddsRatio_working_3-way'!Z205+'OddsRatio_working_3-way'!AF205</f>
        <v>1.0332973664862548</v>
      </c>
      <c r="AM205" s="11">
        <f>'OddsRatio_working_3-way'!AA205+'OddsRatio_working_3-way'!AG205</f>
        <v>-0.5787085192978525</v>
      </c>
      <c r="AN205" s="11">
        <f>'OddsRatio_working_3-way'!AB205+'OddsRatio_working_3-way'!AH205</f>
        <v>-0.45458884718840203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1.0332973664862548</v>
      </c>
      <c r="AS205" s="11">
        <f>IF(('OddsRatio_working_3-way'!X205=0),IF(Q205&gt;0,-Q205^(1/3),(-Q205)^(1/3)),'OddsRatio_working_3-way'!AM205-'OddsRatio_working_3-way'!R205/3)</f>
        <v>-0.5787085192978525</v>
      </c>
      <c r="AT205" s="11">
        <f>IF(('OddsRatio_working_3-way'!X205=0),IF(Q205&gt;0,-Q205^(1/3),(-Q205)^(1/3)),'OddsRatio_working_3-way'!AN205-'OddsRatio_working_3-way'!R205/3)</f>
        <v>-0.45458884718840203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9">
        <f t="shared" si="52"/>
        <v>0.5422205743134183</v>
      </c>
      <c r="E206" s="9">
        <f t="shared" si="53"/>
        <v>0.26075126657737008</v>
      </c>
      <c r="F206" s="9">
        <f t="shared" si="54"/>
        <v>0.19702815910921145</v>
      </c>
      <c r="G206" s="9">
        <f t="shared" si="55"/>
        <v>1.0423060495516554</v>
      </c>
      <c r="H206" s="9">
        <f t="shared" si="56"/>
        <v>1.8442679001368412</v>
      </c>
      <c r="I206" s="9">
        <f t="shared" si="57"/>
        <v>3.8350724547805028</v>
      </c>
      <c r="J206" s="9">
        <f t="shared" si="58"/>
        <v>5.0754166537469718</v>
      </c>
      <c r="K206" s="11">
        <f t="shared" si="59"/>
        <v>0.5524861878453039</v>
      </c>
      <c r="L206" s="11">
        <f t="shared" si="60"/>
        <v>0.26881720430107525</v>
      </c>
      <c r="M206" s="11">
        <f t="shared" si="61"/>
        <v>0.20366598778004072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-0.26057195623522456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0.22504529036468587</v>
      </c>
      <c r="Q206" s="11">
        <f>2*'OddsRatio_working_3-way'!K206*'OddsRatio_working_3-way'!L206*'OddsRatio_working_3-way'!M206</f>
        <v>6.0496045796958567E-2</v>
      </c>
      <c r="R206" s="11">
        <f t="shared" si="62"/>
        <v>0</v>
      </c>
      <c r="S206" s="11">
        <f t="shared" si="63"/>
        <v>-0.86365890488050867</v>
      </c>
      <c r="T206" s="11">
        <f t="shared" si="64"/>
        <v>-0.23216637227970663</v>
      </c>
      <c r="U206" s="11">
        <f>'OddsRatio_working_3-way'!S206-'OddsRatio_working_3-way'!R206^2/3</f>
        <v>-0.86365890488050867</v>
      </c>
      <c r="V206" s="11">
        <f>'OddsRatio_working_3-way'!S206*'OddsRatio_working_3-way'!R206/3-2*'OddsRatio_working_3-way'!R206^3/27-'OddsRatio_working_3-way'!T206</f>
        <v>0.23216637227970663</v>
      </c>
      <c r="W206" s="11">
        <f>'OddsRatio_working_3-way'!V206^2+4*'OddsRatio_working_3-way'!U206^3/27</f>
        <v>-4.1537141079055172E-2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0.15446550221374231</v>
      </c>
      <c r="Y206" s="11">
        <f>IF('OddsRatio_working_3-way'!W206&gt;=0,IF('OddsRatio_working_3-way'!V206+SQRT('OddsRatio_working_3-way'!W206)&gt;0,0,PI()),ACOS('OddsRatio_working_3-way'!V206/(2*'OddsRatio_working_3-way'!X206)))</f>
        <v>0.72044036483739038</v>
      </c>
      <c r="Z206" s="11">
        <f>'OddsRatio_working_3-way'!X206^(1/3)*COS('OddsRatio_working_3-way'!Y206/3)</f>
        <v>0.52115302477582781</v>
      </c>
      <c r="AA206" s="11">
        <f>'OddsRatio_working_3-way'!X206^(1/3)*COS(('OddsRatio_working_3-way'!Y206+2*PI())/3)</f>
        <v>-0.37109515242379804</v>
      </c>
      <c r="AB206" s="11">
        <f>'OddsRatio_working_3-way'!X206^(1/3)*COS(('OddsRatio_working_3-way'!Y206+4*PI())/3)</f>
        <v>-0.15005787235202986</v>
      </c>
      <c r="AC206" s="11">
        <f>'OddsRatio_working_3-way'!X206^(1/3)*SIN('OddsRatio_working_3-way'!Y206/3)</f>
        <v>0.12761593315037822</v>
      </c>
      <c r="AD206" s="11">
        <f>'OddsRatio_working_3-way'!X206^(1/3)*SIN(('OddsRatio_working_3-way'!Y206+2*PI())/3)</f>
        <v>0.38752379213977878</v>
      </c>
      <c r="AE206" s="11">
        <f>'OddsRatio_working_3-way'!X206^(1/3)*SIN(('OddsRatio_working_3-way'!Y206+4*PI())/3)</f>
        <v>-0.51513972529015684</v>
      </c>
      <c r="AF206" s="11">
        <f>-'OddsRatio_working_3-way'!U206/(3*'OddsRatio_working_3-way'!X206^(1/3))*COS(('OddsRatio_working_3-way'!Y206)/3)</f>
        <v>0.52115302477582759</v>
      </c>
      <c r="AG206" s="11">
        <f>-'OddsRatio_working_3-way'!U206/(3*'OddsRatio_working_3-way'!X206^(1/3))*COS(('OddsRatio_working_3-way'!Y206+2*PI())/3)</f>
        <v>-0.37109515242379787</v>
      </c>
      <c r="AH206" s="11">
        <f>-'OddsRatio_working_3-way'!U206/(3*'OddsRatio_working_3-way'!X206^(1/3))*COS(('OddsRatio_working_3-way'!Y206+4*PI())/3)</f>
        <v>-0.1500578723520298</v>
      </c>
      <c r="AI206" s="11">
        <f>'OddsRatio_working_3-way'!U206/(3*'OddsRatio_working_3-way'!X206^(1/3))*SIN(('OddsRatio_working_3-way'!Y206)/3)</f>
        <v>-0.12761593315037817</v>
      </c>
      <c r="AJ206" s="11">
        <f>'OddsRatio_working_3-way'!U206/(3*'OddsRatio_working_3-way'!X206^(1/3))*SIN(('OddsRatio_working_3-way'!Y206+2*PI())/3)</f>
        <v>-0.38752379213977861</v>
      </c>
      <c r="AK206" s="11">
        <f>'OddsRatio_working_3-way'!U206/(3*'OddsRatio_working_3-way'!X206^(1/3))*SIN(('OddsRatio_working_3-way'!Y206+4*PI())/3)</f>
        <v>0.51513972529015661</v>
      </c>
      <c r="AL206" s="11">
        <f>'OddsRatio_working_3-way'!Z206+'OddsRatio_working_3-way'!AF206</f>
        <v>1.0423060495516554</v>
      </c>
      <c r="AM206" s="11">
        <f>'OddsRatio_working_3-way'!AA206+'OddsRatio_working_3-way'!AG206</f>
        <v>-0.74219030484759596</v>
      </c>
      <c r="AN206" s="11">
        <f>'OddsRatio_working_3-way'!AB206+'OddsRatio_working_3-way'!AH206</f>
        <v>-0.30011574470405966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1.0423060495516554</v>
      </c>
      <c r="AS206" s="11">
        <f>IF(('OddsRatio_working_3-way'!X206=0),IF(Q206&gt;0,-Q206^(1/3),(-Q206)^(1/3)),'OddsRatio_working_3-way'!AM206-'OddsRatio_working_3-way'!R206/3)</f>
        <v>-0.74219030484759596</v>
      </c>
      <c r="AT206" s="11">
        <f>IF(('OddsRatio_working_3-way'!X206=0),IF(Q206&gt;0,-Q206^(1/3),(-Q206)^(1/3)),'OddsRatio_working_3-way'!AN206-'OddsRatio_working_3-way'!R206/3)</f>
        <v>-0.30011574470405966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9">
        <f t="shared" si="52"/>
        <v>0.4792618831269011</v>
      </c>
      <c r="E207" s="9">
        <f t="shared" si="53"/>
        <v>0.26461747889806042</v>
      </c>
      <c r="F207" s="9">
        <f t="shared" si="54"/>
        <v>0.25612063797503842</v>
      </c>
      <c r="G207" s="9">
        <f t="shared" si="55"/>
        <v>1.0447518264873463</v>
      </c>
      <c r="H207" s="9">
        <f t="shared" si="56"/>
        <v>2.0865418995468401</v>
      </c>
      <c r="I207" s="9">
        <f t="shared" si="57"/>
        <v>3.7790398584563407</v>
      </c>
      <c r="J207" s="9">
        <f t="shared" si="58"/>
        <v>3.9044100776348225</v>
      </c>
      <c r="K207" s="11">
        <f t="shared" si="59"/>
        <v>0.49019607843137253</v>
      </c>
      <c r="L207" s="11">
        <f t="shared" si="60"/>
        <v>0.27322404371584696</v>
      </c>
      <c r="M207" s="11">
        <f t="shared" si="61"/>
        <v>0.26455026455026459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-0.27249385890765943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0.22960003673600587</v>
      </c>
      <c r="Q207" s="11">
        <f>2*'OddsRatio_working_3-way'!K207*'OddsRatio_working_3-way'!L207*'OddsRatio_working_3-way'!M207</f>
        <v>7.0864208869137621E-2</v>
      </c>
      <c r="R207" s="11">
        <f t="shared" si="62"/>
        <v>0</v>
      </c>
      <c r="S207" s="11">
        <f t="shared" si="63"/>
        <v>-0.84258793081208827</v>
      </c>
      <c r="T207" s="11">
        <f t="shared" si="64"/>
        <v>-0.2600580033370643</v>
      </c>
      <c r="U207" s="11">
        <f>'OddsRatio_working_3-way'!S207-'OddsRatio_working_3-way'!R207^2/3</f>
        <v>-0.84258793081208827</v>
      </c>
      <c r="V207" s="11">
        <f>'OddsRatio_working_3-way'!S207*'OddsRatio_working_3-way'!R207/3-2*'OddsRatio_working_3-way'!R207^3/27-'OddsRatio_working_3-way'!T207</f>
        <v>0.2600580033370643</v>
      </c>
      <c r="W207" s="11">
        <f>'OddsRatio_working_3-way'!V207^2+4*'OddsRatio_working_3-way'!U207^3/27</f>
        <v>-2.0991912928167281E-2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0.14884730265260757</v>
      </c>
      <c r="Y207" s="11">
        <f>IF('OddsRatio_working_3-way'!W207&gt;=0,IF('OddsRatio_working_3-way'!V207+SQRT('OddsRatio_working_3-way'!W207)&gt;0,0,PI()),ACOS('OddsRatio_working_3-way'!V207/(2*'OddsRatio_working_3-way'!X207)))</f>
        <v>0.5083000690085282</v>
      </c>
      <c r="Z207" s="11">
        <f>'OddsRatio_working_3-way'!X207^(1/3)*COS('OddsRatio_working_3-way'!Y207/3)</f>
        <v>0.52237591324367316</v>
      </c>
      <c r="AA207" s="11">
        <f>'OddsRatio_working_3-way'!X207^(1/3)*COS(('OddsRatio_working_3-way'!Y207+2*PI())/3)</f>
        <v>-0.33858005344154396</v>
      </c>
      <c r="AB207" s="11">
        <f>'OddsRatio_working_3-way'!X207^(1/3)*COS(('OddsRatio_working_3-way'!Y207+4*PI())/3)</f>
        <v>-0.18379585980212931</v>
      </c>
      <c r="AC207" s="11">
        <f>'OddsRatio_working_3-way'!X207^(1/3)*SIN('OddsRatio_working_3-way'!Y207/3)</f>
        <v>8.9364695864015284E-2</v>
      </c>
      <c r="AD207" s="11">
        <f>'OddsRatio_working_3-way'!X207^(1/3)*SIN(('OddsRatio_working_3-way'!Y207+2*PI())/3)</f>
        <v>0.40770846326210924</v>
      </c>
      <c r="AE207" s="11">
        <f>'OddsRatio_working_3-way'!X207^(1/3)*SIN(('OddsRatio_working_3-way'!Y207+4*PI())/3)</f>
        <v>-0.49707315912612454</v>
      </c>
      <c r="AF207" s="11">
        <f>-'OddsRatio_working_3-way'!U207/(3*'OddsRatio_working_3-way'!X207^(1/3))*COS(('OddsRatio_working_3-way'!Y207)/3)</f>
        <v>0.52237591324367316</v>
      </c>
      <c r="AG207" s="11">
        <f>-'OddsRatio_working_3-way'!U207/(3*'OddsRatio_working_3-way'!X207^(1/3))*COS(('OddsRatio_working_3-way'!Y207+2*PI())/3)</f>
        <v>-0.33858005344154396</v>
      </c>
      <c r="AH207" s="11">
        <f>-'OddsRatio_working_3-way'!U207/(3*'OddsRatio_working_3-way'!X207^(1/3))*COS(('OddsRatio_working_3-way'!Y207+4*PI())/3)</f>
        <v>-0.18379585980212931</v>
      </c>
      <c r="AI207" s="11">
        <f>'OddsRatio_working_3-way'!U207/(3*'OddsRatio_working_3-way'!X207^(1/3))*SIN(('OddsRatio_working_3-way'!Y207)/3)</f>
        <v>-8.9364695864015284E-2</v>
      </c>
      <c r="AJ207" s="11">
        <f>'OddsRatio_working_3-way'!U207/(3*'OddsRatio_working_3-way'!X207^(1/3))*SIN(('OddsRatio_working_3-way'!Y207+2*PI())/3)</f>
        <v>-0.40770846326210924</v>
      </c>
      <c r="AK207" s="11">
        <f>'OddsRatio_working_3-way'!U207/(3*'OddsRatio_working_3-way'!X207^(1/3))*SIN(('OddsRatio_working_3-way'!Y207+4*PI())/3)</f>
        <v>0.49707315912612454</v>
      </c>
      <c r="AL207" s="11">
        <f>'OddsRatio_working_3-way'!Z207+'OddsRatio_working_3-way'!AF207</f>
        <v>1.0447518264873463</v>
      </c>
      <c r="AM207" s="11">
        <f>'OddsRatio_working_3-way'!AA207+'OddsRatio_working_3-way'!AG207</f>
        <v>-0.67716010688308792</v>
      </c>
      <c r="AN207" s="11">
        <f>'OddsRatio_working_3-way'!AB207+'OddsRatio_working_3-way'!AH207</f>
        <v>-0.36759171960425863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1.0447518264873463</v>
      </c>
      <c r="AS207" s="11">
        <f>IF(('OddsRatio_working_3-way'!X207=0),IF(Q207&gt;0,-Q207^(1/3),(-Q207)^(1/3)),'OddsRatio_working_3-way'!AM207-'OddsRatio_working_3-way'!R207/3)</f>
        <v>-0.67716010688308792</v>
      </c>
      <c r="AT207" s="11">
        <f>IF(('OddsRatio_working_3-way'!X207=0),IF(Q207&gt;0,-Q207^(1/3),(-Q207)^(1/3)),'OddsRatio_working_3-way'!AN207-'OddsRatio_working_3-way'!R207/3)</f>
        <v>-0.36759171960425863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9">
        <f t="shared" si="52"/>
        <v>0.50899462897955539</v>
      </c>
      <c r="E208" s="9">
        <f t="shared" si="53"/>
        <v>0.26836953663203239</v>
      </c>
      <c r="F208" s="9">
        <f t="shared" si="54"/>
        <v>0.22263583438841203</v>
      </c>
      <c r="G208" s="9">
        <f t="shared" si="55"/>
        <v>1.0485405146800693</v>
      </c>
      <c r="H208" s="9">
        <f t="shared" si="56"/>
        <v>1.9646572735056633</v>
      </c>
      <c r="I208" s="9">
        <f t="shared" si="57"/>
        <v>3.7262053381681799</v>
      </c>
      <c r="J208" s="9">
        <f t="shared" si="58"/>
        <v>4.4916399138846312</v>
      </c>
      <c r="K208" s="11">
        <f t="shared" si="59"/>
        <v>0.52083333333333337</v>
      </c>
      <c r="L208" s="11">
        <f t="shared" si="60"/>
        <v>0.27777777777777779</v>
      </c>
      <c r="M208" s="11">
        <f t="shared" si="61"/>
        <v>0.23094688221709006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-0.26614222478829852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0.22887531006757339</v>
      </c>
      <c r="Q208" s="11">
        <f>2*'OddsRatio_working_3-way'!K208*'OddsRatio_working_3-way'!L208*'OddsRatio_working_3-way'!M208</f>
        <v>6.6824908048926518E-2</v>
      </c>
      <c r="R208" s="11">
        <f t="shared" si="62"/>
        <v>0</v>
      </c>
      <c r="S208" s="11">
        <f t="shared" si="63"/>
        <v>-0.85997368606064328</v>
      </c>
      <c r="T208" s="11">
        <f t="shared" si="64"/>
        <v>-0.25108720760894687</v>
      </c>
      <c r="U208" s="11">
        <f>'OddsRatio_working_3-way'!S208-'OddsRatio_working_3-way'!R208^2/3</f>
        <v>-0.85997368606064328</v>
      </c>
      <c r="V208" s="11">
        <f>'OddsRatio_working_3-way'!S208*'OddsRatio_working_3-way'!R208/3-2*'OddsRatio_working_3-way'!R208^3/27-'OddsRatio_working_3-way'!T208</f>
        <v>0.25108720760894687</v>
      </c>
      <c r="W208" s="11">
        <f>'OddsRatio_working_3-way'!V208^2+4*'OddsRatio_working_3-way'!U208^3/27</f>
        <v>-3.1177083274073397E-2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0.15347790484213988</v>
      </c>
      <c r="Y208" s="11">
        <f>IF('OddsRatio_working_3-way'!W208&gt;=0,IF('OddsRatio_working_3-way'!V208+SQRT('OddsRatio_working_3-way'!W208)&gt;0,0,PI()),ACOS('OddsRatio_working_3-way'!V208/(2*'OddsRatio_working_3-way'!X208)))</f>
        <v>0.61288587339053135</v>
      </c>
      <c r="Z208" s="11">
        <f>'OddsRatio_working_3-way'!X208^(1/3)*COS('OddsRatio_working_3-way'!Y208/3)</f>
        <v>0.52427025734003463</v>
      </c>
      <c r="AA208" s="11">
        <f>'OddsRatio_working_3-way'!X208^(1/3)*COS(('OddsRatio_working_3-way'!Y208+2*PI())/3)</f>
        <v>-0.35620395701725072</v>
      </c>
      <c r="AB208" s="11">
        <f>'OddsRatio_working_3-way'!X208^(1/3)*COS(('OddsRatio_working_3-way'!Y208+4*PI())/3)</f>
        <v>-0.16806630032278375</v>
      </c>
      <c r="AC208" s="11">
        <f>'OddsRatio_working_3-way'!X208^(1/3)*SIN('OddsRatio_working_3-way'!Y208/3)</f>
        <v>0.10862132673725583</v>
      </c>
      <c r="AD208" s="11">
        <f>'OddsRatio_working_3-way'!X208^(1/3)*SIN(('OddsRatio_working_3-way'!Y208+2*PI())/3)</f>
        <v>0.3997206979364471</v>
      </c>
      <c r="AE208" s="11">
        <f>'OddsRatio_working_3-way'!X208^(1/3)*SIN(('OddsRatio_working_3-way'!Y208+4*PI())/3)</f>
        <v>-0.50834202467370293</v>
      </c>
      <c r="AF208" s="11">
        <f>-'OddsRatio_working_3-way'!U208/(3*'OddsRatio_working_3-way'!X208^(1/3))*COS(('OddsRatio_working_3-way'!Y208)/3)</f>
        <v>0.52427025734003452</v>
      </c>
      <c r="AG208" s="11">
        <f>-'OddsRatio_working_3-way'!U208/(3*'OddsRatio_working_3-way'!X208^(1/3))*COS(('OddsRatio_working_3-way'!Y208+2*PI())/3)</f>
        <v>-0.35620395701725066</v>
      </c>
      <c r="AH208" s="11">
        <f>-'OddsRatio_working_3-way'!U208/(3*'OddsRatio_working_3-way'!X208^(1/3))*COS(('OddsRatio_working_3-way'!Y208+4*PI())/3)</f>
        <v>-0.16806630032278372</v>
      </c>
      <c r="AI208" s="11">
        <f>'OddsRatio_working_3-way'!U208/(3*'OddsRatio_working_3-way'!X208^(1/3))*SIN(('OddsRatio_working_3-way'!Y208)/3)</f>
        <v>-0.1086213267372558</v>
      </c>
      <c r="AJ208" s="11">
        <f>'OddsRatio_working_3-way'!U208/(3*'OddsRatio_working_3-way'!X208^(1/3))*SIN(('OddsRatio_working_3-way'!Y208+2*PI())/3)</f>
        <v>-0.39972069793644704</v>
      </c>
      <c r="AK208" s="11">
        <f>'OddsRatio_working_3-way'!U208/(3*'OddsRatio_working_3-way'!X208^(1/3))*SIN(('OddsRatio_working_3-way'!Y208+4*PI())/3)</f>
        <v>0.50834202467370282</v>
      </c>
      <c r="AL208" s="11">
        <f>'OddsRatio_working_3-way'!Z208+'OddsRatio_working_3-way'!AF208</f>
        <v>1.0485405146800693</v>
      </c>
      <c r="AM208" s="11">
        <f>'OddsRatio_working_3-way'!AA208+'OddsRatio_working_3-way'!AG208</f>
        <v>-0.71240791403450143</v>
      </c>
      <c r="AN208" s="11">
        <f>'OddsRatio_working_3-way'!AB208+'OddsRatio_working_3-way'!AH208</f>
        <v>-0.33613260064556749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1.0485405146800693</v>
      </c>
      <c r="AS208" s="11">
        <f>IF(('OddsRatio_working_3-way'!X208=0),IF(Q208&gt;0,-Q208^(1/3),(-Q208)^(1/3)),'OddsRatio_working_3-way'!AM208-'OddsRatio_working_3-way'!R208/3)</f>
        <v>-0.71240791403450143</v>
      </c>
      <c r="AT208" s="11">
        <f>IF(('OddsRatio_working_3-way'!X208=0),IF(Q208&gt;0,-Q208^(1/3),(-Q208)^(1/3)),'OddsRatio_working_3-way'!AN208-'OddsRatio_working_3-way'!R208/3)</f>
        <v>-0.33613260064556749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9">
        <f t="shared" si="52"/>
        <v>0.31067772537982286</v>
      </c>
      <c r="E209" s="9">
        <f t="shared" si="53"/>
        <v>0.27906799539158056</v>
      </c>
      <c r="F209" s="9">
        <f t="shared" si="54"/>
        <v>0.41025427922859659</v>
      </c>
      <c r="G209" s="9">
        <f t="shared" si="55"/>
        <v>1.0416758415708252</v>
      </c>
      <c r="H209" s="9">
        <f t="shared" si="56"/>
        <v>3.2187695425458576</v>
      </c>
      <c r="I209" s="9">
        <f t="shared" si="57"/>
        <v>3.5833560870956465</v>
      </c>
      <c r="J209" s="9">
        <f t="shared" si="58"/>
        <v>2.4375126613677391</v>
      </c>
      <c r="K209" s="11">
        <f t="shared" si="59"/>
        <v>0.31948881789137379</v>
      </c>
      <c r="L209" s="11">
        <f t="shared" si="60"/>
        <v>0.28735632183908044</v>
      </c>
      <c r="M209" s="11">
        <f t="shared" si="61"/>
        <v>0.42016806722689076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-0.28119644905444829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0.23106080594626305</v>
      </c>
      <c r="Q209" s="11">
        <f>2*'OddsRatio_working_3-way'!K209*'OddsRatio_working_3-way'!L209*'OddsRatio_working_3-way'!M209</f>
        <v>7.7148850065530225E-2</v>
      </c>
      <c r="R209" s="11">
        <f t="shared" si="62"/>
        <v>0</v>
      </c>
      <c r="S209" s="11">
        <f t="shared" si="63"/>
        <v>-0.82170598783600768</v>
      </c>
      <c r="T209" s="11">
        <f t="shared" si="64"/>
        <v>-0.27435926138097083</v>
      </c>
      <c r="U209" s="11">
        <f>'OddsRatio_working_3-way'!S209-'OddsRatio_working_3-way'!R209^2/3</f>
        <v>-0.82170598783600768</v>
      </c>
      <c r="V209" s="11">
        <f>'OddsRatio_working_3-way'!S209*'OddsRatio_working_3-way'!R209/3-2*'OddsRatio_working_3-way'!R209^3/27-'OddsRatio_working_3-way'!T209</f>
        <v>0.27435926138097083</v>
      </c>
      <c r="W209" s="11">
        <f>'OddsRatio_working_3-way'!V209^2+4*'OddsRatio_working_3-way'!U209^3/27</f>
        <v>-6.9220302423924213E-3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0.14334838205217412</v>
      </c>
      <c r="Y209" s="11">
        <f>IF('OddsRatio_working_3-way'!W209&gt;=0,IF('OddsRatio_working_3-way'!V209+SQRT('OddsRatio_working_3-way'!W209)&gt;0,0,PI()),ACOS('OddsRatio_working_3-way'!V209/(2*'OddsRatio_working_3-way'!X209)))</f>
        <v>0.29443341383671351</v>
      </c>
      <c r="Z209" s="11">
        <f>'OddsRatio_working_3-way'!X209^(1/3)*COS('OddsRatio_working_3-way'!Y209/3)</f>
        <v>0.52083792078541269</v>
      </c>
      <c r="AA209" s="11">
        <f>'OddsRatio_working_3-way'!X209^(1/3)*COS(('OddsRatio_working_3-way'!Y209+2*PI())/3)</f>
        <v>-0.30483058232827781</v>
      </c>
      <c r="AB209" s="11">
        <f>'OddsRatio_working_3-way'!X209^(1/3)*COS(('OddsRatio_working_3-way'!Y209+4*PI())/3)</f>
        <v>-0.21600733845713477</v>
      </c>
      <c r="AC209" s="11">
        <f>'OddsRatio_working_3-way'!X209^(1/3)*SIN('OddsRatio_working_3-way'!Y209/3)</f>
        <v>5.1282123759300108E-2</v>
      </c>
      <c r="AD209" s="11">
        <f>'OddsRatio_working_3-way'!X209^(1/3)*SIN(('OddsRatio_working_3-way'!Y209+2*PI())/3)</f>
        <v>0.42541780877478436</v>
      </c>
      <c r="AE209" s="11">
        <f>'OddsRatio_working_3-way'!X209^(1/3)*SIN(('OddsRatio_working_3-way'!Y209+4*PI())/3)</f>
        <v>-0.47669993253408455</v>
      </c>
      <c r="AF209" s="11">
        <f>-'OddsRatio_working_3-way'!U209/(3*'OddsRatio_working_3-way'!X209^(1/3))*COS(('OddsRatio_working_3-way'!Y209)/3)</f>
        <v>0.52083792078541258</v>
      </c>
      <c r="AG209" s="11">
        <f>-'OddsRatio_working_3-way'!U209/(3*'OddsRatio_working_3-way'!X209^(1/3))*COS(('OddsRatio_working_3-way'!Y209+2*PI())/3)</f>
        <v>-0.30483058232827775</v>
      </c>
      <c r="AH209" s="11">
        <f>-'OddsRatio_working_3-way'!U209/(3*'OddsRatio_working_3-way'!X209^(1/3))*COS(('OddsRatio_working_3-way'!Y209+4*PI())/3)</f>
        <v>-0.21600733845713471</v>
      </c>
      <c r="AI209" s="11">
        <f>'OddsRatio_working_3-way'!U209/(3*'OddsRatio_working_3-way'!X209^(1/3))*SIN(('OddsRatio_working_3-way'!Y209)/3)</f>
        <v>-5.1282123759300101E-2</v>
      </c>
      <c r="AJ209" s="11">
        <f>'OddsRatio_working_3-way'!U209/(3*'OddsRatio_working_3-way'!X209^(1/3))*SIN(('OddsRatio_working_3-way'!Y209+2*PI())/3)</f>
        <v>-0.42541780877478425</v>
      </c>
      <c r="AK209" s="11">
        <f>'OddsRatio_working_3-way'!U209/(3*'OddsRatio_working_3-way'!X209^(1/3))*SIN(('OddsRatio_working_3-way'!Y209+4*PI())/3)</f>
        <v>0.47669993253408449</v>
      </c>
      <c r="AL209" s="11">
        <f>'OddsRatio_working_3-way'!Z209+'OddsRatio_working_3-way'!AF209</f>
        <v>1.0416758415708252</v>
      </c>
      <c r="AM209" s="11">
        <f>'OddsRatio_working_3-way'!AA209+'OddsRatio_working_3-way'!AG209</f>
        <v>-0.60966116465655551</v>
      </c>
      <c r="AN209" s="11">
        <f>'OddsRatio_working_3-way'!AB209+'OddsRatio_working_3-way'!AH209</f>
        <v>-0.43201467691426948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1.0416758415708252</v>
      </c>
      <c r="AS209" s="11">
        <f>IF(('OddsRatio_working_3-way'!X209=0),IF(Q209&gt;0,-Q209^(1/3),(-Q209)^(1/3)),'OddsRatio_working_3-way'!AM209-'OddsRatio_working_3-way'!R209/3)</f>
        <v>-0.60966116465655551</v>
      </c>
      <c r="AT209" s="11">
        <f>IF(('OddsRatio_working_3-way'!X209=0),IF(Q209&gt;0,-Q209^(1/3),(-Q209)^(1/3)),'OddsRatio_working_3-way'!AN209-'OddsRatio_working_3-way'!R209/3)</f>
        <v>-0.43201467691426948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9">
        <f t="shared" si="52"/>
        <v>0.29873167963311054</v>
      </c>
      <c r="E210" s="9">
        <f t="shared" si="53"/>
        <v>0.27874946666966249</v>
      </c>
      <c r="F210" s="9">
        <f t="shared" si="54"/>
        <v>0.42251885369722697</v>
      </c>
      <c r="G210" s="9">
        <f t="shared" si="55"/>
        <v>1.0433269395289329</v>
      </c>
      <c r="H210" s="9">
        <f t="shared" si="56"/>
        <v>3.347485613940099</v>
      </c>
      <c r="I210" s="9">
        <f t="shared" si="57"/>
        <v>3.5874508100317537</v>
      </c>
      <c r="J210" s="9">
        <f t="shared" si="58"/>
        <v>2.3667582907829021</v>
      </c>
      <c r="K210" s="11">
        <f t="shared" si="59"/>
        <v>0.30769230769230771</v>
      </c>
      <c r="L210" s="11">
        <f t="shared" si="60"/>
        <v>0.28735632183908044</v>
      </c>
      <c r="M210" s="11">
        <f t="shared" si="61"/>
        <v>0.4329004329004329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-0.27978917634090061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0.2311864380829898</v>
      </c>
      <c r="Q210" s="11">
        <f>2*'OddsRatio_working_3-way'!K210*'OddsRatio_working_3-way'!L210*'OddsRatio_working_3-way'!M210</f>
        <v>7.6551800689731733E-2</v>
      </c>
      <c r="R210" s="11">
        <f t="shared" si="62"/>
        <v>0</v>
      </c>
      <c r="S210" s="11">
        <f t="shared" si="63"/>
        <v>-0.82628799693562027</v>
      </c>
      <c r="T210" s="11">
        <f t="shared" si="64"/>
        <v>-0.2736052969985498</v>
      </c>
      <c r="U210" s="11">
        <f>'OddsRatio_working_3-way'!S210-'OddsRatio_working_3-way'!R210^2/3</f>
        <v>-0.82628799693562027</v>
      </c>
      <c r="V210" s="11">
        <f>'OddsRatio_working_3-way'!S210*'OddsRatio_working_3-way'!R210/3-2*'OddsRatio_working_3-way'!R210^3/27-'OddsRatio_working_3-way'!T210</f>
        <v>0.2736052969985498</v>
      </c>
      <c r="W210" s="11">
        <f>'OddsRatio_working_3-way'!V210^2+4*'OddsRatio_working_3-way'!U210^3/27</f>
        <v>-8.7178691204815723E-3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0.14454906404586837</v>
      </c>
      <c r="Y210" s="11">
        <f>IF('OddsRatio_working_3-way'!W210&gt;=0,IF('OddsRatio_working_3-way'!V210+SQRT('OddsRatio_working_3-way'!W210)&gt;0,0,PI()),ACOS('OddsRatio_working_3-way'!V210/(2*'OddsRatio_working_3-way'!X210)))</f>
        <v>0.32886419126198541</v>
      </c>
      <c r="Z210" s="11">
        <f>'OddsRatio_working_3-way'!X210^(1/3)*COS('OddsRatio_working_3-way'!Y210/3)</f>
        <v>0.52166346976446631</v>
      </c>
      <c r="AA210" s="11">
        <f>'OddsRatio_working_3-way'!X210^(1/3)*COS(('OddsRatio_working_3-way'!Y210+2*PI())/3)</f>
        <v>-0.31055514454889155</v>
      </c>
      <c r="AB210" s="11">
        <f>'OddsRatio_working_3-way'!X210^(1/3)*COS(('OddsRatio_working_3-way'!Y210+4*PI())/3)</f>
        <v>-0.21110832521557468</v>
      </c>
      <c r="AC210" s="11">
        <f>'OddsRatio_working_3-way'!X210^(1/3)*SIN('OddsRatio_working_3-way'!Y210/3)</f>
        <v>5.7415647912142605E-2</v>
      </c>
      <c r="AD210" s="11">
        <f>'OddsRatio_working_3-way'!X210^(1/3)*SIN(('OddsRatio_working_3-way'!Y210+2*PI())/3)</f>
        <v>0.423065993086292</v>
      </c>
      <c r="AE210" s="11">
        <f>'OddsRatio_working_3-way'!X210^(1/3)*SIN(('OddsRatio_working_3-way'!Y210+4*PI())/3)</f>
        <v>-0.48048164099843454</v>
      </c>
      <c r="AF210" s="11">
        <f>-'OddsRatio_working_3-way'!U210/(3*'OddsRatio_working_3-way'!X210^(1/3))*COS(('OddsRatio_working_3-way'!Y210)/3)</f>
        <v>0.52166346976446643</v>
      </c>
      <c r="AG210" s="11">
        <f>-'OddsRatio_working_3-way'!U210/(3*'OddsRatio_working_3-way'!X210^(1/3))*COS(('OddsRatio_working_3-way'!Y210+2*PI())/3)</f>
        <v>-0.31055514454889166</v>
      </c>
      <c r="AH210" s="11">
        <f>-'OddsRatio_working_3-way'!U210/(3*'OddsRatio_working_3-way'!X210^(1/3))*COS(('OddsRatio_working_3-way'!Y210+4*PI())/3)</f>
        <v>-0.21110832521557474</v>
      </c>
      <c r="AI210" s="11">
        <f>'OddsRatio_working_3-way'!U210/(3*'OddsRatio_working_3-way'!X210^(1/3))*SIN(('OddsRatio_working_3-way'!Y210)/3)</f>
        <v>-5.7415647912142612E-2</v>
      </c>
      <c r="AJ210" s="11">
        <f>'OddsRatio_working_3-way'!U210/(3*'OddsRatio_working_3-way'!X210^(1/3))*SIN(('OddsRatio_working_3-way'!Y210+2*PI())/3)</f>
        <v>-0.42306599308629211</v>
      </c>
      <c r="AK210" s="11">
        <f>'OddsRatio_working_3-way'!U210/(3*'OddsRatio_working_3-way'!X210^(1/3))*SIN(('OddsRatio_working_3-way'!Y210+4*PI())/3)</f>
        <v>0.48048164099843466</v>
      </c>
      <c r="AL210" s="11">
        <f>'OddsRatio_working_3-way'!Z210+'OddsRatio_working_3-way'!AF210</f>
        <v>1.0433269395289329</v>
      </c>
      <c r="AM210" s="11">
        <f>'OddsRatio_working_3-way'!AA210+'OddsRatio_working_3-way'!AG210</f>
        <v>-0.62111028909778321</v>
      </c>
      <c r="AN210" s="11">
        <f>'OddsRatio_working_3-way'!AB210+'OddsRatio_working_3-way'!AH210</f>
        <v>-0.42221665043114942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1.0433269395289329</v>
      </c>
      <c r="AS210" s="11">
        <f>IF(('OddsRatio_working_3-way'!X210=0),IF(Q210&gt;0,-Q210^(1/3),(-Q210)^(1/3)),'OddsRatio_working_3-way'!AM210-'OddsRatio_working_3-way'!R210/3)</f>
        <v>-0.62111028909778321</v>
      </c>
      <c r="AT210" s="11">
        <f>IF(('OddsRatio_working_3-way'!X210=0),IF(Q210&gt;0,-Q210^(1/3),(-Q210)^(1/3)),'OddsRatio_working_3-way'!AN210-'OddsRatio_working_3-way'!R210/3)</f>
        <v>-0.42221665043114942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9">
        <f t="shared" si="52"/>
        <v>0.27839522916548626</v>
      </c>
      <c r="E211" s="9">
        <f t="shared" si="53"/>
        <v>0.27600522888621148</v>
      </c>
      <c r="F211" s="9">
        <f t="shared" si="54"/>
        <v>0.44559954194830204</v>
      </c>
      <c r="G211" s="9">
        <f t="shared" si="55"/>
        <v>1.0368062311952491</v>
      </c>
      <c r="H211" s="9">
        <f t="shared" si="56"/>
        <v>3.5920155779881227</v>
      </c>
      <c r="I211" s="9">
        <f t="shared" si="57"/>
        <v>3.6231197649239806</v>
      </c>
      <c r="J211" s="9">
        <f t="shared" si="58"/>
        <v>2.2441674774342988</v>
      </c>
      <c r="K211" s="11">
        <f t="shared" si="59"/>
        <v>0.2857142857142857</v>
      </c>
      <c r="L211" s="11">
        <f t="shared" si="60"/>
        <v>0.28328611898016998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-0.27923917442331025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0.22920422353850117</v>
      </c>
      <c r="Q211" s="11">
        <f>2*'OddsRatio_working_3-way'!K211*'OddsRatio_working_3-way'!L211*'OddsRatio_working_3-way'!M211</f>
        <v>7.3580810124719467E-2</v>
      </c>
      <c r="R211" s="11">
        <f t="shared" si="62"/>
        <v>0</v>
      </c>
      <c r="S211" s="11">
        <f t="shared" si="63"/>
        <v>-0.82081686429512568</v>
      </c>
      <c r="T211" s="11">
        <f t="shared" si="64"/>
        <v>-0.26350461133069841</v>
      </c>
      <c r="U211" s="11">
        <f>'OddsRatio_working_3-way'!S211-'OddsRatio_working_3-way'!R211^2/3</f>
        <v>-0.82081686429512568</v>
      </c>
      <c r="V211" s="11">
        <f>'OddsRatio_working_3-way'!S211*'OddsRatio_working_3-way'!R211/3-2*'OddsRatio_working_3-way'!R211^3/27-'OddsRatio_working_3-way'!T211</f>
        <v>0.26350461133069841</v>
      </c>
      <c r="W211" s="11">
        <f>'OddsRatio_working_3-way'!V211^2+4*'OddsRatio_working_3-way'!U211^3/27</f>
        <v>-1.2493826574671615E-2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0.14311578072247488</v>
      </c>
      <c r="Y211" s="11">
        <f>IF('OddsRatio_working_3-way'!W211&gt;=0,IF('OddsRatio_working_3-way'!V211+SQRT('OddsRatio_working_3-way'!W211)&gt;0,0,PI()),ACOS('OddsRatio_working_3-way'!V211/(2*'OddsRatio_working_3-way'!X211)))</f>
        <v>0.40118361750401754</v>
      </c>
      <c r="Z211" s="11">
        <f>'OddsRatio_working_3-way'!X211^(1/3)*COS('OddsRatio_working_3-way'!Y211/3)</f>
        <v>0.51840311559762453</v>
      </c>
      <c r="AA211" s="11">
        <f>'OddsRatio_working_3-way'!X211^(1/3)*COS(('OddsRatio_working_3-way'!Y211+2*PI())/3)</f>
        <v>-0.31959918505177948</v>
      </c>
      <c r="AB211" s="11">
        <f>'OddsRatio_working_3-way'!X211^(1/3)*COS(('OddsRatio_working_3-way'!Y211+4*PI())/3)</f>
        <v>-0.19880393054584514</v>
      </c>
      <c r="AC211" s="11">
        <f>'OddsRatio_working_3-way'!X211^(1/3)*SIN('OddsRatio_working_3-way'!Y211/3)</f>
        <v>6.9741172705830787E-2</v>
      </c>
      <c r="AD211" s="11">
        <f>'OddsRatio_working_3-way'!X211^(1/3)*SIN(('OddsRatio_working_3-way'!Y211+2*PI())/3)</f>
        <v>0.41407968115562854</v>
      </c>
      <c r="AE211" s="11">
        <f>'OddsRatio_working_3-way'!X211^(1/3)*SIN(('OddsRatio_working_3-way'!Y211+4*PI())/3)</f>
        <v>-0.48382085386145907</v>
      </c>
      <c r="AF211" s="11">
        <f>-'OddsRatio_working_3-way'!U211/(3*'OddsRatio_working_3-way'!X211^(1/3))*COS(('OddsRatio_working_3-way'!Y211)/3)</f>
        <v>0.51840311559762453</v>
      </c>
      <c r="AG211" s="11">
        <f>-'OddsRatio_working_3-way'!U211/(3*'OddsRatio_working_3-way'!X211^(1/3))*COS(('OddsRatio_working_3-way'!Y211+2*PI())/3)</f>
        <v>-0.31959918505177948</v>
      </c>
      <c r="AH211" s="11">
        <f>-'OddsRatio_working_3-way'!U211/(3*'OddsRatio_working_3-way'!X211^(1/3))*COS(('OddsRatio_working_3-way'!Y211+4*PI())/3)</f>
        <v>-0.19880393054584514</v>
      </c>
      <c r="AI211" s="11">
        <f>'OddsRatio_working_3-way'!U211/(3*'OddsRatio_working_3-way'!X211^(1/3))*SIN(('OddsRatio_working_3-way'!Y211)/3)</f>
        <v>-6.9741172705830787E-2</v>
      </c>
      <c r="AJ211" s="11">
        <f>'OddsRatio_working_3-way'!U211/(3*'OddsRatio_working_3-way'!X211^(1/3))*SIN(('OddsRatio_working_3-way'!Y211+2*PI())/3)</f>
        <v>-0.41407968115562854</v>
      </c>
      <c r="AK211" s="11">
        <f>'OddsRatio_working_3-way'!U211/(3*'OddsRatio_working_3-way'!X211^(1/3))*SIN(('OddsRatio_working_3-way'!Y211+4*PI())/3)</f>
        <v>0.48382085386145907</v>
      </c>
      <c r="AL211" s="11">
        <f>'OddsRatio_working_3-way'!Z211+'OddsRatio_working_3-way'!AF211</f>
        <v>1.0368062311952491</v>
      </c>
      <c r="AM211" s="11">
        <f>'OddsRatio_working_3-way'!AA211+'OddsRatio_working_3-way'!AG211</f>
        <v>-0.63919837010355895</v>
      </c>
      <c r="AN211" s="11">
        <f>'OddsRatio_working_3-way'!AB211+'OddsRatio_working_3-way'!AH211</f>
        <v>-0.39760786109169027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1.0368062311952491</v>
      </c>
      <c r="AS211" s="11">
        <f>IF(('OddsRatio_working_3-way'!X211=0),IF(Q211&gt;0,-Q211^(1/3),(-Q211)^(1/3)),'OddsRatio_working_3-way'!AM211-'OddsRatio_working_3-way'!R211/3)</f>
        <v>-0.63919837010355895</v>
      </c>
      <c r="AT211" s="11">
        <f>IF(('OddsRatio_working_3-way'!X211=0),IF(Q211&gt;0,-Q211^(1/3),(-Q211)^(1/3)),'OddsRatio_working_3-way'!AN211-'OddsRatio_working_3-way'!R211/3)</f>
        <v>-0.39760786109169027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9">
        <f t="shared" si="52"/>
        <v>0.38597033128142483</v>
      </c>
      <c r="E212" s="9">
        <f t="shared" si="53"/>
        <v>0.30750169239789932</v>
      </c>
      <c r="F212" s="9">
        <f t="shared" si="54"/>
        <v>0.30652797632067558</v>
      </c>
      <c r="G212" s="9">
        <f t="shared" si="55"/>
        <v>1.0330342303233908</v>
      </c>
      <c r="H212" s="9">
        <f t="shared" si="56"/>
        <v>2.5908727146980217</v>
      </c>
      <c r="I212" s="9">
        <f t="shared" si="57"/>
        <v>3.2520146221049919</v>
      </c>
      <c r="J212" s="9">
        <f t="shared" si="58"/>
        <v>3.2623449644082263</v>
      </c>
      <c r="K212" s="11">
        <f t="shared" si="59"/>
        <v>0.39370078740157477</v>
      </c>
      <c r="L212" s="11">
        <f t="shared" si="60"/>
        <v>0.31446540880503143</v>
      </c>
      <c r="M212" s="11">
        <f t="shared" si="61"/>
        <v>0.31347962382445144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-0.28534469951178021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0.2293696549302367</v>
      </c>
      <c r="Q212" s="11">
        <f>2*'OddsRatio_working_3-way'!K212*'OddsRatio_working_3-way'!L212*'OddsRatio_working_3-way'!M212</f>
        <v>7.7620864612601245E-2</v>
      </c>
      <c r="R212" s="11">
        <f t="shared" si="62"/>
        <v>0</v>
      </c>
      <c r="S212" s="11">
        <f t="shared" si="63"/>
        <v>-0.80383359257306752</v>
      </c>
      <c r="T212" s="11">
        <f t="shared" si="64"/>
        <v>-0.27202490442404986</v>
      </c>
      <c r="U212" s="11">
        <f>'OddsRatio_working_3-way'!S212-'OddsRatio_working_3-way'!R212^2/3</f>
        <v>-0.80383359257306752</v>
      </c>
      <c r="V212" s="11">
        <f>'OddsRatio_working_3-way'!S212*'OddsRatio_working_3-way'!R212/3-2*'OddsRatio_working_3-way'!R212^3/27-'OddsRatio_working_3-way'!T212</f>
        <v>0.27202490442404986</v>
      </c>
      <c r="W212" s="11">
        <f>'OddsRatio_working_3-way'!V212^2+4*'OddsRatio_working_3-way'!U212^3/27</f>
        <v>-2.9499810793474635E-3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0.13869708874581771</v>
      </c>
      <c r="Y212" s="11">
        <f>IF('OddsRatio_working_3-way'!W212&gt;=0,IF('OddsRatio_working_3-way'!V212+SQRT('OddsRatio_working_3-way'!W212)&gt;0,0,PI()),ACOS('OddsRatio_working_3-way'!V212/(2*'OddsRatio_working_3-way'!X212)))</f>
        <v>0.19707298442241994</v>
      </c>
      <c r="Z212" s="11">
        <f>'OddsRatio_working_3-way'!X212^(1/3)*COS('OddsRatio_working_3-way'!Y212/3)</f>
        <v>0.51651711516169541</v>
      </c>
      <c r="AA212" s="11">
        <f>'OddsRatio_working_3-way'!X212^(1/3)*COS(('OddsRatio_working_3-way'!Y212+2*PI())/3)</f>
        <v>-0.28768559365393664</v>
      </c>
      <c r="AB212" s="11">
        <f>'OddsRatio_working_3-way'!X212^(1/3)*COS(('OddsRatio_working_3-way'!Y212+4*PI())/3)</f>
        <v>-0.22883152150775862</v>
      </c>
      <c r="AC212" s="11">
        <f>'OddsRatio_working_3-way'!X212^(1/3)*SIN('OddsRatio_working_3-way'!Y212/3)</f>
        <v>3.3979414396501616E-2</v>
      </c>
      <c r="AD212" s="11">
        <f>'OddsRatio_working_3-way'!X212^(1/3)*SIN(('OddsRatio_working_3-way'!Y212+2*PI())/3)</f>
        <v>0.43032723602122991</v>
      </c>
      <c r="AE212" s="11">
        <f>'OddsRatio_working_3-way'!X212^(1/3)*SIN(('OddsRatio_working_3-way'!Y212+4*PI())/3)</f>
        <v>-0.46430665041773139</v>
      </c>
      <c r="AF212" s="11">
        <f>-'OddsRatio_working_3-way'!U212/(3*'OddsRatio_working_3-way'!X212^(1/3))*COS(('OddsRatio_working_3-way'!Y212)/3)</f>
        <v>0.51651711516169529</v>
      </c>
      <c r="AG212" s="11">
        <f>-'OddsRatio_working_3-way'!U212/(3*'OddsRatio_working_3-way'!X212^(1/3))*COS(('OddsRatio_working_3-way'!Y212+2*PI())/3)</f>
        <v>-0.28768559365393659</v>
      </c>
      <c r="AH212" s="11">
        <f>-'OddsRatio_working_3-way'!U212/(3*'OddsRatio_working_3-way'!X212^(1/3))*COS(('OddsRatio_working_3-way'!Y212+4*PI())/3)</f>
        <v>-0.22883152150775857</v>
      </c>
      <c r="AI212" s="11">
        <f>'OddsRatio_working_3-way'!U212/(3*'OddsRatio_working_3-way'!X212^(1/3))*SIN(('OddsRatio_working_3-way'!Y212)/3)</f>
        <v>-3.3979414396501609E-2</v>
      </c>
      <c r="AJ212" s="11">
        <f>'OddsRatio_working_3-way'!U212/(3*'OddsRatio_working_3-way'!X212^(1/3))*SIN(('OddsRatio_working_3-way'!Y212+2*PI())/3)</f>
        <v>-0.4303272360212298</v>
      </c>
      <c r="AK212" s="11">
        <f>'OddsRatio_working_3-way'!U212/(3*'OddsRatio_working_3-way'!X212^(1/3))*SIN(('OddsRatio_working_3-way'!Y212+4*PI())/3)</f>
        <v>0.46430665041773128</v>
      </c>
      <c r="AL212" s="11">
        <f>'OddsRatio_working_3-way'!Z212+'OddsRatio_working_3-way'!AF212</f>
        <v>1.0330342303233908</v>
      </c>
      <c r="AM212" s="11">
        <f>'OddsRatio_working_3-way'!AA212+'OddsRatio_working_3-way'!AG212</f>
        <v>-0.57537118730787329</v>
      </c>
      <c r="AN212" s="11">
        <f>'OddsRatio_working_3-way'!AB212+'OddsRatio_working_3-way'!AH212</f>
        <v>-0.45766304301551719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1.0330342303233908</v>
      </c>
      <c r="AS212" s="11">
        <f>IF(('OddsRatio_working_3-way'!X212=0),IF(Q212&gt;0,-Q212^(1/3),(-Q212)^(1/3)),'OddsRatio_working_3-way'!AM212-'OddsRatio_working_3-way'!R212/3)</f>
        <v>-0.57537118730787329</v>
      </c>
      <c r="AT212" s="11">
        <f>IF(('OddsRatio_working_3-way'!X212=0),IF(Q212&gt;0,-Q212^(1/3),(-Q212)^(1/3)),'OddsRatio_working_3-way'!AN212-'OddsRatio_working_3-way'!R212/3)</f>
        <v>-0.45766304301551719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9">
        <f t="shared" si="52"/>
        <v>0.7298154175057775</v>
      </c>
      <c r="E213" s="9">
        <f t="shared" si="53"/>
        <v>0.16145933242140287</v>
      </c>
      <c r="F213" s="9">
        <f t="shared" si="54"/>
        <v>0.10872525007281979</v>
      </c>
      <c r="G213" s="9">
        <f t="shared" si="55"/>
        <v>1.0577413568786136</v>
      </c>
      <c r="H213" s="9">
        <f t="shared" si="56"/>
        <v>1.3702094749075147</v>
      </c>
      <c r="I213" s="9">
        <f t="shared" si="57"/>
        <v>6.193510062273992</v>
      </c>
      <c r="J213" s="9">
        <f t="shared" si="58"/>
        <v>9.1974955158092566</v>
      </c>
      <c r="K213" s="11">
        <f t="shared" si="59"/>
        <v>0.7407407407407407</v>
      </c>
      <c r="L213" s="11">
        <f t="shared" si="60"/>
        <v>0.16920473773265651</v>
      </c>
      <c r="M213" s="11">
        <f t="shared" si="61"/>
        <v>0.11428571428571428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-0.19077520837250117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0.18635797992819986</v>
      </c>
      <c r="Q213" s="11">
        <f>2*'OddsRatio_working_3-way'!K213*'OddsRatio_working_3-way'!L213*'OddsRatio_working_3-way'!M213</f>
        <v>2.8648421203412738E-2</v>
      </c>
      <c r="R213" s="11">
        <f t="shared" si="62"/>
        <v>0</v>
      </c>
      <c r="S213" s="11">
        <f t="shared" si="63"/>
        <v>-0.97684589899293217</v>
      </c>
      <c r="T213" s="11">
        <f t="shared" si="64"/>
        <v>-0.15016847025256452</v>
      </c>
      <c r="U213" s="11">
        <f>'OddsRatio_working_3-way'!S213-'OddsRatio_working_3-way'!R213^2/3</f>
        <v>-0.97684589899293217</v>
      </c>
      <c r="V213" s="11">
        <f>'OddsRatio_working_3-way'!S213*'OddsRatio_working_3-way'!R213/3-2*'OddsRatio_working_3-way'!R213^3/27-'OddsRatio_working_3-way'!T213</f>
        <v>0.15016847025256452</v>
      </c>
      <c r="W213" s="11">
        <f>'OddsRatio_working_3-way'!V213^2+4*'OddsRatio_working_3-way'!U213^3/27</f>
        <v>-0.11554330031365265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0.18580491770378954</v>
      </c>
      <c r="Y213" s="11">
        <f>IF('OddsRatio_working_3-way'!W213&gt;=0,IF('OddsRatio_working_3-way'!V213+SQRT('OddsRatio_working_3-way'!W213)&gt;0,0,PI()),ACOS('OddsRatio_working_3-way'!V213/(2*'OddsRatio_working_3-way'!X213)))</f>
        <v>1.15479887056708</v>
      </c>
      <c r="Z213" s="11">
        <f>'OddsRatio_working_3-way'!X213^(1/3)*COS('OddsRatio_working_3-way'!Y213/3)</f>
        <v>0.52887067843930691</v>
      </c>
      <c r="AA213" s="11">
        <f>'OddsRatio_working_3-way'!X213^(1/3)*COS(('OddsRatio_working_3-way'!Y213+2*PI())/3)</f>
        <v>-0.44999753597209963</v>
      </c>
      <c r="AB213" s="11">
        <f>'OddsRatio_working_3-way'!X213^(1/3)*COS(('OddsRatio_working_3-way'!Y213+4*PI())/3)</f>
        <v>-7.8873142467207447E-2</v>
      </c>
      <c r="AC213" s="11">
        <f>'OddsRatio_working_3-way'!X213^(1/3)*SIN('OddsRatio_working_3-way'!Y213/3)</f>
        <v>0.21426876849288626</v>
      </c>
      <c r="AD213" s="11">
        <f>'OddsRatio_working_3-way'!X213^(1/3)*SIN(('OddsRatio_working_3-way'!Y213+2*PI())/3)</f>
        <v>0.35088105859870772</v>
      </c>
      <c r="AE213" s="11">
        <f>'OddsRatio_working_3-way'!X213^(1/3)*SIN(('OddsRatio_working_3-way'!Y213+4*PI())/3)</f>
        <v>-0.56514982709159378</v>
      </c>
      <c r="AF213" s="11">
        <f>-'OddsRatio_working_3-way'!U213/(3*'OddsRatio_working_3-way'!X213^(1/3))*COS(('OddsRatio_working_3-way'!Y213)/3)</f>
        <v>0.52887067843930669</v>
      </c>
      <c r="AG213" s="11">
        <f>-'OddsRatio_working_3-way'!U213/(3*'OddsRatio_working_3-way'!X213^(1/3))*COS(('OddsRatio_working_3-way'!Y213+2*PI())/3)</f>
        <v>-0.44999753597209946</v>
      </c>
      <c r="AH213" s="11">
        <f>-'OddsRatio_working_3-way'!U213/(3*'OddsRatio_working_3-way'!X213^(1/3))*COS(('OddsRatio_working_3-way'!Y213+4*PI())/3)</f>
        <v>-7.8873142467207419E-2</v>
      </c>
      <c r="AI213" s="11">
        <f>'OddsRatio_working_3-way'!U213/(3*'OddsRatio_working_3-way'!X213^(1/3))*SIN(('OddsRatio_working_3-way'!Y213)/3)</f>
        <v>-0.21426876849288617</v>
      </c>
      <c r="AJ213" s="11">
        <f>'OddsRatio_working_3-way'!U213/(3*'OddsRatio_working_3-way'!X213^(1/3))*SIN(('OddsRatio_working_3-way'!Y213+2*PI())/3)</f>
        <v>-0.35088105859870761</v>
      </c>
      <c r="AK213" s="11">
        <f>'OddsRatio_working_3-way'!U213/(3*'OddsRatio_working_3-way'!X213^(1/3))*SIN(('OddsRatio_working_3-way'!Y213+4*PI())/3)</f>
        <v>0.56514982709159356</v>
      </c>
      <c r="AL213" s="11">
        <f>'OddsRatio_working_3-way'!Z213+'OddsRatio_working_3-way'!AF213</f>
        <v>1.0577413568786136</v>
      </c>
      <c r="AM213" s="11">
        <f>'OddsRatio_working_3-way'!AA213+'OddsRatio_working_3-way'!AG213</f>
        <v>-0.89999507194419914</v>
      </c>
      <c r="AN213" s="11">
        <f>'OddsRatio_working_3-way'!AB213+'OddsRatio_working_3-way'!AH213</f>
        <v>-0.15774628493441487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1.0577413568786136</v>
      </c>
      <c r="AS213" s="11">
        <f>IF(('OddsRatio_working_3-way'!X213=0),IF(Q213&gt;0,-Q213^(1/3),(-Q213)^(1/3)),'OddsRatio_working_3-way'!AM213-'OddsRatio_working_3-way'!R213/3)</f>
        <v>-0.89999507194419914</v>
      </c>
      <c r="AT213" s="11">
        <f>IF(('OddsRatio_working_3-way'!X213=0),IF(Q213&gt;0,-Q213^(1/3),(-Q213)^(1/3)),'OddsRatio_working_3-way'!AN213-'OddsRatio_working_3-way'!R213/3)</f>
        <v>-0.15774628493441487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9">
        <f t="shared" si="52"/>
        <v>0.34342165278045916</v>
      </c>
      <c r="E214" s="9">
        <f t="shared" si="53"/>
        <v>0.27824571989981012</v>
      </c>
      <c r="F214" s="9">
        <f t="shared" si="54"/>
        <v>0.37833262731973061</v>
      </c>
      <c r="G214" s="9">
        <f t="shared" si="55"/>
        <v>1.0334444897105788</v>
      </c>
      <c r="H214" s="9">
        <f t="shared" si="56"/>
        <v>2.9118723059645713</v>
      </c>
      <c r="I214" s="9">
        <f t="shared" si="57"/>
        <v>3.5939456691735527</v>
      </c>
      <c r="J214" s="9">
        <f t="shared" si="58"/>
        <v>2.6431767386398199</v>
      </c>
      <c r="K214" s="11">
        <f t="shared" si="59"/>
        <v>0.35087719298245612</v>
      </c>
      <c r="L214" s="11">
        <f t="shared" si="60"/>
        <v>0.28490028490028491</v>
      </c>
      <c r="M214" s="11">
        <f t="shared" si="61"/>
        <v>0.38610038610038611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-0.28496454812244276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0.22964935245637003</v>
      </c>
      <c r="Q214" s="11">
        <f>2*'OddsRatio_working_3-way'!K214*'OddsRatio_working_3-way'!L214*'OddsRatio_working_3-way'!M214</f>
        <v>7.7193059649199994E-2</v>
      </c>
      <c r="R214" s="11">
        <f t="shared" si="62"/>
        <v>0</v>
      </c>
      <c r="S214" s="11">
        <f t="shared" si="63"/>
        <v>-0.80588744799825041</v>
      </c>
      <c r="T214" s="11">
        <f t="shared" si="64"/>
        <v>-0.27088653714226901</v>
      </c>
      <c r="U214" s="11">
        <f>'OddsRatio_working_3-way'!S214-'OddsRatio_working_3-way'!R214^2/3</f>
        <v>-0.80588744799825041</v>
      </c>
      <c r="V214" s="11">
        <f>'OddsRatio_working_3-way'!S214*'OddsRatio_working_3-way'!R214/3-2*'OddsRatio_working_3-way'!R214^3/27-'OddsRatio_working_3-way'!T214</f>
        <v>0.27088653714226901</v>
      </c>
      <c r="W214" s="11">
        <f>'OddsRatio_working_3-way'!V214^2+4*'OddsRatio_working_3-way'!U214^3/27</f>
        <v>-4.1593422370047733E-3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0.13922900042909045</v>
      </c>
      <c r="Y214" s="11">
        <f>IF('OddsRatio_working_3-way'!W214&gt;=0,IF('OddsRatio_working_3-way'!V214+SQRT('OddsRatio_working_3-way'!W214)&gt;0,0,PI()),ACOS('OddsRatio_working_3-way'!V214/(2*'OddsRatio_working_3-way'!X214)))</f>
        <v>0.23372979407041838</v>
      </c>
      <c r="Z214" s="11">
        <f>'OddsRatio_working_3-way'!X214^(1/3)*COS('OddsRatio_working_3-way'!Y214/3)</f>
        <v>0.51672224485528939</v>
      </c>
      <c r="AA214" s="11">
        <f>'OddsRatio_working_3-way'!X214^(1/3)*COS(('OddsRatio_working_3-way'!Y214+2*PI())/3)</f>
        <v>-0.2932961085210346</v>
      </c>
      <c r="AB214" s="11">
        <f>'OddsRatio_working_3-way'!X214^(1/3)*COS(('OddsRatio_working_3-way'!Y214+4*PI())/3)</f>
        <v>-0.22342613633425476</v>
      </c>
      <c r="AC214" s="11">
        <f>'OddsRatio_working_3-way'!X214^(1/3)*SIN('OddsRatio_working_3-way'!Y214/3)</f>
        <v>4.0339447250308948E-2</v>
      </c>
      <c r="AD214" s="11">
        <f>'OddsRatio_working_3-way'!X214^(1/3)*SIN(('OddsRatio_working_3-way'!Y214+2*PI())/3)</f>
        <v>0.42732486712004913</v>
      </c>
      <c r="AE214" s="11">
        <f>'OddsRatio_working_3-way'!X214^(1/3)*SIN(('OddsRatio_working_3-way'!Y214+4*PI())/3)</f>
        <v>-0.46766431437035816</v>
      </c>
      <c r="AF214" s="11">
        <f>-'OddsRatio_working_3-way'!U214/(3*'OddsRatio_working_3-way'!X214^(1/3))*COS(('OddsRatio_working_3-way'!Y214)/3)</f>
        <v>0.51672224485528939</v>
      </c>
      <c r="AG214" s="11">
        <f>-'OddsRatio_working_3-way'!U214/(3*'OddsRatio_working_3-way'!X214^(1/3))*COS(('OddsRatio_working_3-way'!Y214+2*PI())/3)</f>
        <v>-0.2932961085210346</v>
      </c>
      <c r="AH214" s="11">
        <f>-'OddsRatio_working_3-way'!U214/(3*'OddsRatio_working_3-way'!X214^(1/3))*COS(('OddsRatio_working_3-way'!Y214+4*PI())/3)</f>
        <v>-0.22342613633425476</v>
      </c>
      <c r="AI214" s="11">
        <f>'OddsRatio_working_3-way'!U214/(3*'OddsRatio_working_3-way'!X214^(1/3))*SIN(('OddsRatio_working_3-way'!Y214)/3)</f>
        <v>-4.0339447250308948E-2</v>
      </c>
      <c r="AJ214" s="11">
        <f>'OddsRatio_working_3-way'!U214/(3*'OddsRatio_working_3-way'!X214^(1/3))*SIN(('OddsRatio_working_3-way'!Y214+2*PI())/3)</f>
        <v>-0.42732486712004913</v>
      </c>
      <c r="AK214" s="11">
        <f>'OddsRatio_working_3-way'!U214/(3*'OddsRatio_working_3-way'!X214^(1/3))*SIN(('OddsRatio_working_3-way'!Y214+4*PI())/3)</f>
        <v>0.46766431437035816</v>
      </c>
      <c r="AL214" s="11">
        <f>'OddsRatio_working_3-way'!Z214+'OddsRatio_working_3-way'!AF214</f>
        <v>1.0334444897105788</v>
      </c>
      <c r="AM214" s="11">
        <f>'OddsRatio_working_3-way'!AA214+'OddsRatio_working_3-way'!AG214</f>
        <v>-0.58659221704206921</v>
      </c>
      <c r="AN214" s="11">
        <f>'OddsRatio_working_3-way'!AB214+'OddsRatio_working_3-way'!AH214</f>
        <v>-0.44685227266850952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1.0334444897105788</v>
      </c>
      <c r="AS214" s="11">
        <f>IF(('OddsRatio_working_3-way'!X214=0),IF(Q214&gt;0,-Q214^(1/3),(-Q214)^(1/3)),'OddsRatio_working_3-way'!AM214-'OddsRatio_working_3-way'!R214/3)</f>
        <v>-0.58659221704206921</v>
      </c>
      <c r="AT214" s="11">
        <f>IF(('OddsRatio_working_3-way'!X214=0),IF(Q214&gt;0,-Q214^(1/3),(-Q214)^(1/3)),'OddsRatio_working_3-way'!AN214-'OddsRatio_working_3-way'!R214/3)</f>
        <v>-0.44685227266850952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9">
        <f t="shared" si="52"/>
        <v>0.3035232406839285</v>
      </c>
      <c r="E215" s="9">
        <f t="shared" si="53"/>
        <v>0.29511476267569098</v>
      </c>
      <c r="F215" s="9">
        <f t="shared" si="54"/>
        <v>0.40136199664038064</v>
      </c>
      <c r="G215" s="9">
        <f t="shared" si="55"/>
        <v>1.0430184668242166</v>
      </c>
      <c r="H215" s="9">
        <f t="shared" si="56"/>
        <v>3.2946406270132771</v>
      </c>
      <c r="I215" s="9">
        <f t="shared" si="57"/>
        <v>3.3885122890274557</v>
      </c>
      <c r="J215" s="9">
        <f t="shared" si="58"/>
        <v>2.4915164075586298</v>
      </c>
      <c r="K215" s="11">
        <f t="shared" si="59"/>
        <v>0.3125</v>
      </c>
      <c r="L215" s="11">
        <f t="shared" si="60"/>
        <v>0.303951367781155</v>
      </c>
      <c r="M215" s="11">
        <f t="shared" si="61"/>
        <v>0.41152263374485593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-0.28160609528812852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0.23140330468935671</v>
      </c>
      <c r="Q215" s="11">
        <f>2*'OddsRatio_working_3-way'!K215*'OddsRatio_working_3-way'!L215*'OddsRatio_working_3-way'!M215</f>
        <v>7.8176792124782651E-2</v>
      </c>
      <c r="R215" s="11">
        <f t="shared" si="62"/>
        <v>0</v>
      </c>
      <c r="S215" s="11">
        <f t="shared" si="63"/>
        <v>-0.82172690350538669</v>
      </c>
      <c r="T215" s="11">
        <f t="shared" si="64"/>
        <v>-0.27761044037344135</v>
      </c>
      <c r="U215" s="11">
        <f>'OddsRatio_working_3-way'!S215-'OddsRatio_working_3-way'!R215^2/3</f>
        <v>-0.82172690350538669</v>
      </c>
      <c r="V215" s="11">
        <f>'OddsRatio_working_3-way'!S215*'OddsRatio_working_3-way'!R215/3-2*'OddsRatio_working_3-way'!R215^3/27-'OddsRatio_working_3-way'!T215</f>
        <v>0.27761044037344135</v>
      </c>
      <c r="W215" s="11">
        <f>'OddsRatio_working_3-way'!V215^2+4*'OddsRatio_working_3-way'!U215^3/27</f>
        <v>-5.1337546701075015E-3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0.14335385526246194</v>
      </c>
      <c r="Y215" s="11">
        <f>IF('OddsRatio_working_3-way'!W215&gt;=0,IF('OddsRatio_working_3-way'!V215+SQRT('OddsRatio_working_3-way'!W215)&gt;0,0,PI()),ACOS('OddsRatio_working_3-way'!V215/(2*'OddsRatio_working_3-way'!X215)))</f>
        <v>0.25258406470974237</v>
      </c>
      <c r="Z215" s="11">
        <f>'OddsRatio_working_3-way'!X215^(1/3)*COS('OddsRatio_working_3-way'!Y215/3)</f>
        <v>0.52150923341210831</v>
      </c>
      <c r="AA215" s="11">
        <f>'OddsRatio_working_3-way'!X215^(1/3)*COS(('OddsRatio_working_3-way'!Y215+2*PI())/3)</f>
        <v>-0.29887043331521296</v>
      </c>
      <c r="AB215" s="11">
        <f>'OddsRatio_working_3-way'!X215^(1/3)*COS(('OddsRatio_working_3-way'!Y215+4*PI())/3)</f>
        <v>-0.22263880009689552</v>
      </c>
      <c r="AC215" s="11">
        <f>'OddsRatio_working_3-way'!X215^(1/3)*SIN('OddsRatio_working_3-way'!Y215/3)</f>
        <v>4.4012353959360581E-2</v>
      </c>
      <c r="AD215" s="11">
        <f>'OddsRatio_working_3-way'!X215^(1/3)*SIN(('OddsRatio_working_3-way'!Y215+2*PI())/3)</f>
        <v>0.42963406746335397</v>
      </c>
      <c r="AE215" s="11">
        <f>'OddsRatio_working_3-way'!X215^(1/3)*SIN(('OddsRatio_working_3-way'!Y215+4*PI())/3)</f>
        <v>-0.47364642142271435</v>
      </c>
      <c r="AF215" s="11">
        <f>-'OddsRatio_working_3-way'!U215/(3*'OddsRatio_working_3-way'!X215^(1/3))*COS(('OddsRatio_working_3-way'!Y215)/3)</f>
        <v>0.52150923341210831</v>
      </c>
      <c r="AG215" s="11">
        <f>-'OddsRatio_working_3-way'!U215/(3*'OddsRatio_working_3-way'!X215^(1/3))*COS(('OddsRatio_working_3-way'!Y215+2*PI())/3)</f>
        <v>-0.29887043331521296</v>
      </c>
      <c r="AH215" s="11">
        <f>-'OddsRatio_working_3-way'!U215/(3*'OddsRatio_working_3-way'!X215^(1/3))*COS(('OddsRatio_working_3-way'!Y215+4*PI())/3)</f>
        <v>-0.22263880009689552</v>
      </c>
      <c r="AI215" s="11">
        <f>'OddsRatio_working_3-way'!U215/(3*'OddsRatio_working_3-way'!X215^(1/3))*SIN(('OddsRatio_working_3-way'!Y215)/3)</f>
        <v>-4.4012353959360581E-2</v>
      </c>
      <c r="AJ215" s="11">
        <f>'OddsRatio_working_3-way'!U215/(3*'OddsRatio_working_3-way'!X215^(1/3))*SIN(('OddsRatio_working_3-way'!Y215+2*PI())/3)</f>
        <v>-0.42963406746335397</v>
      </c>
      <c r="AK215" s="11">
        <f>'OddsRatio_working_3-way'!U215/(3*'OddsRatio_working_3-way'!X215^(1/3))*SIN(('OddsRatio_working_3-way'!Y215+4*PI())/3)</f>
        <v>0.47364642142271435</v>
      </c>
      <c r="AL215" s="11">
        <f>'OddsRatio_working_3-way'!Z215+'OddsRatio_working_3-way'!AF215</f>
        <v>1.0430184668242166</v>
      </c>
      <c r="AM215" s="11">
        <f>'OddsRatio_working_3-way'!AA215+'OddsRatio_working_3-way'!AG215</f>
        <v>-0.59774086663042592</v>
      </c>
      <c r="AN215" s="11">
        <f>'OddsRatio_working_3-way'!AB215+'OddsRatio_working_3-way'!AH215</f>
        <v>-0.44527760019379103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1.0430184668242166</v>
      </c>
      <c r="AS215" s="11">
        <f>IF(('OddsRatio_working_3-way'!X215=0),IF(Q215&gt;0,-Q215^(1/3),(-Q215)^(1/3)),'OddsRatio_working_3-way'!AM215-'OddsRatio_working_3-way'!R215/3)</f>
        <v>-0.59774086663042592</v>
      </c>
      <c r="AT215" s="11">
        <f>IF(('OddsRatio_working_3-way'!X215=0),IF(Q215&gt;0,-Q215^(1/3),(-Q215)^(1/3)),'OddsRatio_working_3-way'!AN215-'OddsRatio_working_3-way'!R215/3)</f>
        <v>-0.44527760019379103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9">
        <f t="shared" si="52"/>
        <v>0.36205973268870312</v>
      </c>
      <c r="E216" s="9">
        <f t="shared" si="53"/>
        <v>0.31049012983296825</v>
      </c>
      <c r="F216" s="9">
        <f t="shared" si="54"/>
        <v>0.32745013747832852</v>
      </c>
      <c r="G216" s="9">
        <f t="shared" si="55"/>
        <v>1.0425888714825633</v>
      </c>
      <c r="H216" s="9">
        <f t="shared" si="56"/>
        <v>2.7619751928055316</v>
      </c>
      <c r="I216" s="9">
        <f t="shared" si="57"/>
        <v>3.2207142962578601</v>
      </c>
      <c r="J216" s="9">
        <f t="shared" si="58"/>
        <v>3.0539000768206503</v>
      </c>
      <c r="K216" s="11">
        <f t="shared" si="59"/>
        <v>0.37174721189591081</v>
      </c>
      <c r="L216" s="11">
        <f t="shared" si="60"/>
        <v>0.31948881789137379</v>
      </c>
      <c r="M216" s="11">
        <f t="shared" si="61"/>
        <v>0.33670033670033667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-0.28358252645341253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0.23153971631945908</v>
      </c>
      <c r="Q216" s="11">
        <f>2*'OddsRatio_working_3-way'!K216*'OddsRatio_working_3-way'!L216*'OddsRatio_working_3-way'!M216</f>
        <v>7.9979176621574805E-2</v>
      </c>
      <c r="R216" s="11">
        <f t="shared" si="62"/>
        <v>0</v>
      </c>
      <c r="S216" s="11">
        <f t="shared" si="63"/>
        <v>-0.81648089963503745</v>
      </c>
      <c r="T216" s="11">
        <f t="shared" si="64"/>
        <v>-0.28203139883766404</v>
      </c>
      <c r="U216" s="11">
        <f>'OddsRatio_working_3-way'!S216-'OddsRatio_working_3-way'!R216^2/3</f>
        <v>-0.81648089963503745</v>
      </c>
      <c r="V216" s="11">
        <f>'OddsRatio_working_3-way'!S216*'OddsRatio_working_3-way'!R216/3-2*'OddsRatio_working_3-way'!R216^3/27-'OddsRatio_working_3-way'!T216</f>
        <v>0.28203139883766404</v>
      </c>
      <c r="W216" s="11">
        <f>'OddsRatio_working_3-way'!V216^2+4*'OddsRatio_working_3-way'!U216^3/27</f>
        <v>-1.0952814724516646E-3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0.14198326609391437</v>
      </c>
      <c r="Y216" s="11">
        <f>IF('OddsRatio_working_3-way'!W216&gt;=0,IF('OddsRatio_working_3-way'!V216+SQRT('OddsRatio_working_3-way'!W216)&gt;0,0,PI()),ACOS('OddsRatio_working_3-way'!V216/(2*'OddsRatio_working_3-way'!X216)))</f>
        <v>0.11681101750363143</v>
      </c>
      <c r="Z216" s="11">
        <f>'OddsRatio_working_3-way'!X216^(1/3)*COS('OddsRatio_working_3-way'!Y216/3)</f>
        <v>0.52129443574128165</v>
      </c>
      <c r="AA216" s="11">
        <f>'OddsRatio_working_3-way'!X216^(1/3)*COS(('OddsRatio_working_3-way'!Y216+2*PI())/3)</f>
        <v>-0.27823438244152715</v>
      </c>
      <c r="AB216" s="11">
        <f>'OddsRatio_working_3-way'!X216^(1/3)*COS(('OddsRatio_working_3-way'!Y216+4*PI())/3)</f>
        <v>-0.2430600532997545</v>
      </c>
      <c r="AC216" s="11">
        <f>'OddsRatio_working_3-way'!X216^(1/3)*SIN('OddsRatio_working_3-way'!Y216/3)</f>
        <v>2.0307908398566929E-2</v>
      </c>
      <c r="AD216" s="11">
        <f>'OddsRatio_working_3-way'!X216^(1/3)*SIN(('OddsRatio_working_3-way'!Y216+2*PI())/3)</f>
        <v>0.44130027000414096</v>
      </c>
      <c r="AE216" s="11">
        <f>'OddsRatio_working_3-way'!X216^(1/3)*SIN(('OddsRatio_working_3-way'!Y216+4*PI())/3)</f>
        <v>-0.46160817840270796</v>
      </c>
      <c r="AF216" s="11">
        <f>-'OddsRatio_working_3-way'!U216/(3*'OddsRatio_working_3-way'!X216^(1/3))*COS(('OddsRatio_working_3-way'!Y216)/3)</f>
        <v>0.52129443574128176</v>
      </c>
      <c r="AG216" s="11">
        <f>-'OddsRatio_working_3-way'!U216/(3*'OddsRatio_working_3-way'!X216^(1/3))*COS(('OddsRatio_working_3-way'!Y216+2*PI())/3)</f>
        <v>-0.27823438244152726</v>
      </c>
      <c r="AH216" s="11">
        <f>-'OddsRatio_working_3-way'!U216/(3*'OddsRatio_working_3-way'!X216^(1/3))*COS(('OddsRatio_working_3-way'!Y216+4*PI())/3)</f>
        <v>-0.24306005329975455</v>
      </c>
      <c r="AI216" s="11">
        <f>'OddsRatio_working_3-way'!U216/(3*'OddsRatio_working_3-way'!X216^(1/3))*SIN(('OddsRatio_working_3-way'!Y216)/3)</f>
        <v>-2.0307908398566932E-2</v>
      </c>
      <c r="AJ216" s="11">
        <f>'OddsRatio_working_3-way'!U216/(3*'OddsRatio_working_3-way'!X216^(1/3))*SIN(('OddsRatio_working_3-way'!Y216+2*PI())/3)</f>
        <v>-0.44130027000414107</v>
      </c>
      <c r="AK216" s="11">
        <f>'OddsRatio_working_3-way'!U216/(3*'OddsRatio_working_3-way'!X216^(1/3))*SIN(('OddsRatio_working_3-way'!Y216+4*PI())/3)</f>
        <v>0.46160817840270807</v>
      </c>
      <c r="AL216" s="11">
        <f>'OddsRatio_working_3-way'!Z216+'OddsRatio_working_3-way'!AF216</f>
        <v>1.0425888714825633</v>
      </c>
      <c r="AM216" s="11">
        <f>'OddsRatio_working_3-way'!AA216+'OddsRatio_working_3-way'!AG216</f>
        <v>-0.55646876488305441</v>
      </c>
      <c r="AN216" s="11">
        <f>'OddsRatio_working_3-way'!AB216+'OddsRatio_working_3-way'!AH216</f>
        <v>-0.48612010659950905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1.0425888714825633</v>
      </c>
      <c r="AS216" s="11">
        <f>IF(('OddsRatio_working_3-way'!X216=0),IF(Q216&gt;0,-Q216^(1/3),(-Q216)^(1/3)),'OddsRatio_working_3-way'!AM216-'OddsRatio_working_3-way'!R216/3)</f>
        <v>-0.55646876488305441</v>
      </c>
      <c r="AT216" s="11">
        <f>IF(('OddsRatio_working_3-way'!X216=0),IF(Q216&gt;0,-Q216^(1/3),(-Q216)^(1/3)),'OddsRatio_working_3-way'!AN216-'OddsRatio_working_3-way'!R216/3)</f>
        <v>-0.48612010659950905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9">
        <f t="shared" si="52"/>
        <v>0.46575141233254302</v>
      </c>
      <c r="E217" s="9">
        <f t="shared" si="53"/>
        <v>0.28048434358875246</v>
      </c>
      <c r="F217" s="9">
        <f t="shared" si="54"/>
        <v>0.25376424407870468</v>
      </c>
      <c r="G217" s="9">
        <f t="shared" si="55"/>
        <v>1.0427891819174355</v>
      </c>
      <c r="H217" s="9">
        <f t="shared" si="56"/>
        <v>2.1470681001091791</v>
      </c>
      <c r="I217" s="9">
        <f t="shared" si="57"/>
        <v>3.565261387516891</v>
      </c>
      <c r="J217" s="9">
        <f t="shared" si="58"/>
        <v>3.9406654930071676</v>
      </c>
      <c r="K217" s="11">
        <f t="shared" si="59"/>
        <v>0.47619047619047616</v>
      </c>
      <c r="L217" s="11">
        <f t="shared" si="60"/>
        <v>0.28901734104046245</v>
      </c>
      <c r="M217" s="11">
        <f t="shared" si="61"/>
        <v>0.26178010471204188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-0.27492747545406204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0.2298592166340252</v>
      </c>
      <c r="Q217" s="11">
        <f>2*'OddsRatio_working_3-way'!K217*'OddsRatio_working_3-way'!L217*'OddsRatio_working_3-way'!M217</f>
        <v>7.20561807630173E-2</v>
      </c>
      <c r="R217" s="11">
        <f t="shared" si="62"/>
        <v>0</v>
      </c>
      <c r="S217" s="11">
        <f t="shared" si="63"/>
        <v>-0.83607219050913906</v>
      </c>
      <c r="T217" s="11">
        <f t="shared" si="64"/>
        <v>-0.26209159577088997</v>
      </c>
      <c r="U217" s="11">
        <f>'OddsRatio_working_3-way'!S217-'OddsRatio_working_3-way'!R217^2/3</f>
        <v>-0.83607219050913906</v>
      </c>
      <c r="V217" s="11">
        <f>'OddsRatio_working_3-way'!S217*'OddsRatio_working_3-way'!R217/3-2*'OddsRatio_working_3-way'!R217^3/27-'OddsRatio_working_3-way'!T217</f>
        <v>0.26209159577088997</v>
      </c>
      <c r="W217" s="11">
        <f>'OddsRatio_working_3-way'!V217^2+4*'OddsRatio_working_3-way'!U217^3/27</f>
        <v>-1.788998506255994E-2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0.14712408847320987</v>
      </c>
      <c r="Y217" s="11">
        <f>IF('OddsRatio_working_3-way'!W217&gt;=0,IF('OddsRatio_working_3-way'!V217+SQRT('OddsRatio_working_3-way'!W217)&gt;0,0,PI()),ACOS('OddsRatio_working_3-way'!V217/(2*'OddsRatio_working_3-way'!X217)))</f>
        <v>0.47187815764439356</v>
      </c>
      <c r="Z217" s="11">
        <f>'OddsRatio_working_3-way'!X217^(1/3)*COS('OddsRatio_working_3-way'!Y217/3)</f>
        <v>0.52139459095871787</v>
      </c>
      <c r="AA217" s="11">
        <f>'OddsRatio_working_3-way'!X217^(1/3)*COS(('OddsRatio_working_3-way'!Y217+2*PI())/3)</f>
        <v>-0.33231299219822263</v>
      </c>
      <c r="AB217" s="11">
        <f>'OddsRatio_working_3-way'!X217^(1/3)*COS(('OddsRatio_working_3-way'!Y217+4*PI())/3)</f>
        <v>-0.18908159876049535</v>
      </c>
      <c r="AC217" s="11">
        <f>'OddsRatio_working_3-way'!X217^(1/3)*SIN('OddsRatio_working_3-way'!Y217/3)</f>
        <v>8.2694683557677187E-2</v>
      </c>
      <c r="AD217" s="11">
        <f>'OddsRatio_working_3-way'!X217^(1/3)*SIN(('OddsRatio_working_3-way'!Y217+2*PI())/3)</f>
        <v>0.41019361938720733</v>
      </c>
      <c r="AE217" s="11">
        <f>'OddsRatio_working_3-way'!X217^(1/3)*SIN(('OddsRatio_working_3-way'!Y217+4*PI())/3)</f>
        <v>-0.49288830294488445</v>
      </c>
      <c r="AF217" s="11">
        <f>-'OddsRatio_working_3-way'!U217/(3*'OddsRatio_working_3-way'!X217^(1/3))*COS(('OddsRatio_working_3-way'!Y217)/3)</f>
        <v>0.52139459095871765</v>
      </c>
      <c r="AG217" s="11">
        <f>-'OddsRatio_working_3-way'!U217/(3*'OddsRatio_working_3-way'!X217^(1/3))*COS(('OddsRatio_working_3-way'!Y217+2*PI())/3)</f>
        <v>-0.33231299219822247</v>
      </c>
      <c r="AH217" s="11">
        <f>-'OddsRatio_working_3-way'!U217/(3*'OddsRatio_working_3-way'!X217^(1/3))*COS(('OddsRatio_working_3-way'!Y217+4*PI())/3)</f>
        <v>-0.1890815987604953</v>
      </c>
      <c r="AI217" s="11">
        <f>'OddsRatio_working_3-way'!U217/(3*'OddsRatio_working_3-way'!X217^(1/3))*SIN(('OddsRatio_working_3-way'!Y217)/3)</f>
        <v>-8.2694683557677146E-2</v>
      </c>
      <c r="AJ217" s="11">
        <f>'OddsRatio_working_3-way'!U217/(3*'OddsRatio_working_3-way'!X217^(1/3))*SIN(('OddsRatio_working_3-way'!Y217+2*PI())/3)</f>
        <v>-0.41019361938720716</v>
      </c>
      <c r="AK217" s="11">
        <f>'OddsRatio_working_3-way'!U217/(3*'OddsRatio_working_3-way'!X217^(1/3))*SIN(('OddsRatio_working_3-way'!Y217+4*PI())/3)</f>
        <v>0.49288830294488423</v>
      </c>
      <c r="AL217" s="11">
        <f>'OddsRatio_working_3-way'!Z217+'OddsRatio_working_3-way'!AF217</f>
        <v>1.0427891819174355</v>
      </c>
      <c r="AM217" s="11">
        <f>'OddsRatio_working_3-way'!AA217+'OddsRatio_working_3-way'!AG217</f>
        <v>-0.66462598439644505</v>
      </c>
      <c r="AN217" s="11">
        <f>'OddsRatio_working_3-way'!AB217+'OddsRatio_working_3-way'!AH217</f>
        <v>-0.37816319752099065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1.0427891819174355</v>
      </c>
      <c r="AS217" s="11">
        <f>IF(('OddsRatio_working_3-way'!X217=0),IF(Q217&gt;0,-Q217^(1/3),(-Q217)^(1/3)),'OddsRatio_working_3-way'!AM217-'OddsRatio_working_3-way'!R217/3)</f>
        <v>-0.66462598439644505</v>
      </c>
      <c r="AT217" s="11">
        <f>IF(('OddsRatio_working_3-way'!X217=0),IF(Q217&gt;0,-Q217^(1/3),(-Q217)^(1/3)),'OddsRatio_working_3-way'!AN217-'OddsRatio_working_3-way'!R217/3)</f>
        <v>-0.37816319752099065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9">
        <f t="shared" si="52"/>
        <v>0.34999031024210236</v>
      </c>
      <c r="E218" s="9">
        <f t="shared" si="53"/>
        <v>0.31234983878406491</v>
      </c>
      <c r="F218" s="9">
        <f t="shared" si="54"/>
        <v>0.33765985097383272</v>
      </c>
      <c r="G218" s="9">
        <f t="shared" si="55"/>
        <v>1.0433831232568964</v>
      </c>
      <c r="H218" s="9">
        <f t="shared" si="56"/>
        <v>2.8572219593972754</v>
      </c>
      <c r="I218" s="9">
        <f t="shared" si="57"/>
        <v>3.2015383900720513</v>
      </c>
      <c r="J218" s="9">
        <f t="shared" si="58"/>
        <v>2.9615602717229654</v>
      </c>
      <c r="K218" s="11">
        <f t="shared" si="59"/>
        <v>0.35971223021582738</v>
      </c>
      <c r="L218" s="11">
        <f t="shared" si="60"/>
        <v>0.32154340836012862</v>
      </c>
      <c r="M218" s="11">
        <f t="shared" si="61"/>
        <v>0.34722222222222221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-0.28357153505491417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0.23172780103891166</v>
      </c>
      <c r="Q218" s="11">
        <f>2*'OddsRatio_working_3-way'!K218*'OddsRatio_working_3-way'!L218*'OddsRatio_working_3-way'!M218</f>
        <v>8.0321594814180816E-2</v>
      </c>
      <c r="R218" s="11">
        <f t="shared" si="62"/>
        <v>0</v>
      </c>
      <c r="S218" s="11">
        <f t="shared" si="63"/>
        <v>-0.81717581771399284</v>
      </c>
      <c r="T218" s="11">
        <f t="shared" si="64"/>
        <v>-0.28324985016082938</v>
      </c>
      <c r="U218" s="11">
        <f>'OddsRatio_working_3-way'!S218-'OddsRatio_working_3-way'!R218^2/3</f>
        <v>-0.81717581771399284</v>
      </c>
      <c r="V218" s="11">
        <f>'OddsRatio_working_3-way'!S218*'OddsRatio_working_3-way'!R218/3-2*'OddsRatio_working_3-way'!R218^3/27-'OddsRatio_working_3-way'!T218</f>
        <v>0.28324985016082938</v>
      </c>
      <c r="W218" s="11">
        <f>'OddsRatio_working_3-way'!V218^2+4*'OddsRatio_working_3-way'!U218^3/27</f>
        <v>-6.1258281952857041E-4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0.1421645705121892</v>
      </c>
      <c r="Y218" s="11">
        <f>IF('OddsRatio_working_3-way'!W218&gt;=0,IF('OddsRatio_working_3-way'!V218+SQRT('OddsRatio_working_3-way'!W218)&gt;0,0,PI()),ACOS('OddsRatio_working_3-way'!V218/(2*'OddsRatio_working_3-way'!X218)))</f>
        <v>8.7158758668870018E-2</v>
      </c>
      <c r="Z218" s="11">
        <f>'OddsRatio_working_3-way'!X218^(1/3)*COS('OddsRatio_working_3-way'!Y218/3)</f>
        <v>0.52169156162844821</v>
      </c>
      <c r="AA218" s="11">
        <f>'OddsRatio_working_3-way'!X218^(1/3)*COS(('OddsRatio_working_3-way'!Y218+2*PI())/3)</f>
        <v>-0.27397553034540001</v>
      </c>
      <c r="AB218" s="11">
        <f>'OddsRatio_working_3-way'!X218^(1/3)*COS(('OddsRatio_working_3-way'!Y218+4*PI())/3)</f>
        <v>-0.2477160312830482</v>
      </c>
      <c r="AC218" s="11">
        <f>'OddsRatio_working_3-way'!X218^(1/3)*SIN('OddsRatio_working_3-way'!Y218/3)</f>
        <v>1.5160928852433453E-2</v>
      </c>
      <c r="AD218" s="11">
        <f>'OddsRatio_working_3-way'!X218^(1/3)*SIN(('OddsRatio_working_3-way'!Y218+2*PI())/3)</f>
        <v>0.44421768088399455</v>
      </c>
      <c r="AE218" s="11">
        <f>'OddsRatio_working_3-way'!X218^(1/3)*SIN(('OddsRatio_working_3-way'!Y218+4*PI())/3)</f>
        <v>-0.45937860973642808</v>
      </c>
      <c r="AF218" s="11">
        <f>-'OddsRatio_working_3-way'!U218/(3*'OddsRatio_working_3-way'!X218^(1/3))*COS(('OddsRatio_working_3-way'!Y218)/3)</f>
        <v>0.52169156162844821</v>
      </c>
      <c r="AG218" s="11">
        <f>-'OddsRatio_working_3-way'!U218/(3*'OddsRatio_working_3-way'!X218^(1/3))*COS(('OddsRatio_working_3-way'!Y218+2*PI())/3)</f>
        <v>-0.27397553034540001</v>
      </c>
      <c r="AH218" s="11">
        <f>-'OddsRatio_working_3-way'!U218/(3*'OddsRatio_working_3-way'!X218^(1/3))*COS(('OddsRatio_working_3-way'!Y218+4*PI())/3)</f>
        <v>-0.2477160312830482</v>
      </c>
      <c r="AI218" s="11">
        <f>'OddsRatio_working_3-way'!U218/(3*'OddsRatio_working_3-way'!X218^(1/3))*SIN(('OddsRatio_working_3-way'!Y218)/3)</f>
        <v>-1.5160928852433453E-2</v>
      </c>
      <c r="AJ218" s="11">
        <f>'OddsRatio_working_3-way'!U218/(3*'OddsRatio_working_3-way'!X218^(1/3))*SIN(('OddsRatio_working_3-way'!Y218+2*PI())/3)</f>
        <v>-0.44421768088399455</v>
      </c>
      <c r="AK218" s="11">
        <f>'OddsRatio_working_3-way'!U218/(3*'OddsRatio_working_3-way'!X218^(1/3))*SIN(('OddsRatio_working_3-way'!Y218+4*PI())/3)</f>
        <v>0.45937860973642808</v>
      </c>
      <c r="AL218" s="11">
        <f>'OddsRatio_working_3-way'!Z218+'OddsRatio_working_3-way'!AF218</f>
        <v>1.0433831232568964</v>
      </c>
      <c r="AM218" s="11">
        <f>'OddsRatio_working_3-way'!AA218+'OddsRatio_working_3-way'!AG218</f>
        <v>-0.54795106069080002</v>
      </c>
      <c r="AN218" s="11">
        <f>'OddsRatio_working_3-way'!AB218+'OddsRatio_working_3-way'!AH218</f>
        <v>-0.4954320625660964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1.0433831232568964</v>
      </c>
      <c r="AS218" s="11">
        <f>IF(('OddsRatio_working_3-way'!X218=0),IF(Q218&gt;0,-Q218^(1/3),(-Q218)^(1/3)),'OddsRatio_working_3-way'!AM218-'OddsRatio_working_3-way'!R218/3)</f>
        <v>-0.54795106069080002</v>
      </c>
      <c r="AT218" s="11">
        <f>IF(('OddsRatio_working_3-way'!X218=0),IF(Q218&gt;0,-Q218^(1/3),(-Q218)^(1/3)),'OddsRatio_working_3-way'!AN218-'OddsRatio_working_3-way'!R218/3)</f>
        <v>-0.4954320625660964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9">
        <f t="shared" si="52"/>
        <v>0.54970886209384329</v>
      </c>
      <c r="E219" s="9">
        <f t="shared" si="53"/>
        <v>0.25445177234502742</v>
      </c>
      <c r="F219" s="9">
        <f t="shared" si="54"/>
        <v>0.19583936556112946</v>
      </c>
      <c r="G219" s="9">
        <f t="shared" si="55"/>
        <v>1.0501855990641937</v>
      </c>
      <c r="H219" s="9">
        <f t="shared" si="56"/>
        <v>1.8191447672700709</v>
      </c>
      <c r="I219" s="9">
        <f t="shared" si="57"/>
        <v>3.9300178213891006</v>
      </c>
      <c r="J219" s="9">
        <f t="shared" si="58"/>
        <v>5.1062256923409972</v>
      </c>
      <c r="K219" s="11">
        <f t="shared" si="59"/>
        <v>0.5617977528089888</v>
      </c>
      <c r="L219" s="11">
        <f t="shared" si="60"/>
        <v>0.26385224274406333</v>
      </c>
      <c r="M219" s="11">
        <f t="shared" si="61"/>
        <v>0.20366598778004072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-0.25688270098619603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0.22581921505361605</v>
      </c>
      <c r="Q219" s="11">
        <f>2*'OddsRatio_working_3-way'!K219*'OddsRatio_working_3-way'!L219*'OddsRatio_working_3-way'!M219</f>
        <v>6.0379469265672746E-2</v>
      </c>
      <c r="R219" s="11">
        <f t="shared" si="62"/>
        <v>0</v>
      </c>
      <c r="S219" s="11">
        <f t="shared" si="63"/>
        <v>-0.87907521287605417</v>
      </c>
      <c r="T219" s="11">
        <f t="shared" si="64"/>
        <v>-0.23504684836258136</v>
      </c>
      <c r="U219" s="11">
        <f>'OddsRatio_working_3-way'!S219-'OddsRatio_working_3-way'!R219^2/3</f>
        <v>-0.87907521287605417</v>
      </c>
      <c r="V219" s="11">
        <f>'OddsRatio_working_3-way'!S219*'OddsRatio_working_3-way'!R219/3-2*'OddsRatio_working_3-way'!R219^3/27-'OddsRatio_working_3-way'!T219</f>
        <v>0.23504684836258136</v>
      </c>
      <c r="W219" s="11">
        <f>'OddsRatio_working_3-way'!V219^2+4*'OddsRatio_working_3-way'!U219^3/27</f>
        <v>-4.5393837085658459E-2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0.15861971662662303</v>
      </c>
      <c r="Y219" s="11">
        <f>IF('OddsRatio_working_3-way'!W219&gt;=0,IF('OddsRatio_working_3-way'!V219+SQRT('OddsRatio_working_3-way'!W219)&gt;0,0,PI()),ACOS('OddsRatio_working_3-way'!V219/(2*'OddsRatio_working_3-way'!X219)))</f>
        <v>0.73636741569071329</v>
      </c>
      <c r="Z219" s="11">
        <f>'OddsRatio_working_3-way'!X219^(1/3)*COS('OddsRatio_working_3-way'!Y219/3)</f>
        <v>0.52509279953209687</v>
      </c>
      <c r="AA219" s="11">
        <f>'OddsRatio_working_3-way'!X219^(1/3)*COS(('OddsRatio_working_3-way'!Y219+2*PI())/3)</f>
        <v>-0.37646289167425451</v>
      </c>
      <c r="AB219" s="11">
        <f>'OddsRatio_working_3-way'!X219^(1/3)*COS(('OddsRatio_working_3-way'!Y219+4*PI())/3)</f>
        <v>-0.14862990785784258</v>
      </c>
      <c r="AC219" s="11">
        <f>'OddsRatio_working_3-way'!X219^(1/3)*SIN('OddsRatio_working_3-way'!Y219/3)</f>
        <v>0.13153943453668124</v>
      </c>
      <c r="AD219" s="11">
        <f>'OddsRatio_working_3-way'!X219^(1/3)*SIN(('OddsRatio_working_3-way'!Y219+2*PI())/3)</f>
        <v>0.38897398647074494</v>
      </c>
      <c r="AE219" s="11">
        <f>'OddsRatio_working_3-way'!X219^(1/3)*SIN(('OddsRatio_working_3-way'!Y219+4*PI())/3)</f>
        <v>-0.52051342100742604</v>
      </c>
      <c r="AF219" s="11">
        <f>-'OddsRatio_working_3-way'!U219/(3*'OddsRatio_working_3-way'!X219^(1/3))*COS(('OddsRatio_working_3-way'!Y219)/3)</f>
        <v>0.52509279953209687</v>
      </c>
      <c r="AG219" s="11">
        <f>-'OddsRatio_working_3-way'!U219/(3*'OddsRatio_working_3-way'!X219^(1/3))*COS(('OddsRatio_working_3-way'!Y219+2*PI())/3)</f>
        <v>-0.37646289167425451</v>
      </c>
      <c r="AH219" s="11">
        <f>-'OddsRatio_working_3-way'!U219/(3*'OddsRatio_working_3-way'!X219^(1/3))*COS(('OddsRatio_working_3-way'!Y219+4*PI())/3)</f>
        <v>-0.14862990785784258</v>
      </c>
      <c r="AI219" s="11">
        <f>'OddsRatio_working_3-way'!U219/(3*'OddsRatio_working_3-way'!X219^(1/3))*SIN(('OddsRatio_working_3-way'!Y219)/3)</f>
        <v>-0.13153943453668124</v>
      </c>
      <c r="AJ219" s="11">
        <f>'OddsRatio_working_3-way'!U219/(3*'OddsRatio_working_3-way'!X219^(1/3))*SIN(('OddsRatio_working_3-way'!Y219+2*PI())/3)</f>
        <v>-0.38897398647074494</v>
      </c>
      <c r="AK219" s="11">
        <f>'OddsRatio_working_3-way'!U219/(3*'OddsRatio_working_3-way'!X219^(1/3))*SIN(('OddsRatio_working_3-way'!Y219+4*PI())/3)</f>
        <v>0.52051342100742604</v>
      </c>
      <c r="AL219" s="11">
        <f>'OddsRatio_working_3-way'!Z219+'OddsRatio_working_3-way'!AF219</f>
        <v>1.0501855990641937</v>
      </c>
      <c r="AM219" s="11">
        <f>'OddsRatio_working_3-way'!AA219+'OddsRatio_working_3-way'!AG219</f>
        <v>-0.75292578334850901</v>
      </c>
      <c r="AN219" s="11">
        <f>'OddsRatio_working_3-way'!AB219+'OddsRatio_working_3-way'!AH219</f>
        <v>-0.29725981571568516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1.0501855990641937</v>
      </c>
      <c r="AS219" s="11">
        <f>IF(('OddsRatio_working_3-way'!X219=0),IF(Q219&gt;0,-Q219^(1/3),(-Q219)^(1/3)),'OddsRatio_working_3-way'!AM219-'OddsRatio_working_3-way'!R219/3)</f>
        <v>-0.75292578334850901</v>
      </c>
      <c r="AT219" s="11">
        <f>IF(('OddsRatio_working_3-way'!X219=0),IF(Q219&gt;0,-Q219^(1/3),(-Q219)^(1/3)),'OddsRatio_working_3-way'!AN219-'OddsRatio_working_3-way'!R219/3)</f>
        <v>-0.29725981571568516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9">
        <f t="shared" si="52"/>
        <v>0.53764067506863689</v>
      </c>
      <c r="E220" s="9">
        <f t="shared" si="53"/>
        <v>0.26908679825404391</v>
      </c>
      <c r="F220" s="9">
        <f t="shared" si="54"/>
        <v>0.19327252667731898</v>
      </c>
      <c r="G220" s="9">
        <f t="shared" si="55"/>
        <v>1.0487540497380829</v>
      </c>
      <c r="H220" s="9">
        <f t="shared" si="56"/>
        <v>1.8599783207852287</v>
      </c>
      <c r="I220" s="9">
        <f t="shared" si="57"/>
        <v>3.7162729888216348</v>
      </c>
      <c r="J220" s="9">
        <f t="shared" si="58"/>
        <v>5.1740411179575716</v>
      </c>
      <c r="K220" s="11">
        <f t="shared" si="59"/>
        <v>0.54945054945054939</v>
      </c>
      <c r="L220" s="11">
        <f t="shared" si="60"/>
        <v>0.2785515320334262</v>
      </c>
      <c r="M220" s="11">
        <f t="shared" si="61"/>
        <v>0.20080321285140559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-0.25977748577339144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0.22711679925493392</v>
      </c>
      <c r="Q220" s="11">
        <f>2*'OddsRatio_working_3-way'!K220*'OddsRatio_working_3-way'!L220*'OddsRatio_working_3-way'!M220</f>
        <v>6.1465980853838677E-2</v>
      </c>
      <c r="R220" s="11">
        <f t="shared" si="62"/>
        <v>0</v>
      </c>
      <c r="S220" s="11">
        <f t="shared" si="63"/>
        <v>-0.87427437592899016</v>
      </c>
      <c r="T220" s="11">
        <f t="shared" si="64"/>
        <v>-0.23661011527171588</v>
      </c>
      <c r="U220" s="11">
        <f>'OddsRatio_working_3-way'!S220-'OddsRatio_working_3-way'!R220^2/3</f>
        <v>-0.87427437592899016</v>
      </c>
      <c r="V220" s="11">
        <f>'OddsRatio_working_3-way'!S220*'OddsRatio_working_3-way'!R220/3-2*'OddsRatio_working_3-way'!R220^3/27-'OddsRatio_working_3-way'!T220</f>
        <v>0.23661011527171588</v>
      </c>
      <c r="W220" s="11">
        <f>'OddsRatio_working_3-way'!V220^2+4*'OddsRatio_working_3-way'!U220^3/27</f>
        <v>-4.3016629495083669E-2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0.15732210282091511</v>
      </c>
      <c r="Y220" s="11">
        <f>IF('OddsRatio_working_3-way'!W220&gt;=0,IF('OddsRatio_working_3-way'!V220+SQRT('OddsRatio_working_3-way'!W220)&gt;0,0,PI()),ACOS('OddsRatio_working_3-way'!V220/(2*'OddsRatio_working_3-way'!X220)))</f>
        <v>0.7197165475061168</v>
      </c>
      <c r="Z220" s="11">
        <f>'OddsRatio_working_3-way'!X220^(1/3)*COS('OddsRatio_working_3-way'!Y220/3)</f>
        <v>0.52437702486904136</v>
      </c>
      <c r="AA220" s="11">
        <f>'OddsRatio_working_3-way'!X220^(1/3)*COS(('OddsRatio_working_3-way'!Y220+2*PI())/3)</f>
        <v>-0.37327472140920431</v>
      </c>
      <c r="AB220" s="11">
        <f>'OddsRatio_working_3-way'!X220^(1/3)*COS(('OddsRatio_working_3-way'!Y220+4*PI())/3)</f>
        <v>-0.15110230345983691</v>
      </c>
      <c r="AC220" s="11">
        <f>'OddsRatio_working_3-way'!X220^(1/3)*SIN('OddsRatio_working_3-way'!Y220/3)</f>
        <v>0.12827130530957728</v>
      </c>
      <c r="AD220" s="11">
        <f>'OddsRatio_working_3-way'!X220^(1/3)*SIN(('OddsRatio_working_3-way'!Y220+2*PI())/3)</f>
        <v>0.38998817204270553</v>
      </c>
      <c r="AE220" s="11">
        <f>'OddsRatio_working_3-way'!X220^(1/3)*SIN(('OddsRatio_working_3-way'!Y220+4*PI())/3)</f>
        <v>-0.51825947735228284</v>
      </c>
      <c r="AF220" s="11">
        <f>-'OddsRatio_working_3-way'!U220/(3*'OddsRatio_working_3-way'!X220^(1/3))*COS(('OddsRatio_working_3-way'!Y220)/3)</f>
        <v>0.52437702486904159</v>
      </c>
      <c r="AG220" s="11">
        <f>-'OddsRatio_working_3-way'!U220/(3*'OddsRatio_working_3-way'!X220^(1/3))*COS(('OddsRatio_working_3-way'!Y220+2*PI())/3)</f>
        <v>-0.37327472140920448</v>
      </c>
      <c r="AH220" s="11">
        <f>-'OddsRatio_working_3-way'!U220/(3*'OddsRatio_working_3-way'!X220^(1/3))*COS(('OddsRatio_working_3-way'!Y220+4*PI())/3)</f>
        <v>-0.15110230345983697</v>
      </c>
      <c r="AI220" s="11">
        <f>'OddsRatio_working_3-way'!U220/(3*'OddsRatio_working_3-way'!X220^(1/3))*SIN(('OddsRatio_working_3-way'!Y220)/3)</f>
        <v>-0.12827130530957734</v>
      </c>
      <c r="AJ220" s="11">
        <f>'OddsRatio_working_3-way'!U220/(3*'OddsRatio_working_3-way'!X220^(1/3))*SIN(('OddsRatio_working_3-way'!Y220+2*PI())/3)</f>
        <v>-0.38998817204270569</v>
      </c>
      <c r="AK220" s="11">
        <f>'OddsRatio_working_3-way'!U220/(3*'OddsRatio_working_3-way'!X220^(1/3))*SIN(('OddsRatio_working_3-way'!Y220+4*PI())/3)</f>
        <v>0.51825947735228306</v>
      </c>
      <c r="AL220" s="11">
        <f>'OddsRatio_working_3-way'!Z220+'OddsRatio_working_3-way'!AF220</f>
        <v>1.0487540497380829</v>
      </c>
      <c r="AM220" s="11">
        <f>'OddsRatio_working_3-way'!AA220+'OddsRatio_working_3-way'!AG220</f>
        <v>-0.74654944281840874</v>
      </c>
      <c r="AN220" s="11">
        <f>'OddsRatio_working_3-way'!AB220+'OddsRatio_working_3-way'!AH220</f>
        <v>-0.30220460691967388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1.0487540497380829</v>
      </c>
      <c r="AS220" s="11">
        <f>IF(('OddsRatio_working_3-way'!X220=0),IF(Q220&gt;0,-Q220^(1/3),(-Q220)^(1/3)),'OddsRatio_working_3-way'!AM220-'OddsRatio_working_3-way'!R220/3)</f>
        <v>-0.74654944281840874</v>
      </c>
      <c r="AT220" s="11">
        <f>IF(('OddsRatio_working_3-way'!X220=0),IF(Q220&gt;0,-Q220^(1/3),(-Q220)^(1/3)),'OddsRatio_working_3-way'!AN220-'OddsRatio_working_3-way'!R220/3)</f>
        <v>-0.30220460691967388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9">
        <f t="shared" si="52"/>
        <v>0.42065410298568701</v>
      </c>
      <c r="E221" s="9">
        <f t="shared" si="53"/>
        <v>0.30538553113400552</v>
      </c>
      <c r="F221" s="9">
        <f t="shared" si="54"/>
        <v>0.27396036588030737</v>
      </c>
      <c r="G221" s="9">
        <f t="shared" si="55"/>
        <v>1.0433712727722015</v>
      </c>
      <c r="H221" s="9">
        <f t="shared" si="56"/>
        <v>2.3772500800593059</v>
      </c>
      <c r="I221" s="9">
        <f t="shared" si="57"/>
        <v>3.2745493746433989</v>
      </c>
      <c r="J221" s="9">
        <f t="shared" si="58"/>
        <v>3.6501630328413914</v>
      </c>
      <c r="K221" s="11">
        <f t="shared" si="59"/>
        <v>0.43103448275862072</v>
      </c>
      <c r="L221" s="11">
        <f t="shared" si="60"/>
        <v>0.31446540880503143</v>
      </c>
      <c r="M221" s="11">
        <f t="shared" si="61"/>
        <v>0.2824858757062147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-0.27986318641127139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0.23126961196941237</v>
      </c>
      <c r="Q221" s="11">
        <f>2*'OddsRatio_working_3-way'!K221*'OddsRatio_working_3-way'!L221*'OddsRatio_working_3-way'!M221</f>
        <v>7.6579341711725951E-2</v>
      </c>
      <c r="R221" s="11">
        <f t="shared" si="62"/>
        <v>0</v>
      </c>
      <c r="S221" s="11">
        <f t="shared" si="63"/>
        <v>-0.82636667914425654</v>
      </c>
      <c r="T221" s="11">
        <f t="shared" si="64"/>
        <v>-0.27363135071001871</v>
      </c>
      <c r="U221" s="11">
        <f>'OddsRatio_working_3-way'!S221-'OddsRatio_working_3-way'!R221^2/3</f>
        <v>-0.82636667914425654</v>
      </c>
      <c r="V221" s="11">
        <f>'OddsRatio_working_3-way'!S221*'OddsRatio_working_3-way'!R221/3-2*'OddsRatio_working_3-way'!R221^3/27-'OddsRatio_working_3-way'!T221</f>
        <v>0.27363135071001871</v>
      </c>
      <c r="W221" s="11">
        <f>'OddsRatio_working_3-way'!V221^2+4*'OddsRatio_working_3-way'!U221^3/27</f>
        <v>-8.7274895922832829E-3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0.14456971128461912</v>
      </c>
      <c r="Y221" s="11">
        <f>IF('OddsRatio_working_3-way'!W221&gt;=0,IF('OddsRatio_working_3-way'!V221+SQRT('OddsRatio_working_3-way'!W221)&gt;0,0,PI()),ACOS('OddsRatio_working_3-way'!V221/(2*'OddsRatio_working_3-way'!X221)))</f>
        <v>0.32900367214002313</v>
      </c>
      <c r="Z221" s="11">
        <f>'OddsRatio_working_3-way'!X221^(1/3)*COS('OddsRatio_working_3-way'!Y221/3)</f>
        <v>0.52168563638610077</v>
      </c>
      <c r="AA221" s="11">
        <f>'OddsRatio_working_3-way'!X221^(1/3)*COS(('OddsRatio_working_3-way'!Y221+2*PI())/3)</f>
        <v>-0.31058960077630865</v>
      </c>
      <c r="AB221" s="11">
        <f>'OddsRatio_working_3-way'!X221^(1/3)*COS(('OddsRatio_working_3-way'!Y221+4*PI())/3)</f>
        <v>-0.21109603560979215</v>
      </c>
      <c r="AC221" s="11">
        <f>'OddsRatio_working_3-way'!X221^(1/3)*SIN('OddsRatio_working_3-way'!Y221/3)</f>
        <v>5.7442636631523929E-2</v>
      </c>
      <c r="AD221" s="11">
        <f>'OddsRatio_working_3-way'!X221^(1/3)*SIN(('OddsRatio_working_3-way'!Y221+2*PI())/3)</f>
        <v>0.42307169558405272</v>
      </c>
      <c r="AE221" s="11">
        <f>'OddsRatio_working_3-way'!X221^(1/3)*SIN(('OddsRatio_working_3-way'!Y221+4*PI())/3)</f>
        <v>-0.4805143322155766</v>
      </c>
      <c r="AF221" s="11">
        <f>-'OddsRatio_working_3-way'!U221/(3*'OddsRatio_working_3-way'!X221^(1/3))*COS(('OddsRatio_working_3-way'!Y221)/3)</f>
        <v>0.52168563638610077</v>
      </c>
      <c r="AG221" s="11">
        <f>-'OddsRatio_working_3-way'!U221/(3*'OddsRatio_working_3-way'!X221^(1/3))*COS(('OddsRatio_working_3-way'!Y221+2*PI())/3)</f>
        <v>-0.31058960077630865</v>
      </c>
      <c r="AH221" s="11">
        <f>-'OddsRatio_working_3-way'!U221/(3*'OddsRatio_working_3-way'!X221^(1/3))*COS(('OddsRatio_working_3-way'!Y221+4*PI())/3)</f>
        <v>-0.21109603560979215</v>
      </c>
      <c r="AI221" s="11">
        <f>'OddsRatio_working_3-way'!U221/(3*'OddsRatio_working_3-way'!X221^(1/3))*SIN(('OddsRatio_working_3-way'!Y221)/3)</f>
        <v>-5.7442636631523929E-2</v>
      </c>
      <c r="AJ221" s="11">
        <f>'OddsRatio_working_3-way'!U221/(3*'OddsRatio_working_3-way'!X221^(1/3))*SIN(('OddsRatio_working_3-way'!Y221+2*PI())/3)</f>
        <v>-0.42307169558405272</v>
      </c>
      <c r="AK221" s="11">
        <f>'OddsRatio_working_3-way'!U221/(3*'OddsRatio_working_3-way'!X221^(1/3))*SIN(('OddsRatio_working_3-way'!Y221+4*PI())/3)</f>
        <v>0.4805143322155766</v>
      </c>
      <c r="AL221" s="11">
        <f>'OddsRatio_working_3-way'!Z221+'OddsRatio_working_3-way'!AF221</f>
        <v>1.0433712727722015</v>
      </c>
      <c r="AM221" s="11">
        <f>'OddsRatio_working_3-way'!AA221+'OddsRatio_working_3-way'!AG221</f>
        <v>-0.6211792015526173</v>
      </c>
      <c r="AN221" s="11">
        <f>'OddsRatio_working_3-way'!AB221+'OddsRatio_working_3-way'!AH221</f>
        <v>-0.4221920712195843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1.0433712727722015</v>
      </c>
      <c r="AS221" s="11">
        <f>IF(('OddsRatio_working_3-way'!X221=0),IF(Q221&gt;0,-Q221^(1/3),(-Q221)^(1/3)),'OddsRatio_working_3-way'!AM221-'OddsRatio_working_3-way'!R221/3)</f>
        <v>-0.6211792015526173</v>
      </c>
      <c r="AT221" s="11">
        <f>IF(('OddsRatio_working_3-way'!X221=0),IF(Q221&gt;0,-Q221^(1/3),(-Q221)^(1/3)),'OddsRatio_working_3-way'!AN221-'OddsRatio_working_3-way'!R221/3)</f>
        <v>-0.4221920712195843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9">
        <f t="shared" si="52"/>
        <v>0.36483135917946596</v>
      </c>
      <c r="E222" s="9">
        <f t="shared" si="53"/>
        <v>0.29612749747362993</v>
      </c>
      <c r="F222" s="9">
        <f t="shared" si="54"/>
        <v>0.33904114334690388</v>
      </c>
      <c r="G222" s="9">
        <f t="shared" si="55"/>
        <v>1.0425104474044256</v>
      </c>
      <c r="H222" s="9">
        <f t="shared" si="56"/>
        <v>2.7409924471653908</v>
      </c>
      <c r="I222" s="9">
        <f t="shared" si="57"/>
        <v>3.3769238200820904</v>
      </c>
      <c r="J222" s="9">
        <f t="shared" si="58"/>
        <v>2.9494945366462764</v>
      </c>
      <c r="K222" s="11">
        <f t="shared" si="59"/>
        <v>0.37453183520599254</v>
      </c>
      <c r="L222" s="11">
        <f t="shared" si="60"/>
        <v>0.3048780487804878</v>
      </c>
      <c r="M222" s="11">
        <f t="shared" si="61"/>
        <v>0.34843205574912889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-0.2832865287898072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0.23155597018132029</v>
      </c>
      <c r="Q222" s="11">
        <f>2*'OddsRatio_working_3-way'!K222*'OddsRatio_working_3-way'!L222*'OddsRatio_working_3-way'!M222</f>
        <v>7.9572498344096312E-2</v>
      </c>
      <c r="R222" s="11">
        <f t="shared" si="62"/>
        <v>0</v>
      </c>
      <c r="S222" s="11">
        <f t="shared" si="63"/>
        <v>-0.81739139227876978</v>
      </c>
      <c r="T222" s="11">
        <f t="shared" si="64"/>
        <v>-0.28089051281057376</v>
      </c>
      <c r="U222" s="11">
        <f>'OddsRatio_working_3-way'!S222-'OddsRatio_working_3-way'!R222^2/3</f>
        <v>-0.81739139227876978</v>
      </c>
      <c r="V222" s="11">
        <f>'OddsRatio_working_3-way'!S222*'OddsRatio_working_3-way'!R222/3-2*'OddsRatio_working_3-way'!R222^3/27-'OddsRatio_working_3-way'!T222</f>
        <v>0.28089051281057376</v>
      </c>
      <c r="W222" s="11">
        <f>'OddsRatio_working_3-way'!V222^2+4*'OddsRatio_working_3-way'!U222^3/27</f>
        <v>-2.0075773901728489E-3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0.14222082967796942</v>
      </c>
      <c r="Y222" s="11">
        <f>IF('OddsRatio_working_3-way'!W222&gt;=0,IF('OddsRatio_working_3-way'!V222+SQRT('OddsRatio_working_3-way'!W222)&gt;0,0,PI()),ACOS('OddsRatio_working_3-way'!V222/(2*'OddsRatio_working_3-way'!X222)))</f>
        <v>0.15818145453274557</v>
      </c>
      <c r="Z222" s="11">
        <f>'OddsRatio_working_3-way'!X222^(1/3)*COS('OddsRatio_working_3-way'!Y222/3)</f>
        <v>0.52125522370221289</v>
      </c>
      <c r="AA222" s="11">
        <f>'OddsRatio_working_3-way'!X222^(1/3)*COS(('OddsRatio_working_3-way'!Y222+2*PI())/3)</f>
        <v>-0.28445179897385015</v>
      </c>
      <c r="AB222" s="11">
        <f>'OddsRatio_working_3-way'!X222^(1/3)*COS(('OddsRatio_working_3-way'!Y222+4*PI())/3)</f>
        <v>-0.23680342472836299</v>
      </c>
      <c r="AC222" s="11">
        <f>'OddsRatio_working_3-way'!X222^(1/3)*SIN('OddsRatio_working_3-way'!Y222/3)</f>
        <v>2.7509801697080279E-2</v>
      </c>
      <c r="AD222" s="11">
        <f>'OddsRatio_working_3-way'!X222^(1/3)*SIN(('OddsRatio_working_3-way'!Y222+2*PI())/3)</f>
        <v>0.43766536473291667</v>
      </c>
      <c r="AE222" s="11">
        <f>'OddsRatio_working_3-way'!X222^(1/3)*SIN(('OddsRatio_working_3-way'!Y222+4*PI())/3)</f>
        <v>-0.46517516642999668</v>
      </c>
      <c r="AF222" s="11">
        <f>-'OddsRatio_working_3-way'!U222/(3*'OddsRatio_working_3-way'!X222^(1/3))*COS(('OddsRatio_working_3-way'!Y222)/3)</f>
        <v>0.52125522370221278</v>
      </c>
      <c r="AG222" s="11">
        <f>-'OddsRatio_working_3-way'!U222/(3*'OddsRatio_working_3-way'!X222^(1/3))*COS(('OddsRatio_working_3-way'!Y222+2*PI())/3)</f>
        <v>-0.28445179897385009</v>
      </c>
      <c r="AH222" s="11">
        <f>-'OddsRatio_working_3-way'!U222/(3*'OddsRatio_working_3-way'!X222^(1/3))*COS(('OddsRatio_working_3-way'!Y222+4*PI())/3)</f>
        <v>-0.23680342472836294</v>
      </c>
      <c r="AI222" s="11">
        <f>'OddsRatio_working_3-way'!U222/(3*'OddsRatio_working_3-way'!X222^(1/3))*SIN(('OddsRatio_working_3-way'!Y222)/3)</f>
        <v>-2.7509801697080272E-2</v>
      </c>
      <c r="AJ222" s="11">
        <f>'OddsRatio_working_3-way'!U222/(3*'OddsRatio_working_3-way'!X222^(1/3))*SIN(('OddsRatio_working_3-way'!Y222+2*PI())/3)</f>
        <v>-0.43766536473291656</v>
      </c>
      <c r="AK222" s="11">
        <f>'OddsRatio_working_3-way'!U222/(3*'OddsRatio_working_3-way'!X222^(1/3))*SIN(('OddsRatio_working_3-way'!Y222+4*PI())/3)</f>
        <v>0.46517516642999662</v>
      </c>
      <c r="AL222" s="11">
        <f>'OddsRatio_working_3-way'!Z222+'OddsRatio_working_3-way'!AF222</f>
        <v>1.0425104474044256</v>
      </c>
      <c r="AM222" s="11">
        <f>'OddsRatio_working_3-way'!AA222+'OddsRatio_working_3-way'!AG222</f>
        <v>-0.56890359794770018</v>
      </c>
      <c r="AN222" s="11">
        <f>'OddsRatio_working_3-way'!AB222+'OddsRatio_working_3-way'!AH222</f>
        <v>-0.47360684945672593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1.0425104474044256</v>
      </c>
      <c r="AS222" s="11">
        <f>IF(('OddsRatio_working_3-way'!X222=0),IF(Q222&gt;0,-Q222^(1/3),(-Q222)^(1/3)),'OddsRatio_working_3-way'!AM222-'OddsRatio_working_3-way'!R222/3)</f>
        <v>-0.56890359794770018</v>
      </c>
      <c r="AT222" s="11">
        <f>IF(('OddsRatio_working_3-way'!X222=0),IF(Q222&gt;0,-Q222^(1/3),(-Q222)^(1/3)),'OddsRatio_working_3-way'!AN222-'OddsRatio_working_3-way'!R222/3)</f>
        <v>-0.47360684945672593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9">
        <f t="shared" si="52"/>
        <v>0.6084347567126781</v>
      </c>
      <c r="E223" s="9">
        <f t="shared" si="53"/>
        <v>0.24569388783331075</v>
      </c>
      <c r="F223" s="9">
        <f t="shared" si="54"/>
        <v>0.14587135545401131</v>
      </c>
      <c r="G223" s="9">
        <f t="shared" si="55"/>
        <v>1.0550190103626496</v>
      </c>
      <c r="H223" s="9">
        <f t="shared" si="56"/>
        <v>1.6435615963212162</v>
      </c>
      <c r="I223" s="9">
        <f t="shared" si="57"/>
        <v>4.0701053201553092</v>
      </c>
      <c r="J223" s="9">
        <f t="shared" si="58"/>
        <v>6.8553555075127059</v>
      </c>
      <c r="K223" s="11">
        <f t="shared" si="59"/>
        <v>0.6211180124223602</v>
      </c>
      <c r="L223" s="11">
        <f t="shared" si="60"/>
        <v>0.25575447570332482</v>
      </c>
      <c r="M223" s="11">
        <f t="shared" si="61"/>
        <v>0.15267175572519084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-0.23893065501933464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0.21996994875815806</v>
      </c>
      <c r="Q223" s="11">
        <f>2*'OddsRatio_working_3-way'!K223*'OddsRatio_working_3-way'!L223*'OddsRatio_working_3-way'!M223</f>
        <v>4.8504950112052497E-2</v>
      </c>
      <c r="R223" s="11">
        <f t="shared" si="62"/>
        <v>0</v>
      </c>
      <c r="S223" s="11">
        <f t="shared" si="63"/>
        <v>-0.92064347599247054</v>
      </c>
      <c r="T223" s="11">
        <f t="shared" si="64"/>
        <v>-0.20300848423207729</v>
      </c>
      <c r="U223" s="11">
        <f>'OddsRatio_working_3-way'!S223-'OddsRatio_working_3-way'!R223^2/3</f>
        <v>-0.92064347599247054</v>
      </c>
      <c r="V223" s="11">
        <f>'OddsRatio_working_3-way'!S223*'OddsRatio_working_3-way'!R223/3-2*'OddsRatio_working_3-way'!R223^3/27-'OddsRatio_working_3-way'!T223</f>
        <v>0.20300848423207729</v>
      </c>
      <c r="W223" s="11">
        <f>'OddsRatio_working_3-way'!V223^2+4*'OddsRatio_working_3-way'!U223^3/27</f>
        <v>-7.439097122843942E-2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0.17000251167162575</v>
      </c>
      <c r="Y223" s="11">
        <f>IF('OddsRatio_working_3-way'!W223&gt;=0,IF('OddsRatio_working_3-way'!V223+SQRT('OddsRatio_working_3-way'!W223)&gt;0,0,PI()),ACOS('OddsRatio_working_3-way'!V223/(2*'OddsRatio_working_3-way'!X223)))</f>
        <v>0.93094653202768773</v>
      </c>
      <c r="Z223" s="11">
        <f>'OddsRatio_working_3-way'!X223^(1/3)*COS('OddsRatio_working_3-way'!Y223/3)</f>
        <v>0.52750950518132489</v>
      </c>
      <c r="AA223" s="11">
        <f>'OddsRatio_working_3-way'!X223^(1/3)*COS(('OddsRatio_working_3-way'!Y223+2*PI())/3)</f>
        <v>-0.41025103396200979</v>
      </c>
      <c r="AB223" s="11">
        <f>'OddsRatio_working_3-way'!X223^(1/3)*COS(('OddsRatio_working_3-way'!Y223+4*PI())/3)</f>
        <v>-0.11725847121931526</v>
      </c>
      <c r="AC223" s="11">
        <f>'OddsRatio_working_3-way'!X223^(1/3)*SIN('OddsRatio_working_3-way'!Y223/3)</f>
        <v>0.16915933497005298</v>
      </c>
      <c r="AD223" s="11">
        <f>'OddsRatio_working_3-way'!X223^(1/3)*SIN(('OddsRatio_working_3-way'!Y223+2*PI())/3)</f>
        <v>0.37225696473975983</v>
      </c>
      <c r="AE223" s="11">
        <f>'OddsRatio_working_3-way'!X223^(1/3)*SIN(('OddsRatio_working_3-way'!Y223+4*PI())/3)</f>
        <v>-0.54141629970981286</v>
      </c>
      <c r="AF223" s="11">
        <f>-'OddsRatio_working_3-way'!U223/(3*'OddsRatio_working_3-way'!X223^(1/3))*COS(('OddsRatio_working_3-way'!Y223)/3)</f>
        <v>0.52750950518132478</v>
      </c>
      <c r="AG223" s="11">
        <f>-'OddsRatio_working_3-way'!U223/(3*'OddsRatio_working_3-way'!X223^(1/3))*COS(('OddsRatio_working_3-way'!Y223+2*PI())/3)</f>
        <v>-0.41025103396200974</v>
      </c>
      <c r="AH223" s="11">
        <f>-'OddsRatio_working_3-way'!U223/(3*'OddsRatio_working_3-way'!X223^(1/3))*COS(('OddsRatio_working_3-way'!Y223+4*PI())/3)</f>
        <v>-0.11725847121931524</v>
      </c>
      <c r="AI223" s="11">
        <f>'OddsRatio_working_3-way'!U223/(3*'OddsRatio_working_3-way'!X223^(1/3))*SIN(('OddsRatio_working_3-way'!Y223)/3)</f>
        <v>-0.16915933497005292</v>
      </c>
      <c r="AJ223" s="11">
        <f>'OddsRatio_working_3-way'!U223/(3*'OddsRatio_working_3-way'!X223^(1/3))*SIN(('OddsRatio_working_3-way'!Y223+2*PI())/3)</f>
        <v>-0.37225696473975972</v>
      </c>
      <c r="AK223" s="11">
        <f>'OddsRatio_working_3-way'!U223/(3*'OddsRatio_working_3-way'!X223^(1/3))*SIN(('OddsRatio_working_3-way'!Y223+4*PI())/3)</f>
        <v>0.54141629970981275</v>
      </c>
      <c r="AL223" s="11">
        <f>'OddsRatio_working_3-way'!Z223+'OddsRatio_working_3-way'!AF223</f>
        <v>1.0550190103626496</v>
      </c>
      <c r="AM223" s="11">
        <f>'OddsRatio_working_3-way'!AA223+'OddsRatio_working_3-way'!AG223</f>
        <v>-0.82050206792401958</v>
      </c>
      <c r="AN223" s="11">
        <f>'OddsRatio_working_3-way'!AB223+'OddsRatio_working_3-way'!AH223</f>
        <v>-0.2345169424386305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1.0550190103626496</v>
      </c>
      <c r="AS223" s="11">
        <f>IF(('OddsRatio_working_3-way'!X223=0),IF(Q223&gt;0,-Q223^(1/3),(-Q223)^(1/3)),'OddsRatio_working_3-way'!AM223-'OddsRatio_working_3-way'!R223/3)</f>
        <v>-0.82050206792401958</v>
      </c>
      <c r="AT223" s="11">
        <f>IF(('OddsRatio_working_3-way'!X223=0),IF(Q223&gt;0,-Q223^(1/3),(-Q223)^(1/3)),'OddsRatio_working_3-way'!AN223-'OddsRatio_working_3-way'!R223/3)</f>
        <v>-0.2345169424386305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9">
        <f t="shared" si="52"/>
        <v>0.47482856157829173</v>
      </c>
      <c r="E224" s="9">
        <f t="shared" si="53"/>
        <v>0.25343079142351183</v>
      </c>
      <c r="F224" s="9">
        <f t="shared" si="54"/>
        <v>0.2717406469981965</v>
      </c>
      <c r="G224" s="9">
        <f t="shared" si="55"/>
        <v>1.0634839135739065</v>
      </c>
      <c r="H224" s="9">
        <f t="shared" si="56"/>
        <v>2.1060232701168626</v>
      </c>
      <c r="I224" s="9">
        <f t="shared" si="57"/>
        <v>3.9458504405997203</v>
      </c>
      <c r="J224" s="9">
        <f t="shared" si="58"/>
        <v>3.6799794622062443</v>
      </c>
      <c r="K224" s="11">
        <f t="shared" si="59"/>
        <v>0.49019607843137253</v>
      </c>
      <c r="L224" s="11">
        <f t="shared" si="60"/>
        <v>0.26525198938992045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-0.2681633782039462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0.23382423864168289</v>
      </c>
      <c r="Q224" s="11">
        <f>2*'OddsRatio_working_3-way'!K224*'OddsRatio_working_3-way'!L224*'OddsRatio_working_3-way'!M224</f>
        <v>7.3878116474465363E-2</v>
      </c>
      <c r="R224" s="11">
        <f t="shared" si="62"/>
        <v>0</v>
      </c>
      <c r="S224" s="11">
        <f t="shared" si="63"/>
        <v>-0.87194694595416611</v>
      </c>
      <c r="T224" s="11">
        <f t="shared" si="64"/>
        <v>-0.27549666538836209</v>
      </c>
      <c r="U224" s="11">
        <f>'OddsRatio_working_3-way'!S224-'OddsRatio_working_3-way'!R224^2/3</f>
        <v>-0.87194694595416611</v>
      </c>
      <c r="V224" s="11">
        <f>'OddsRatio_working_3-way'!S224*'OddsRatio_working_3-way'!R224/3-2*'OddsRatio_working_3-way'!R224^3/27-'OddsRatio_working_3-way'!T224</f>
        <v>0.27549666538836209</v>
      </c>
      <c r="W224" s="11">
        <f>'OddsRatio_working_3-way'!V224^2+4*'OddsRatio_working_3-way'!U224^3/27</f>
        <v>-2.2314006770326467E-2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0.15669430382948962</v>
      </c>
      <c r="Y224" s="11">
        <f>IF('OddsRatio_working_3-way'!W224&gt;=0,IF('OddsRatio_working_3-way'!V224+SQRT('OddsRatio_working_3-way'!W224)&gt;0,0,PI()),ACOS('OddsRatio_working_3-way'!V224/(2*'OddsRatio_working_3-way'!X224)))</f>
        <v>0.49684747637613103</v>
      </c>
      <c r="Z224" s="11">
        <f>'OddsRatio_working_3-way'!X224^(1/3)*COS('OddsRatio_working_3-way'!Y224/3)</f>
        <v>0.53174195678695324</v>
      </c>
      <c r="AA224" s="11">
        <f>'OddsRatio_working_3-way'!X224^(1/3)*COS(('OddsRatio_working_3-way'!Y224+2*PI())/3)</f>
        <v>-0.34284243435494338</v>
      </c>
      <c r="AB224" s="11">
        <f>'OddsRatio_working_3-way'!X224^(1/3)*COS(('OddsRatio_working_3-way'!Y224+4*PI())/3)</f>
        <v>-0.18889952243201016</v>
      </c>
      <c r="AC224" s="11">
        <f>'OddsRatio_working_3-way'!X224^(1/3)*SIN('OddsRatio_working_3-way'!Y224/3)</f>
        <v>8.887898163854055E-2</v>
      </c>
      <c r="AD224" s="11">
        <f>'OddsRatio_working_3-way'!X224^(1/3)*SIN(('OddsRatio_working_3-way'!Y224+2*PI())/3)</f>
        <v>0.41606255201627845</v>
      </c>
      <c r="AE224" s="11">
        <f>'OddsRatio_working_3-way'!X224^(1/3)*SIN(('OddsRatio_working_3-way'!Y224+4*PI())/3)</f>
        <v>-0.50494153365481886</v>
      </c>
      <c r="AF224" s="11">
        <f>-'OddsRatio_working_3-way'!U224/(3*'OddsRatio_working_3-way'!X224^(1/3))*COS(('OddsRatio_working_3-way'!Y224)/3)</f>
        <v>0.53174195678695324</v>
      </c>
      <c r="AG224" s="11">
        <f>-'OddsRatio_working_3-way'!U224/(3*'OddsRatio_working_3-way'!X224^(1/3))*COS(('OddsRatio_working_3-way'!Y224+2*PI())/3)</f>
        <v>-0.34284243435494338</v>
      </c>
      <c r="AH224" s="11">
        <f>-'OddsRatio_working_3-way'!U224/(3*'OddsRatio_working_3-way'!X224^(1/3))*COS(('OddsRatio_working_3-way'!Y224+4*PI())/3)</f>
        <v>-0.18889952243201016</v>
      </c>
      <c r="AI224" s="11">
        <f>'OddsRatio_working_3-way'!U224/(3*'OddsRatio_working_3-way'!X224^(1/3))*SIN(('OddsRatio_working_3-way'!Y224)/3)</f>
        <v>-8.887898163854055E-2</v>
      </c>
      <c r="AJ224" s="11">
        <f>'OddsRatio_working_3-way'!U224/(3*'OddsRatio_working_3-way'!X224^(1/3))*SIN(('OddsRatio_working_3-way'!Y224+2*PI())/3)</f>
        <v>-0.41606255201627845</v>
      </c>
      <c r="AK224" s="11">
        <f>'OddsRatio_working_3-way'!U224/(3*'OddsRatio_working_3-way'!X224^(1/3))*SIN(('OddsRatio_working_3-way'!Y224+4*PI())/3)</f>
        <v>0.50494153365481886</v>
      </c>
      <c r="AL224" s="11">
        <f>'OddsRatio_working_3-way'!Z224+'OddsRatio_working_3-way'!AF224</f>
        <v>1.0634839135739065</v>
      </c>
      <c r="AM224" s="11">
        <f>'OddsRatio_working_3-way'!AA224+'OddsRatio_working_3-way'!AG224</f>
        <v>-0.68568486870988676</v>
      </c>
      <c r="AN224" s="11">
        <f>'OddsRatio_working_3-way'!AB224+'OddsRatio_working_3-way'!AH224</f>
        <v>-0.37779904486402033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1.0634839135739065</v>
      </c>
      <c r="AS224" s="11">
        <f>IF(('OddsRatio_working_3-way'!X224=0),IF(Q224&gt;0,-Q224^(1/3),(-Q224)^(1/3)),'OddsRatio_working_3-way'!AM224-'OddsRatio_working_3-way'!R224/3)</f>
        <v>-0.68568486870988676</v>
      </c>
      <c r="AT224" s="11">
        <f>IF(('OddsRatio_working_3-way'!X224=0),IF(Q224&gt;0,-Q224^(1/3),(-Q224)^(1/3)),'OddsRatio_working_3-way'!AN224-'OddsRatio_working_3-way'!R224/3)</f>
        <v>-0.37779904486402033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9">
        <f t="shared" si="52"/>
        <v>0.3859634732838646</v>
      </c>
      <c r="E225" s="9">
        <f t="shared" si="53"/>
        <v>0.28120882808801101</v>
      </c>
      <c r="F225" s="9">
        <f t="shared" si="54"/>
        <v>0.33282769862812456</v>
      </c>
      <c r="G225" s="9">
        <f t="shared" si="55"/>
        <v>1.0606125004382303</v>
      </c>
      <c r="H225" s="9">
        <f t="shared" si="56"/>
        <v>2.590918750657345</v>
      </c>
      <c r="I225" s="9">
        <f t="shared" si="57"/>
        <v>3.5560761260561358</v>
      </c>
      <c r="J225" s="9">
        <f t="shared" si="58"/>
        <v>3.0045576258282551</v>
      </c>
      <c r="K225" s="11">
        <f t="shared" si="59"/>
        <v>0.4</v>
      </c>
      <c r="L225" s="11">
        <f t="shared" si="60"/>
        <v>0.29325513196480935</v>
      </c>
      <c r="M225" s="11">
        <f t="shared" si="61"/>
        <v>0.34602076124567471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-0.27731788247470801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0.23541588448386075</v>
      </c>
      <c r="Q225" s="11">
        <f>2*'OddsRatio_working_3-way'!K225*'OddsRatio_working_3-way'!L225*'OddsRatio_working_3-way'!M225</f>
        <v>8.1177891201331301E-2</v>
      </c>
      <c r="R225" s="11">
        <f t="shared" si="62"/>
        <v>0</v>
      </c>
      <c r="S225" s="11">
        <f t="shared" si="63"/>
        <v>-0.84890264696627049</v>
      </c>
      <c r="T225" s="11">
        <f t="shared" si="64"/>
        <v>-0.29272505067802435</v>
      </c>
      <c r="U225" s="11">
        <f>'OddsRatio_working_3-way'!S225-'OddsRatio_working_3-way'!R225^2/3</f>
        <v>-0.84890264696627049</v>
      </c>
      <c r="V225" s="11">
        <f>'OddsRatio_working_3-way'!S225*'OddsRatio_working_3-way'!R225/3-2*'OddsRatio_working_3-way'!R225^3/27-'OddsRatio_working_3-way'!T225</f>
        <v>0.29272505067802435</v>
      </c>
      <c r="W225" s="11">
        <f>'OddsRatio_working_3-way'!V225^2+4*'OddsRatio_working_3-way'!U225^3/27</f>
        <v>-4.94160865315732E-3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0.1505237223393785</v>
      </c>
      <c r="Y225" s="11">
        <f>IF('OddsRatio_working_3-way'!W225&gt;=0,IF('OddsRatio_working_3-way'!V225+SQRT('OddsRatio_working_3-way'!W225)&gt;0,0,PI()),ACOS('OddsRatio_working_3-way'!V225/(2*'OddsRatio_working_3-way'!X225)))</f>
        <v>0.23568246377183621</v>
      </c>
      <c r="Z225" s="11">
        <f>'OddsRatio_working_3-way'!X225^(1/3)*COS('OddsRatio_working_3-way'!Y225/3)</f>
        <v>0.53030625021911526</v>
      </c>
      <c r="AA225" s="11">
        <f>'OddsRatio_working_3-way'!X225^(1/3)*COS(('OddsRatio_working_3-way'!Y225+2*PI())/3)</f>
        <v>-0.30130727390984746</v>
      </c>
      <c r="AB225" s="11">
        <f>'OddsRatio_working_3-way'!X225^(1/3)*COS(('OddsRatio_working_3-way'!Y225+4*PI())/3)</f>
        <v>-0.22899897630926791</v>
      </c>
      <c r="AC225" s="11">
        <f>'OddsRatio_working_3-way'!X225^(1/3)*SIN('OddsRatio_working_3-way'!Y225/3)</f>
        <v>4.174721508433845E-2</v>
      </c>
      <c r="AD225" s="11">
        <f>'OddsRatio_working_3-way'!X225^(1/3)*SIN(('OddsRatio_working_3-way'!Y225+2*PI())/3)</f>
        <v>0.43838507693325179</v>
      </c>
      <c r="AE225" s="11">
        <f>'OddsRatio_working_3-way'!X225^(1/3)*SIN(('OddsRatio_working_3-way'!Y225+4*PI())/3)</f>
        <v>-0.48013229201758995</v>
      </c>
      <c r="AF225" s="11">
        <f>-'OddsRatio_working_3-way'!U225/(3*'OddsRatio_working_3-way'!X225^(1/3))*COS(('OddsRatio_working_3-way'!Y225)/3)</f>
        <v>0.53030625021911504</v>
      </c>
      <c r="AG225" s="11">
        <f>-'OddsRatio_working_3-way'!U225/(3*'OddsRatio_working_3-way'!X225^(1/3))*COS(('OddsRatio_working_3-way'!Y225+2*PI())/3)</f>
        <v>-0.30130727390984735</v>
      </c>
      <c r="AH225" s="11">
        <f>-'OddsRatio_working_3-way'!U225/(3*'OddsRatio_working_3-way'!X225^(1/3))*COS(('OddsRatio_working_3-way'!Y225+4*PI())/3)</f>
        <v>-0.22899897630926783</v>
      </c>
      <c r="AI225" s="11">
        <f>'OddsRatio_working_3-way'!U225/(3*'OddsRatio_working_3-way'!X225^(1/3))*SIN(('OddsRatio_working_3-way'!Y225)/3)</f>
        <v>-4.1747215084338429E-2</v>
      </c>
      <c r="AJ225" s="11">
        <f>'OddsRatio_working_3-way'!U225/(3*'OddsRatio_working_3-way'!X225^(1/3))*SIN(('OddsRatio_working_3-way'!Y225+2*PI())/3)</f>
        <v>-0.43838507693325157</v>
      </c>
      <c r="AK225" s="11">
        <f>'OddsRatio_working_3-way'!U225/(3*'OddsRatio_working_3-way'!X225^(1/3))*SIN(('OddsRatio_working_3-way'!Y225+4*PI())/3)</f>
        <v>0.48013229201758978</v>
      </c>
      <c r="AL225" s="11">
        <f>'OddsRatio_working_3-way'!Z225+'OddsRatio_working_3-way'!AF225</f>
        <v>1.0606125004382303</v>
      </c>
      <c r="AM225" s="11">
        <f>'OddsRatio_working_3-way'!AA225+'OddsRatio_working_3-way'!AG225</f>
        <v>-0.60261454781969481</v>
      </c>
      <c r="AN225" s="11">
        <f>'OddsRatio_working_3-way'!AB225+'OddsRatio_working_3-way'!AH225</f>
        <v>-0.45799795261853571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1.0606125004382303</v>
      </c>
      <c r="AS225" s="11">
        <f>IF(('OddsRatio_working_3-way'!X225=0),IF(Q225&gt;0,-Q225^(1/3),(-Q225)^(1/3)),'OddsRatio_working_3-way'!AM225-'OddsRatio_working_3-way'!R225/3)</f>
        <v>-0.60261454781969481</v>
      </c>
      <c r="AT225" s="11">
        <f>IF(('OddsRatio_working_3-way'!X225=0),IF(Q225&gt;0,-Q225^(1/3),(-Q225)^(1/3)),'OddsRatio_working_3-way'!AN225-'OddsRatio_working_3-way'!R225/3)</f>
        <v>-0.45799795261853571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9">
        <f t="shared" si="52"/>
        <v>0.44586413529945434</v>
      </c>
      <c r="E226" s="9">
        <f t="shared" si="53"/>
        <v>0.2496146424079817</v>
      </c>
      <c r="F226" s="9">
        <f t="shared" si="54"/>
        <v>0.3045212222925639</v>
      </c>
      <c r="G226" s="9">
        <f t="shared" si="55"/>
        <v>1.0622527350441797</v>
      </c>
      <c r="H226" s="9">
        <f t="shared" si="56"/>
        <v>2.2428357000016903</v>
      </c>
      <c r="I226" s="9">
        <f t="shared" si="57"/>
        <v>4.006175240175029</v>
      </c>
      <c r="J226" s="9">
        <f t="shared" si="58"/>
        <v>3.2838433803449862</v>
      </c>
      <c r="K226" s="11">
        <f t="shared" si="59"/>
        <v>0.46082949308755761</v>
      </c>
      <c r="L226" s="11">
        <f t="shared" si="60"/>
        <v>0.2610966057441253</v>
      </c>
      <c r="M226" s="11">
        <f t="shared" si="61"/>
        <v>0.31746031746031744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-0.27192034061160886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0.23491246073094443</v>
      </c>
      <c r="Q226" s="11">
        <f>2*'OddsRatio_working_3-way'!K226*'OddsRatio_working_3-way'!L226*'OddsRatio_working_3-way'!M226</f>
        <v>7.6394296172664841E-2</v>
      </c>
      <c r="R226" s="11">
        <f t="shared" si="62"/>
        <v>0</v>
      </c>
      <c r="S226" s="11">
        <f t="shared" si="63"/>
        <v>-0.86390175962038906</v>
      </c>
      <c r="T226" s="11">
        <f t="shared" si="64"/>
        <v>-0.2809436616651671</v>
      </c>
      <c r="U226" s="11">
        <f>'OddsRatio_working_3-way'!S226-'OddsRatio_working_3-way'!R226^2/3</f>
        <v>-0.86390175962038906</v>
      </c>
      <c r="V226" s="11">
        <f>'OddsRatio_working_3-way'!S226*'OddsRatio_working_3-way'!R226/3-2*'OddsRatio_working_3-way'!R226^3/27-'OddsRatio_working_3-way'!T226</f>
        <v>0.2809436616651671</v>
      </c>
      <c r="W226" s="11">
        <f>'OddsRatio_working_3-way'!V226^2+4*'OddsRatio_working_3-way'!U226^3/27</f>
        <v>-1.6589556875891975E-2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0.15453065869409527</v>
      </c>
      <c r="Y226" s="11">
        <f>IF('OddsRatio_working_3-way'!W226&gt;=0,IF('OddsRatio_working_3-way'!V226+SQRT('OddsRatio_working_3-way'!W226)&gt;0,0,PI()),ACOS('OddsRatio_working_3-way'!V226/(2*'OddsRatio_working_3-way'!X226)))</f>
        <v>0.42986407645155134</v>
      </c>
      <c r="Z226" s="11">
        <f>'OddsRatio_working_3-way'!X226^(1/3)*COS('OddsRatio_working_3-way'!Y226/3)</f>
        <v>0.53112636752208986</v>
      </c>
      <c r="AA226" s="11">
        <f>'OddsRatio_working_3-way'!X226^(1/3)*COS(('OddsRatio_working_3-way'!Y226+2*PI())/3)</f>
        <v>-0.33192602123194986</v>
      </c>
      <c r="AB226" s="11">
        <f>'OddsRatio_working_3-way'!X226^(1/3)*COS(('OddsRatio_working_3-way'!Y226+4*PI())/3)</f>
        <v>-0.19920034629014008</v>
      </c>
      <c r="AC226" s="11">
        <f>'OddsRatio_working_3-way'!X226^(1/3)*SIN('OddsRatio_working_3-way'!Y226/3)</f>
        <v>7.6629204156028724E-2</v>
      </c>
      <c r="AD226" s="11">
        <f>'OddsRatio_working_3-way'!X226^(1/3)*SIN(('OddsRatio_working_3-way'!Y226+2*PI())/3)</f>
        <v>0.42165432481586562</v>
      </c>
      <c r="AE226" s="11">
        <f>'OddsRatio_working_3-way'!X226^(1/3)*SIN(('OddsRatio_working_3-way'!Y226+4*PI())/3)</f>
        <v>-0.49828352897189432</v>
      </c>
      <c r="AF226" s="11">
        <f>-'OddsRatio_working_3-way'!U226/(3*'OddsRatio_working_3-way'!X226^(1/3))*COS(('OddsRatio_working_3-way'!Y226)/3)</f>
        <v>0.53112636752208986</v>
      </c>
      <c r="AG226" s="11">
        <f>-'OddsRatio_working_3-way'!U226/(3*'OddsRatio_working_3-way'!X226^(1/3))*COS(('OddsRatio_working_3-way'!Y226+2*PI())/3)</f>
        <v>-0.33192602123194986</v>
      </c>
      <c r="AH226" s="11">
        <f>-'OddsRatio_working_3-way'!U226/(3*'OddsRatio_working_3-way'!X226^(1/3))*COS(('OddsRatio_working_3-way'!Y226+4*PI())/3)</f>
        <v>-0.19920034629014008</v>
      </c>
      <c r="AI226" s="11">
        <f>'OddsRatio_working_3-way'!U226/(3*'OddsRatio_working_3-way'!X226^(1/3))*SIN(('OddsRatio_working_3-way'!Y226)/3)</f>
        <v>-7.6629204156028724E-2</v>
      </c>
      <c r="AJ226" s="11">
        <f>'OddsRatio_working_3-way'!U226/(3*'OddsRatio_working_3-way'!X226^(1/3))*SIN(('OddsRatio_working_3-way'!Y226+2*PI())/3)</f>
        <v>-0.42165432481586562</v>
      </c>
      <c r="AK226" s="11">
        <f>'OddsRatio_working_3-way'!U226/(3*'OddsRatio_working_3-way'!X226^(1/3))*SIN(('OddsRatio_working_3-way'!Y226+4*PI())/3)</f>
        <v>0.49828352897189432</v>
      </c>
      <c r="AL226" s="11">
        <f>'OddsRatio_working_3-way'!Z226+'OddsRatio_working_3-way'!AF226</f>
        <v>1.0622527350441797</v>
      </c>
      <c r="AM226" s="11">
        <f>'OddsRatio_working_3-way'!AA226+'OddsRatio_working_3-way'!AG226</f>
        <v>-0.66385204246389973</v>
      </c>
      <c r="AN226" s="11">
        <f>'OddsRatio_working_3-way'!AB226+'OddsRatio_working_3-way'!AH226</f>
        <v>-0.39840069258028016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1.0622527350441797</v>
      </c>
      <c r="AS226" s="11">
        <f>IF(('OddsRatio_working_3-way'!X226=0),IF(Q226&gt;0,-Q226^(1/3),(-Q226)^(1/3)),'OddsRatio_working_3-way'!AM226-'OddsRatio_working_3-way'!R226/3)</f>
        <v>-0.66385204246389973</v>
      </c>
      <c r="AT226" s="11">
        <f>IF(('OddsRatio_working_3-way'!X226=0),IF(Q226&gt;0,-Q226^(1/3),(-Q226)^(1/3)),'OddsRatio_working_3-way'!AN226-'OddsRatio_working_3-way'!R226/3)</f>
        <v>-0.39840069258028016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9">
        <f t="shared" si="52"/>
        <v>0.53475834779611475</v>
      </c>
      <c r="E227" s="9">
        <f t="shared" si="53"/>
        <v>0.25224138638435284</v>
      </c>
      <c r="F227" s="9">
        <f t="shared" si="54"/>
        <v>0.21300026581953219</v>
      </c>
      <c r="G227" s="9">
        <f t="shared" si="55"/>
        <v>1.0740784365412885</v>
      </c>
      <c r="H227" s="9">
        <f t="shared" si="56"/>
        <v>1.8700035335984435</v>
      </c>
      <c r="I227" s="9">
        <f t="shared" si="57"/>
        <v>3.9644564848539563</v>
      </c>
      <c r="J227" s="9">
        <f t="shared" si="58"/>
        <v>4.694829821702033</v>
      </c>
      <c r="K227" s="11">
        <f t="shared" si="59"/>
        <v>0.5524861878453039</v>
      </c>
      <c r="L227" s="11">
        <f t="shared" si="60"/>
        <v>0.26595744680851063</v>
      </c>
      <c r="M227" s="11">
        <f t="shared" si="61"/>
        <v>0.2252252252252252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-0.25450900530246934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0.23198965981380465</v>
      </c>
      <c r="Q227" s="11">
        <f>2*'OddsRatio_working_3-way'!K227*'OddsRatio_working_3-way'!L227*'OddsRatio_working_3-way'!M227</f>
        <v>6.6188205367704603E-2</v>
      </c>
      <c r="R227" s="11">
        <f t="shared" si="62"/>
        <v>0</v>
      </c>
      <c r="S227" s="11">
        <f t="shared" si="63"/>
        <v>-0.91151847274754882</v>
      </c>
      <c r="T227" s="11">
        <f t="shared" si="64"/>
        <v>-0.26006233173967153</v>
      </c>
      <c r="U227" s="11">
        <f>'OddsRatio_working_3-way'!S227-'OddsRatio_working_3-way'!R227^2/3</f>
        <v>-0.91151847274754882</v>
      </c>
      <c r="V227" s="11">
        <f>'OddsRatio_working_3-way'!S227*'OddsRatio_working_3-way'!R227/3-2*'OddsRatio_working_3-way'!R227^3/27-'OddsRatio_working_3-way'!T227</f>
        <v>0.26006233173967153</v>
      </c>
      <c r="W227" s="11">
        <f>'OddsRatio_working_3-way'!V227^2+4*'OddsRatio_working_3-way'!U227^3/27</f>
        <v>-4.4567530287363946E-2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0.16748130244689921</v>
      </c>
      <c r="Y227" s="11">
        <f>IF('OddsRatio_working_3-way'!W227&gt;=0,IF('OddsRatio_working_3-way'!V227+SQRT('OddsRatio_working_3-way'!W227)&gt;0,0,PI()),ACOS('OddsRatio_working_3-way'!V227/(2*'OddsRatio_working_3-way'!X227)))</f>
        <v>0.68187536707468621</v>
      </c>
      <c r="Z227" s="11">
        <f>'OddsRatio_working_3-way'!X227^(1/3)*COS('OddsRatio_working_3-way'!Y227/3)</f>
        <v>0.53703921827064416</v>
      </c>
      <c r="AA227" s="11">
        <f>'OddsRatio_working_3-way'!X227^(1/3)*COS(('OddsRatio_working_3-way'!Y227+2*PI())/3)</f>
        <v>-0.37608947813370242</v>
      </c>
      <c r="AB227" s="11">
        <f>'OddsRatio_working_3-way'!X227^(1/3)*COS(('OddsRatio_working_3-way'!Y227+4*PI())/3)</f>
        <v>-0.16094974013694144</v>
      </c>
      <c r="AC227" s="11">
        <f>'OddsRatio_working_3-way'!X227^(1/3)*SIN('OddsRatio_working_3-way'!Y227/3)</f>
        <v>0.12421098564581548</v>
      </c>
      <c r="AD227" s="11">
        <f>'OddsRatio_working_3-way'!X227^(1/3)*SIN(('OddsRatio_working_3-way'!Y227+2*PI())/3)</f>
        <v>0.4029841130280063</v>
      </c>
      <c r="AE227" s="11">
        <f>'OddsRatio_working_3-way'!X227^(1/3)*SIN(('OddsRatio_working_3-way'!Y227+4*PI())/3)</f>
        <v>-0.52719509867382164</v>
      </c>
      <c r="AF227" s="11">
        <f>-'OddsRatio_working_3-way'!U227/(3*'OddsRatio_working_3-way'!X227^(1/3))*COS(('OddsRatio_working_3-way'!Y227)/3)</f>
        <v>0.53703921827064427</v>
      </c>
      <c r="AG227" s="11">
        <f>-'OddsRatio_working_3-way'!U227/(3*'OddsRatio_working_3-way'!X227^(1/3))*COS(('OddsRatio_working_3-way'!Y227+2*PI())/3)</f>
        <v>-0.37608947813370253</v>
      </c>
      <c r="AH227" s="11">
        <f>-'OddsRatio_working_3-way'!U227/(3*'OddsRatio_working_3-way'!X227^(1/3))*COS(('OddsRatio_working_3-way'!Y227+4*PI())/3)</f>
        <v>-0.16094974013694149</v>
      </c>
      <c r="AI227" s="11">
        <f>'OddsRatio_working_3-way'!U227/(3*'OddsRatio_working_3-way'!X227^(1/3))*SIN(('OddsRatio_working_3-way'!Y227)/3)</f>
        <v>-0.12421098564581549</v>
      </c>
      <c r="AJ227" s="11">
        <f>'OddsRatio_working_3-way'!U227/(3*'OddsRatio_working_3-way'!X227^(1/3))*SIN(('OddsRatio_working_3-way'!Y227+2*PI())/3)</f>
        <v>-0.40298411302800641</v>
      </c>
      <c r="AK227" s="11">
        <f>'OddsRatio_working_3-way'!U227/(3*'OddsRatio_working_3-way'!X227^(1/3))*SIN(('OddsRatio_working_3-way'!Y227+4*PI())/3)</f>
        <v>0.52719509867382175</v>
      </c>
      <c r="AL227" s="11">
        <f>'OddsRatio_working_3-way'!Z227+'OddsRatio_working_3-way'!AF227</f>
        <v>1.0740784365412885</v>
      </c>
      <c r="AM227" s="11">
        <f>'OddsRatio_working_3-way'!AA227+'OddsRatio_working_3-way'!AG227</f>
        <v>-0.75217895626740494</v>
      </c>
      <c r="AN227" s="11">
        <f>'OddsRatio_working_3-way'!AB227+'OddsRatio_working_3-way'!AH227</f>
        <v>-0.32189948027388293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1.0740784365412885</v>
      </c>
      <c r="AS227" s="11">
        <f>IF(('OddsRatio_working_3-way'!X227=0),IF(Q227&gt;0,-Q227^(1/3),(-Q227)^(1/3)),'OddsRatio_working_3-way'!AM227-'OddsRatio_working_3-way'!R227/3)</f>
        <v>-0.75217895626740494</v>
      </c>
      <c r="AT227" s="11">
        <f>IF(('OddsRatio_working_3-way'!X227=0),IF(Q227&gt;0,-Q227^(1/3),(-Q227)^(1/3)),'OddsRatio_working_3-way'!AN227-'OddsRatio_working_3-way'!R227/3)</f>
        <v>-0.32189948027388293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9">
        <f t="shared" si="52"/>
        <v>0.47677268848411808</v>
      </c>
      <c r="E228" s="9">
        <f t="shared" si="53"/>
        <v>0.26598779350797785</v>
      </c>
      <c r="F228" s="9">
        <f t="shared" si="54"/>
        <v>0.25723951800790401</v>
      </c>
      <c r="G228" s="9">
        <f t="shared" si="55"/>
        <v>1.0654714360810167</v>
      </c>
      <c r="H228" s="9">
        <f t="shared" si="56"/>
        <v>2.0974355791634474</v>
      </c>
      <c r="I228" s="9">
        <f t="shared" si="57"/>
        <v>3.7595710194498331</v>
      </c>
      <c r="J228" s="9">
        <f t="shared" si="58"/>
        <v>3.8874275917795558</v>
      </c>
      <c r="K228" s="11">
        <f t="shared" si="59"/>
        <v>0.49261083743842371</v>
      </c>
      <c r="L228" s="11">
        <f t="shared" si="60"/>
        <v>0.2785515320334262</v>
      </c>
      <c r="M228" s="11">
        <f t="shared" si="61"/>
        <v>0.26954177897574122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-0.26738798197324465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0.23412043043984276</v>
      </c>
      <c r="Q228" s="11">
        <f>2*'OddsRatio_working_3-way'!K228*'OddsRatio_working_3-way'!L228*'OddsRatio_working_3-way'!M228</f>
        <v>7.3971699980992983E-2</v>
      </c>
      <c r="R228" s="11">
        <f t="shared" si="62"/>
        <v>0</v>
      </c>
      <c r="S228" s="11">
        <f t="shared" si="63"/>
        <v>-0.87558322072706063</v>
      </c>
      <c r="T228" s="11">
        <f t="shared" si="64"/>
        <v>-0.27664556737031931</v>
      </c>
      <c r="U228" s="11">
        <f>'OddsRatio_working_3-way'!S228-'OddsRatio_working_3-way'!R228^2/3</f>
        <v>-0.87558322072706063</v>
      </c>
      <c r="V228" s="11">
        <f>'OddsRatio_working_3-way'!S228*'OddsRatio_working_3-way'!R228/3-2*'OddsRatio_working_3-way'!R228^3/27-'OddsRatio_working_3-way'!T228</f>
        <v>0.27664556737031931</v>
      </c>
      <c r="W228" s="11">
        <f>'OddsRatio_working_3-way'!V228^2+4*'OddsRatio_working_3-way'!U228^3/27</f>
        <v>-2.2913504601049087E-2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0.15767551692217072</v>
      </c>
      <c r="Y228" s="11">
        <f>IF('OddsRatio_working_3-way'!W228&gt;=0,IF('OddsRatio_working_3-way'!V228+SQRT('OddsRatio_working_3-way'!W228)&gt;0,0,PI()),ACOS('OddsRatio_working_3-way'!V228/(2*'OddsRatio_working_3-way'!X228)))</f>
        <v>0.50066764276770548</v>
      </c>
      <c r="Z228" s="11">
        <f>'OddsRatio_working_3-way'!X228^(1/3)*COS('OddsRatio_working_3-way'!Y228/3)</f>
        <v>0.53273571804050834</v>
      </c>
      <c r="AA228" s="11">
        <f>'OddsRatio_working_3-way'!X228^(1/3)*COS(('OddsRatio_working_3-way'!Y228+2*PI())/3)</f>
        <v>-0.34408720168772111</v>
      </c>
      <c r="AB228" s="11">
        <f>'OddsRatio_working_3-way'!X228^(1/3)*COS(('OddsRatio_working_3-way'!Y228+4*PI())/3)</f>
        <v>-0.18864851635278734</v>
      </c>
      <c r="AC228" s="11">
        <f>'OddsRatio_working_3-way'!X228^(1/3)*SIN('OddsRatio_working_3-way'!Y228/3)</f>
        <v>8.9742566820605552E-2</v>
      </c>
      <c r="AD228" s="11">
        <f>'OddsRatio_working_3-way'!X228^(1/3)*SIN(('OddsRatio_working_3-way'!Y228+2*PI())/3)</f>
        <v>0.41649138191612128</v>
      </c>
      <c r="AE228" s="11">
        <f>'OddsRatio_working_3-way'!X228^(1/3)*SIN(('OddsRatio_working_3-way'!Y228+4*PI())/3)</f>
        <v>-0.50623394873672689</v>
      </c>
      <c r="AF228" s="11">
        <f>-'OddsRatio_working_3-way'!U228/(3*'OddsRatio_working_3-way'!X228^(1/3))*COS(('OddsRatio_working_3-way'!Y228)/3)</f>
        <v>0.53273571804050834</v>
      </c>
      <c r="AG228" s="11">
        <f>-'OddsRatio_working_3-way'!U228/(3*'OddsRatio_working_3-way'!X228^(1/3))*COS(('OddsRatio_working_3-way'!Y228+2*PI())/3)</f>
        <v>-0.34408720168772111</v>
      </c>
      <c r="AH228" s="11">
        <f>-'OddsRatio_working_3-way'!U228/(3*'OddsRatio_working_3-way'!X228^(1/3))*COS(('OddsRatio_working_3-way'!Y228+4*PI())/3)</f>
        <v>-0.18864851635278734</v>
      </c>
      <c r="AI228" s="11">
        <f>'OddsRatio_working_3-way'!U228/(3*'OddsRatio_working_3-way'!X228^(1/3))*SIN(('OddsRatio_working_3-way'!Y228)/3)</f>
        <v>-8.9742566820605552E-2</v>
      </c>
      <c r="AJ228" s="11">
        <f>'OddsRatio_working_3-way'!U228/(3*'OddsRatio_working_3-way'!X228^(1/3))*SIN(('OddsRatio_working_3-way'!Y228+2*PI())/3)</f>
        <v>-0.41649138191612128</v>
      </c>
      <c r="AK228" s="11">
        <f>'OddsRatio_working_3-way'!U228/(3*'OddsRatio_working_3-way'!X228^(1/3))*SIN(('OddsRatio_working_3-way'!Y228+4*PI())/3)</f>
        <v>0.50623394873672689</v>
      </c>
      <c r="AL228" s="11">
        <f>'OddsRatio_working_3-way'!Z228+'OddsRatio_working_3-way'!AF228</f>
        <v>1.0654714360810167</v>
      </c>
      <c r="AM228" s="11">
        <f>'OddsRatio_working_3-way'!AA228+'OddsRatio_working_3-way'!AG228</f>
        <v>-0.68817440337544222</v>
      </c>
      <c r="AN228" s="11">
        <f>'OddsRatio_working_3-way'!AB228+'OddsRatio_working_3-way'!AH228</f>
        <v>-0.37729703270557469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1.0654714360810167</v>
      </c>
      <c r="AS228" s="11">
        <f>IF(('OddsRatio_working_3-way'!X228=0),IF(Q228&gt;0,-Q228^(1/3),(-Q228)^(1/3)),'OddsRatio_working_3-way'!AM228-'OddsRatio_working_3-way'!R228/3)</f>
        <v>-0.68817440337544222</v>
      </c>
      <c r="AT228" s="11">
        <f>IF(('OddsRatio_working_3-way'!X228=0),IF(Q228&gt;0,-Q228^(1/3),(-Q228)^(1/3)),'OddsRatio_working_3-way'!AN228-'OddsRatio_working_3-way'!R228/3)</f>
        <v>-0.37729703270557469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9">
        <f t="shared" si="52"/>
        <v>0.5151910576147849</v>
      </c>
      <c r="E229" s="9">
        <f t="shared" si="53"/>
        <v>0.26909588509810484</v>
      </c>
      <c r="F229" s="9">
        <f t="shared" si="54"/>
        <v>0.21571305728711013</v>
      </c>
      <c r="G229" s="9">
        <f t="shared" si="55"/>
        <v>1.0693494084720725</v>
      </c>
      <c r="H229" s="9">
        <f t="shared" si="56"/>
        <v>1.9410274794554239</v>
      </c>
      <c r="I229" s="9">
        <f t="shared" si="57"/>
        <v>3.7161474975190645</v>
      </c>
      <c r="J229" s="9">
        <f t="shared" si="58"/>
        <v>4.6357879888050464</v>
      </c>
      <c r="K229" s="11">
        <f t="shared" si="59"/>
        <v>0.53191489361702127</v>
      </c>
      <c r="L229" s="11">
        <f t="shared" si="60"/>
        <v>0.2824858757062147</v>
      </c>
      <c r="M229" s="11">
        <f t="shared" si="61"/>
        <v>0.22727272727272727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-0.25952638538285844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0.23290058901310257</v>
      </c>
      <c r="Q229" s="11">
        <f>2*'OddsRatio_working_3-way'!K229*'OddsRatio_working_3-way'!L229*'OddsRatio_working_3-way'!M229</f>
        <v>6.8299292965719224E-2</v>
      </c>
      <c r="R229" s="11">
        <f t="shared" si="62"/>
        <v>0</v>
      </c>
      <c r="S229" s="11">
        <f t="shared" si="63"/>
        <v>-0.89740620657711945</v>
      </c>
      <c r="T229" s="11">
        <f t="shared" si="64"/>
        <v>-0.26316897553581214</v>
      </c>
      <c r="U229" s="11">
        <f>'OddsRatio_working_3-way'!S229-'OddsRatio_working_3-way'!R229^2/3</f>
        <v>-0.89740620657711945</v>
      </c>
      <c r="V229" s="11">
        <f>'OddsRatio_working_3-way'!S229*'OddsRatio_working_3-way'!R229/3-2*'OddsRatio_working_3-way'!R229^3/27-'OddsRatio_working_3-way'!T229</f>
        <v>0.26316897553581214</v>
      </c>
      <c r="W229" s="11">
        <f>'OddsRatio_working_3-way'!V229^2+4*'OddsRatio_working_3-way'!U229^3/27</f>
        <v>-3.7811013203673333E-2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0.16360693971241122</v>
      </c>
      <c r="Y229" s="11">
        <f>IF('OddsRatio_working_3-way'!W229&gt;=0,IF('OddsRatio_working_3-way'!V229+SQRT('OddsRatio_working_3-way'!W229)&gt;0,0,PI()),ACOS('OddsRatio_working_3-way'!V229/(2*'OddsRatio_working_3-way'!X229)))</f>
        <v>0.63634685280392822</v>
      </c>
      <c r="Z229" s="11">
        <f>'OddsRatio_working_3-way'!X229^(1/3)*COS('OddsRatio_working_3-way'!Y229/3)</f>
        <v>0.53467470423603625</v>
      </c>
      <c r="AA229" s="11">
        <f>'OddsRatio_working_3-way'!X229^(1/3)*COS(('OddsRatio_working_3-way'!Y229+2*PI())/3)</f>
        <v>-0.36705581646570151</v>
      </c>
      <c r="AB229" s="11">
        <f>'OddsRatio_working_3-way'!X229^(1/3)*COS(('OddsRatio_working_3-way'!Y229+4*PI())/3)</f>
        <v>-0.16761888777033487</v>
      </c>
      <c r="AC229" s="11">
        <f>'OddsRatio_working_3-way'!X229^(1/3)*SIN('OddsRatio_working_3-way'!Y229/3)</f>
        <v>0.11514496446862227</v>
      </c>
      <c r="AD229" s="11">
        <f>'OddsRatio_working_3-way'!X229^(1/3)*SIN(('OddsRatio_working_3-way'!Y229+2*PI())/3)</f>
        <v>0.40546939439502755</v>
      </c>
      <c r="AE229" s="11">
        <f>'OddsRatio_working_3-way'!X229^(1/3)*SIN(('OddsRatio_working_3-way'!Y229+4*PI())/3)</f>
        <v>-0.52061435886364971</v>
      </c>
      <c r="AF229" s="11">
        <f>-'OddsRatio_working_3-way'!U229/(3*'OddsRatio_working_3-way'!X229^(1/3))*COS(('OddsRatio_working_3-way'!Y229)/3)</f>
        <v>0.53467470423603625</v>
      </c>
      <c r="AG229" s="11">
        <f>-'OddsRatio_working_3-way'!U229/(3*'OddsRatio_working_3-way'!X229^(1/3))*COS(('OddsRatio_working_3-way'!Y229+2*PI())/3)</f>
        <v>-0.36705581646570151</v>
      </c>
      <c r="AH229" s="11">
        <f>-'OddsRatio_working_3-way'!U229/(3*'OddsRatio_working_3-way'!X229^(1/3))*COS(('OddsRatio_working_3-way'!Y229+4*PI())/3)</f>
        <v>-0.16761888777033487</v>
      </c>
      <c r="AI229" s="11">
        <f>'OddsRatio_working_3-way'!U229/(3*'OddsRatio_working_3-way'!X229^(1/3))*SIN(('OddsRatio_working_3-way'!Y229)/3)</f>
        <v>-0.11514496446862227</v>
      </c>
      <c r="AJ229" s="11">
        <f>'OddsRatio_working_3-way'!U229/(3*'OddsRatio_working_3-way'!X229^(1/3))*SIN(('OddsRatio_working_3-way'!Y229+2*PI())/3)</f>
        <v>-0.40546939439502755</v>
      </c>
      <c r="AK229" s="11">
        <f>'OddsRatio_working_3-way'!U229/(3*'OddsRatio_working_3-way'!X229^(1/3))*SIN(('OddsRatio_working_3-way'!Y229+4*PI())/3)</f>
        <v>0.52061435886364971</v>
      </c>
      <c r="AL229" s="11">
        <f>'OddsRatio_working_3-way'!Z229+'OddsRatio_working_3-way'!AF229</f>
        <v>1.0693494084720725</v>
      </c>
      <c r="AM229" s="11">
        <f>'OddsRatio_working_3-way'!AA229+'OddsRatio_working_3-way'!AG229</f>
        <v>-0.73411163293140302</v>
      </c>
      <c r="AN229" s="11">
        <f>'OddsRatio_working_3-way'!AB229+'OddsRatio_working_3-way'!AH229</f>
        <v>-0.33523777554066975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1.0693494084720725</v>
      </c>
      <c r="AS229" s="11">
        <f>IF(('OddsRatio_working_3-way'!X229=0),IF(Q229&gt;0,-Q229^(1/3),(-Q229)^(1/3)),'OddsRatio_working_3-way'!AM229-'OddsRatio_working_3-way'!R229/3)</f>
        <v>-0.73411163293140302</v>
      </c>
      <c r="AT229" s="11">
        <f>IF(('OddsRatio_working_3-way'!X229=0),IF(Q229&gt;0,-Q229^(1/3),(-Q229)^(1/3)),'OddsRatio_working_3-way'!AN229-'OddsRatio_working_3-way'!R229/3)</f>
        <v>-0.33523777554066975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9">
        <f t="shared" si="52"/>
        <v>0.37559414906453326</v>
      </c>
      <c r="E230" s="9">
        <f t="shared" si="53"/>
        <v>0.28153858032171114</v>
      </c>
      <c r="F230" s="9">
        <f t="shared" si="54"/>
        <v>0.34286727061375577</v>
      </c>
      <c r="G230" s="9">
        <f t="shared" si="55"/>
        <v>1.058884261297643</v>
      </c>
      <c r="H230" s="9">
        <f t="shared" si="56"/>
        <v>2.6624482902372995</v>
      </c>
      <c r="I230" s="9">
        <f t="shared" si="57"/>
        <v>3.55191106972732</v>
      </c>
      <c r="J230" s="9">
        <f t="shared" si="58"/>
        <v>2.9165805129487334</v>
      </c>
      <c r="K230" s="11">
        <f t="shared" si="59"/>
        <v>0.38910505836575876</v>
      </c>
      <c r="L230" s="11">
        <f t="shared" si="60"/>
        <v>0.29325513196480935</v>
      </c>
      <c r="M230" s="11">
        <f t="shared" si="61"/>
        <v>0.35587188612099646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-0.27810029376678647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0.2351173842829592</v>
      </c>
      <c r="Q230" s="11">
        <f>2*'OddsRatio_working_3-way'!K230*'OddsRatio_working_3-way'!L230*'OddsRatio_working_3-way'!M230</f>
        <v>8.1214985935391767E-2</v>
      </c>
      <c r="R230" s="11">
        <f t="shared" si="62"/>
        <v>0</v>
      </c>
      <c r="S230" s="11">
        <f t="shared" si="63"/>
        <v>-0.84544097777950378</v>
      </c>
      <c r="T230" s="11">
        <f t="shared" si="64"/>
        <v>-0.29203488006200473</v>
      </c>
      <c r="U230" s="11">
        <f>'OddsRatio_working_3-way'!S230-'OddsRatio_working_3-way'!R230^2/3</f>
        <v>-0.84544097777950378</v>
      </c>
      <c r="V230" s="11">
        <f>'OddsRatio_working_3-way'!S230*'OddsRatio_working_3-way'!R230/3-2*'OddsRatio_working_3-way'!R230^3/27-'OddsRatio_working_3-way'!T230</f>
        <v>0.29203488006200473</v>
      </c>
      <c r="W230" s="11">
        <f>'OddsRatio_working_3-way'!V230^2+4*'OddsRatio_working_3-way'!U230^3/27</f>
        <v>-4.2409955712353758E-3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0.14960394943321589</v>
      </c>
      <c r="Y230" s="11">
        <f>IF('OddsRatio_working_3-way'!W230&gt;=0,IF('OddsRatio_working_3-way'!V230+SQRT('OddsRatio_working_3-way'!W230)&gt;0,0,PI()),ACOS('OddsRatio_working_3-way'!V230/(2*'OddsRatio_working_3-way'!X230)))</f>
        <v>0.21940722208724539</v>
      </c>
      <c r="Z230" s="11">
        <f>'OddsRatio_working_3-way'!X230^(1/3)*COS('OddsRatio_working_3-way'!Y230/3)</f>
        <v>0.52944213064882151</v>
      </c>
      <c r="AA230" s="11">
        <f>'OddsRatio_working_3-way'!X230^(1/3)*COS(('OddsRatio_working_3-way'!Y230+2*PI())/3)</f>
        <v>-0.29831447487752216</v>
      </c>
      <c r="AB230" s="11">
        <f>'OddsRatio_working_3-way'!X230^(1/3)*COS(('OddsRatio_working_3-way'!Y230+4*PI())/3)</f>
        <v>-0.23112765577129932</v>
      </c>
      <c r="AC230" s="11">
        <f>'OddsRatio_working_3-way'!X230^(1/3)*SIN('OddsRatio_working_3-way'!Y230/3)</f>
        <v>3.8790328096972485E-2</v>
      </c>
      <c r="AD230" s="11">
        <f>'OddsRatio_working_3-way'!X230^(1/3)*SIN(('OddsRatio_working_3-way'!Y230+2*PI())/3)</f>
        <v>0.43911517092715302</v>
      </c>
      <c r="AE230" s="11">
        <f>'OddsRatio_working_3-way'!X230^(1/3)*SIN(('OddsRatio_working_3-way'!Y230+4*PI())/3)</f>
        <v>-0.47790549902412544</v>
      </c>
      <c r="AF230" s="11">
        <f>-'OddsRatio_working_3-way'!U230/(3*'OddsRatio_working_3-way'!X230^(1/3))*COS(('OddsRatio_working_3-way'!Y230)/3)</f>
        <v>0.52944213064882151</v>
      </c>
      <c r="AG230" s="11">
        <f>-'OddsRatio_working_3-way'!U230/(3*'OddsRatio_working_3-way'!X230^(1/3))*COS(('OddsRatio_working_3-way'!Y230+2*PI())/3)</f>
        <v>-0.29831447487752216</v>
      </c>
      <c r="AH230" s="11">
        <f>-'OddsRatio_working_3-way'!U230/(3*'OddsRatio_working_3-way'!X230^(1/3))*COS(('OddsRatio_working_3-way'!Y230+4*PI())/3)</f>
        <v>-0.23112765577129932</v>
      </c>
      <c r="AI230" s="11">
        <f>'OddsRatio_working_3-way'!U230/(3*'OddsRatio_working_3-way'!X230^(1/3))*SIN(('OddsRatio_working_3-way'!Y230)/3)</f>
        <v>-3.8790328096972485E-2</v>
      </c>
      <c r="AJ230" s="11">
        <f>'OddsRatio_working_3-way'!U230/(3*'OddsRatio_working_3-way'!X230^(1/3))*SIN(('OddsRatio_working_3-way'!Y230+2*PI())/3)</f>
        <v>-0.43911517092715302</v>
      </c>
      <c r="AK230" s="11">
        <f>'OddsRatio_working_3-way'!U230/(3*'OddsRatio_working_3-way'!X230^(1/3))*SIN(('OddsRatio_working_3-way'!Y230+4*PI())/3)</f>
        <v>0.47790549902412544</v>
      </c>
      <c r="AL230" s="11">
        <f>'OddsRatio_working_3-way'!Z230+'OddsRatio_working_3-way'!AF230</f>
        <v>1.058884261297643</v>
      </c>
      <c r="AM230" s="11">
        <f>'OddsRatio_working_3-way'!AA230+'OddsRatio_working_3-way'!AG230</f>
        <v>-0.59662894975504432</v>
      </c>
      <c r="AN230" s="11">
        <f>'OddsRatio_working_3-way'!AB230+'OddsRatio_working_3-way'!AH230</f>
        <v>-0.46225531154259863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1.058884261297643</v>
      </c>
      <c r="AS230" s="11">
        <f>IF(('OddsRatio_working_3-way'!X230=0),IF(Q230&gt;0,-Q230^(1/3),(-Q230)^(1/3)),'OddsRatio_working_3-way'!AM230-'OddsRatio_working_3-way'!R230/3)</f>
        <v>-0.59662894975504432</v>
      </c>
      <c r="AT230" s="11">
        <f>IF(('OddsRatio_working_3-way'!X230=0),IF(Q230&gt;0,-Q230^(1/3),(-Q230)^(1/3)),'OddsRatio_working_3-way'!AN230-'OddsRatio_working_3-way'!R230/3)</f>
        <v>-0.46225531154259863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9">
        <f t="shared" si="52"/>
        <v>0.37835383499107395</v>
      </c>
      <c r="E231" s="9">
        <f t="shared" si="53"/>
        <v>0.27396914246895721</v>
      </c>
      <c r="F231" s="9">
        <f t="shared" si="54"/>
        <v>0.34767702253996907</v>
      </c>
      <c r="G231" s="9">
        <f t="shared" si="55"/>
        <v>1.0600184400158239</v>
      </c>
      <c r="H231" s="9">
        <f t="shared" si="56"/>
        <v>2.643028582024527</v>
      </c>
      <c r="I231" s="9">
        <f t="shared" si="57"/>
        <v>3.6500461000395608</v>
      </c>
      <c r="J231" s="9">
        <f t="shared" si="58"/>
        <v>2.8762326388280077</v>
      </c>
      <c r="K231" s="11">
        <f t="shared" si="59"/>
        <v>0.39215686274509809</v>
      </c>
      <c r="L231" s="11">
        <f t="shared" si="60"/>
        <v>0.2857142857142857</v>
      </c>
      <c r="M231" s="11">
        <f t="shared" si="61"/>
        <v>0.36101083032490977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-0.27743227254800851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0.2354154658253193</v>
      </c>
      <c r="Q231" s="11">
        <f>2*'OddsRatio_working_3-way'!K231*'OddsRatio_working_3-way'!L231*'OddsRatio_working_3-way'!M231</f>
        <v>8.0898785506982582E-2</v>
      </c>
      <c r="R231" s="11">
        <f t="shared" si="62"/>
        <v>0</v>
      </c>
      <c r="S231" s="11">
        <f t="shared" si="63"/>
        <v>-0.84855112083105488</v>
      </c>
      <c r="T231" s="11">
        <f t="shared" si="64"/>
        <v>-0.29159832330964086</v>
      </c>
      <c r="U231" s="11">
        <f>'OddsRatio_working_3-way'!S231-'OddsRatio_working_3-way'!R231^2/3</f>
        <v>-0.84855112083105488</v>
      </c>
      <c r="V231" s="11">
        <f>'OddsRatio_working_3-way'!S231*'OddsRatio_working_3-way'!R231/3-2*'OddsRatio_working_3-way'!R231^3/27-'OddsRatio_working_3-way'!T231</f>
        <v>0.29159832330964086</v>
      </c>
      <c r="W231" s="11">
        <f>'OddsRatio_working_3-way'!V231^2+4*'OddsRatio_working_3-way'!U231^3/27</f>
        <v>-5.4874407243999945E-3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0.15043023539285066</v>
      </c>
      <c r="Y231" s="11">
        <f>IF('OddsRatio_working_3-way'!W231&gt;=0,IF('OddsRatio_working_3-way'!V231+SQRT('OddsRatio_working_3-way'!W231)&gt;0,0,PI()),ACOS('OddsRatio_working_3-way'!V231/(2*'OddsRatio_working_3-way'!X231)))</f>
        <v>0.24877617485252101</v>
      </c>
      <c r="Z231" s="11">
        <f>'OddsRatio_working_3-way'!X231^(1/3)*COS('OddsRatio_working_3-way'!Y231/3)</f>
        <v>0.53000922000791195</v>
      </c>
      <c r="AA231" s="11">
        <f>'OddsRatio_working_3-way'!X231^(1/3)*COS(('OddsRatio_working_3-way'!Y231+2*PI())/3)</f>
        <v>-0.30315497353718135</v>
      </c>
      <c r="AB231" s="11">
        <f>'OddsRatio_working_3-way'!X231^(1/3)*COS(('OddsRatio_working_3-way'!Y231+4*PI())/3)</f>
        <v>-0.22685424647073055</v>
      </c>
      <c r="AC231" s="11">
        <f>'OddsRatio_working_3-way'!X231^(1/3)*SIN('OddsRatio_working_3-way'!Y231/3)</f>
        <v>4.4052245311179475E-2</v>
      </c>
      <c r="AD231" s="11">
        <f>'OddsRatio_working_3-way'!X231^(1/3)*SIN(('OddsRatio_working_3-way'!Y231+2*PI())/3)</f>
        <v>0.43697532611123763</v>
      </c>
      <c r="AE231" s="11">
        <f>'OddsRatio_working_3-way'!X231^(1/3)*SIN(('OddsRatio_working_3-way'!Y231+4*PI())/3)</f>
        <v>-0.48102757142241714</v>
      </c>
      <c r="AF231" s="11">
        <f>-'OddsRatio_working_3-way'!U231/(3*'OddsRatio_working_3-way'!X231^(1/3))*COS(('OddsRatio_working_3-way'!Y231)/3)</f>
        <v>0.53000922000791195</v>
      </c>
      <c r="AG231" s="11">
        <f>-'OddsRatio_working_3-way'!U231/(3*'OddsRatio_working_3-way'!X231^(1/3))*COS(('OddsRatio_working_3-way'!Y231+2*PI())/3)</f>
        <v>-0.30315497353718135</v>
      </c>
      <c r="AH231" s="11">
        <f>-'OddsRatio_working_3-way'!U231/(3*'OddsRatio_working_3-way'!X231^(1/3))*COS(('OddsRatio_working_3-way'!Y231+4*PI())/3)</f>
        <v>-0.22685424647073055</v>
      </c>
      <c r="AI231" s="11">
        <f>'OddsRatio_working_3-way'!U231/(3*'OddsRatio_working_3-way'!X231^(1/3))*SIN(('OddsRatio_working_3-way'!Y231)/3)</f>
        <v>-4.4052245311179475E-2</v>
      </c>
      <c r="AJ231" s="11">
        <f>'OddsRatio_working_3-way'!U231/(3*'OddsRatio_working_3-way'!X231^(1/3))*SIN(('OddsRatio_working_3-way'!Y231+2*PI())/3)</f>
        <v>-0.43697532611123763</v>
      </c>
      <c r="AK231" s="11">
        <f>'OddsRatio_working_3-way'!U231/(3*'OddsRatio_working_3-way'!X231^(1/3))*SIN(('OddsRatio_working_3-way'!Y231+4*PI())/3)</f>
        <v>0.48102757142241714</v>
      </c>
      <c r="AL231" s="11">
        <f>'OddsRatio_working_3-way'!Z231+'OddsRatio_working_3-way'!AF231</f>
        <v>1.0600184400158239</v>
      </c>
      <c r="AM231" s="11">
        <f>'OddsRatio_working_3-way'!AA231+'OddsRatio_working_3-way'!AG231</f>
        <v>-0.6063099470743627</v>
      </c>
      <c r="AN231" s="11">
        <f>'OddsRatio_working_3-way'!AB231+'OddsRatio_working_3-way'!AH231</f>
        <v>-0.45370849294146109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1.0600184400158239</v>
      </c>
      <c r="AS231" s="11">
        <f>IF(('OddsRatio_working_3-way'!X231=0),IF(Q231&gt;0,-Q231^(1/3),(-Q231)^(1/3)),'OddsRatio_working_3-way'!AM231-'OddsRatio_working_3-way'!R231/3)</f>
        <v>-0.6063099470743627</v>
      </c>
      <c r="AT231" s="11">
        <f>IF(('OddsRatio_working_3-way'!X231=0),IF(Q231&gt;0,-Q231^(1/3),(-Q231)^(1/3)),'OddsRatio_working_3-way'!AN231-'OddsRatio_working_3-way'!R231/3)</f>
        <v>-0.45370849294146109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9">
        <f t="shared" si="52"/>
        <v>0.38780709663797835</v>
      </c>
      <c r="E232" s="9">
        <f t="shared" si="53"/>
        <v>0.30311873746515222</v>
      </c>
      <c r="F232" s="9">
        <f t="shared" si="54"/>
        <v>0.30907416589686981</v>
      </c>
      <c r="G232" s="9">
        <f t="shared" si="55"/>
        <v>1.0594641612779578</v>
      </c>
      <c r="H232" s="9">
        <f t="shared" si="56"/>
        <v>2.5786016003041574</v>
      </c>
      <c r="I232" s="9">
        <f t="shared" si="57"/>
        <v>3.2990372299731687</v>
      </c>
      <c r="J232" s="9">
        <f t="shared" si="58"/>
        <v>3.2354693802964904</v>
      </c>
      <c r="K232" s="11">
        <f t="shared" si="59"/>
        <v>0.40160642570281119</v>
      </c>
      <c r="L232" s="11">
        <f t="shared" si="60"/>
        <v>0.31545741324921134</v>
      </c>
      <c r="M232" s="11">
        <f t="shared" si="61"/>
        <v>0.32154340836012862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-0.27791338195041337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0.2350481378178888</v>
      </c>
      <c r="Q232" s="11">
        <f>2*'OddsRatio_working_3-way'!K232*'OddsRatio_working_3-way'!L232*'OddsRatio_working_3-way'!M232</f>
        <v>8.1472491444675499E-2</v>
      </c>
      <c r="R232" s="11">
        <f t="shared" si="62"/>
        <v>0</v>
      </c>
      <c r="S232" s="11">
        <f t="shared" si="63"/>
        <v>-0.84576041703464</v>
      </c>
      <c r="T232" s="11">
        <f t="shared" si="64"/>
        <v>-0.29315785685776086</v>
      </c>
      <c r="U232" s="11">
        <f>'OddsRatio_working_3-way'!S232-'OddsRatio_working_3-way'!R232^2/3</f>
        <v>-0.84576041703464</v>
      </c>
      <c r="V232" s="11">
        <f>'OddsRatio_working_3-way'!S232*'OddsRatio_working_3-way'!R232/3-2*'OddsRatio_working_3-way'!R232^3/27-'OddsRatio_working_3-way'!T232</f>
        <v>0.29315785685776086</v>
      </c>
      <c r="W232" s="11">
        <f>'OddsRatio_working_3-way'!V232^2+4*'OddsRatio_working_3-way'!U232^3/27</f>
        <v>-3.6853541599770889E-3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0.14968874640183585</v>
      </c>
      <c r="Y232" s="11">
        <f>IF('OddsRatio_working_3-way'!W232&gt;=0,IF('OddsRatio_working_3-way'!V232+SQRT('OddsRatio_working_3-way'!W232)&gt;0,0,PI()),ACOS('OddsRatio_working_3-way'!V232/(2*'OddsRatio_working_3-way'!X232)))</f>
        <v>0.20419385468864593</v>
      </c>
      <c r="Z232" s="11">
        <f>'OddsRatio_working_3-way'!X232^(1/3)*COS('OddsRatio_working_3-way'!Y232/3)</f>
        <v>0.52973208063897903</v>
      </c>
      <c r="AA232" s="11">
        <f>'OddsRatio_working_3-way'!X232^(1/3)*COS(('OddsRatio_working_3-way'!Y232+2*PI())/3)</f>
        <v>-0.2961397723494808</v>
      </c>
      <c r="AB232" s="11">
        <f>'OddsRatio_working_3-way'!X232^(1/3)*COS(('OddsRatio_working_3-way'!Y232+4*PI())/3)</f>
        <v>-0.23359230828949837</v>
      </c>
      <c r="AC232" s="11">
        <f>'OddsRatio_working_3-way'!X232^(1/3)*SIN('OddsRatio_working_3-way'!Y232/3)</f>
        <v>3.6111795212159278E-2</v>
      </c>
      <c r="AD232" s="11">
        <f>'OddsRatio_working_3-way'!X232^(1/3)*SIN(('OddsRatio_working_3-way'!Y232+2*PI())/3)</f>
        <v>0.44070554142686297</v>
      </c>
      <c r="AE232" s="11">
        <f>'OddsRatio_working_3-way'!X232^(1/3)*SIN(('OddsRatio_working_3-way'!Y232+4*PI())/3)</f>
        <v>-0.47681733663902232</v>
      </c>
      <c r="AF232" s="11">
        <f>-'OddsRatio_working_3-way'!U232/(3*'OddsRatio_working_3-way'!X232^(1/3))*COS(('OddsRatio_working_3-way'!Y232)/3)</f>
        <v>0.52973208063897892</v>
      </c>
      <c r="AG232" s="11">
        <f>-'OddsRatio_working_3-way'!U232/(3*'OddsRatio_working_3-way'!X232^(1/3))*COS(('OddsRatio_working_3-way'!Y232+2*PI())/3)</f>
        <v>-0.29613977234948075</v>
      </c>
      <c r="AH232" s="11">
        <f>-'OddsRatio_working_3-way'!U232/(3*'OddsRatio_working_3-way'!X232^(1/3))*COS(('OddsRatio_working_3-way'!Y232+4*PI())/3)</f>
        <v>-0.23359230828949831</v>
      </c>
      <c r="AI232" s="11">
        <f>'OddsRatio_working_3-way'!U232/(3*'OddsRatio_working_3-way'!X232^(1/3))*SIN(('OddsRatio_working_3-way'!Y232)/3)</f>
        <v>-3.6111795212159264E-2</v>
      </c>
      <c r="AJ232" s="11">
        <f>'OddsRatio_working_3-way'!U232/(3*'OddsRatio_working_3-way'!X232^(1/3))*SIN(('OddsRatio_working_3-way'!Y232+2*PI())/3)</f>
        <v>-0.44070554142686291</v>
      </c>
      <c r="AK232" s="11">
        <f>'OddsRatio_working_3-way'!U232/(3*'OddsRatio_working_3-way'!X232^(1/3))*SIN(('OddsRatio_working_3-way'!Y232+4*PI())/3)</f>
        <v>0.4768173366390222</v>
      </c>
      <c r="AL232" s="11">
        <f>'OddsRatio_working_3-way'!Z232+'OddsRatio_working_3-way'!AF232</f>
        <v>1.0594641612779578</v>
      </c>
      <c r="AM232" s="11">
        <f>'OddsRatio_working_3-way'!AA232+'OddsRatio_working_3-way'!AG232</f>
        <v>-0.59227954469896149</v>
      </c>
      <c r="AN232" s="11">
        <f>'OddsRatio_working_3-way'!AB232+'OddsRatio_working_3-way'!AH232</f>
        <v>-0.46718461657899668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1.0594641612779578</v>
      </c>
      <c r="AS232" s="11">
        <f>IF(('OddsRatio_working_3-way'!X232=0),IF(Q232&gt;0,-Q232^(1/3),(-Q232)^(1/3)),'OddsRatio_working_3-way'!AM232-'OddsRatio_working_3-way'!R232/3)</f>
        <v>-0.59227954469896149</v>
      </c>
      <c r="AT232" s="11">
        <f>IF(('OddsRatio_working_3-way'!X232=0),IF(Q232&gt;0,-Q232^(1/3),(-Q232)^(1/3)),'OddsRatio_working_3-way'!AN232-'OddsRatio_working_3-way'!R232/3)</f>
        <v>-0.46718461657899668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9">
        <f t="shared" si="52"/>
        <v>0.48192785712020192</v>
      </c>
      <c r="E233" s="9">
        <f t="shared" si="53"/>
        <v>0.27079574542347545</v>
      </c>
      <c r="F233" s="9">
        <f t="shared" si="54"/>
        <v>0.24727639745632246</v>
      </c>
      <c r="G233" s="9">
        <f t="shared" si="55"/>
        <v>1.0643558120663583</v>
      </c>
      <c r="H233" s="9">
        <f t="shared" si="56"/>
        <v>2.074999370187022</v>
      </c>
      <c r="I233" s="9">
        <f t="shared" si="57"/>
        <v>3.692820204527886</v>
      </c>
      <c r="J233" s="9">
        <f t="shared" si="58"/>
        <v>4.0440576225097846</v>
      </c>
      <c r="K233" s="11">
        <f t="shared" si="59"/>
        <v>0.49751243781094534</v>
      </c>
      <c r="L233" s="11">
        <f t="shared" si="60"/>
        <v>0.28328611898016998</v>
      </c>
      <c r="M233" s="11">
        <f t="shared" si="61"/>
        <v>0.2590673575129534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-0.26683934172581136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0.23368019507038484</v>
      </c>
      <c r="Q233" s="11">
        <f>2*'OddsRatio_working_3-way'!K233*'OddsRatio_working_3-way'!L233*'OddsRatio_working_3-way'!M233</f>
        <v>7.3025060959495278E-2</v>
      </c>
      <c r="R233" s="11">
        <f t="shared" si="62"/>
        <v>0</v>
      </c>
      <c r="S233" s="11">
        <f t="shared" si="63"/>
        <v>-0.87573366640403827</v>
      </c>
      <c r="T233" s="11">
        <f t="shared" si="64"/>
        <v>-0.273666770751262</v>
      </c>
      <c r="U233" s="11">
        <f>'OddsRatio_working_3-way'!S233-'OddsRatio_working_3-way'!R233^2/3</f>
        <v>-0.87573366640403827</v>
      </c>
      <c r="V233" s="11">
        <f>'OddsRatio_working_3-way'!S233*'OddsRatio_working_3-way'!R233/3-2*'OddsRatio_working_3-way'!R233^3/27-'OddsRatio_working_3-way'!T233</f>
        <v>0.273666770751262</v>
      </c>
      <c r="W233" s="11">
        <f>'OddsRatio_working_3-way'!V233^2+4*'OddsRatio_working_3-way'!U233^3/27</f>
        <v>-2.4604043529681902E-2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0.15771615718047541</v>
      </c>
      <c r="Y233" s="11">
        <f>IF('OddsRatio_working_3-way'!W233&gt;=0,IF('OddsRatio_working_3-way'!V233+SQRT('OddsRatio_working_3-way'!W233)&gt;0,0,PI()),ACOS('OddsRatio_working_3-way'!V233/(2*'OddsRatio_working_3-way'!X233)))</f>
        <v>0.5204556383204848</v>
      </c>
      <c r="Z233" s="11">
        <f>'OddsRatio_working_3-way'!X233^(1/3)*COS('OddsRatio_working_3-way'!Y233/3)</f>
        <v>0.53217790603317916</v>
      </c>
      <c r="AA233" s="11">
        <f>'OddsRatio_working_3-way'!X233^(1/3)*COS(('OddsRatio_working_3-way'!Y233+2*PI())/3)</f>
        <v>-0.3468566684022259</v>
      </c>
      <c r="AB233" s="11">
        <f>'OddsRatio_working_3-way'!X233^(1/3)*COS(('OddsRatio_working_3-way'!Y233+4*PI())/3)</f>
        <v>-0.18532123763095332</v>
      </c>
      <c r="AC233" s="11">
        <f>'OddsRatio_working_3-way'!X233^(1/3)*SIN('OddsRatio_working_3-way'!Y233/3)</f>
        <v>9.3262524439456471E-2</v>
      </c>
      <c r="AD233" s="11">
        <f>'OddsRatio_working_3-way'!X233^(1/3)*SIN(('OddsRatio_working_3-way'!Y233+2*PI())/3)</f>
        <v>0.41424832373781278</v>
      </c>
      <c r="AE233" s="11">
        <f>'OddsRatio_working_3-way'!X233^(1/3)*SIN(('OddsRatio_working_3-way'!Y233+4*PI())/3)</f>
        <v>-0.50751084817726921</v>
      </c>
      <c r="AF233" s="11">
        <f>-'OddsRatio_working_3-way'!U233/(3*'OddsRatio_working_3-way'!X233^(1/3))*COS(('OddsRatio_working_3-way'!Y233)/3)</f>
        <v>0.53217790603317916</v>
      </c>
      <c r="AG233" s="11">
        <f>-'OddsRatio_working_3-way'!U233/(3*'OddsRatio_working_3-way'!X233^(1/3))*COS(('OddsRatio_working_3-way'!Y233+2*PI())/3)</f>
        <v>-0.3468566684022259</v>
      </c>
      <c r="AH233" s="11">
        <f>-'OddsRatio_working_3-way'!U233/(3*'OddsRatio_working_3-way'!X233^(1/3))*COS(('OddsRatio_working_3-way'!Y233+4*PI())/3)</f>
        <v>-0.18532123763095332</v>
      </c>
      <c r="AI233" s="11">
        <f>'OddsRatio_working_3-way'!U233/(3*'OddsRatio_working_3-way'!X233^(1/3))*SIN(('OddsRatio_working_3-way'!Y233)/3)</f>
        <v>-9.3262524439456471E-2</v>
      </c>
      <c r="AJ233" s="11">
        <f>'OddsRatio_working_3-way'!U233/(3*'OddsRatio_working_3-way'!X233^(1/3))*SIN(('OddsRatio_working_3-way'!Y233+2*PI())/3)</f>
        <v>-0.41424832373781278</v>
      </c>
      <c r="AK233" s="11">
        <f>'OddsRatio_working_3-way'!U233/(3*'OddsRatio_working_3-way'!X233^(1/3))*SIN(('OddsRatio_working_3-way'!Y233+4*PI())/3)</f>
        <v>0.50751084817726921</v>
      </c>
      <c r="AL233" s="11">
        <f>'OddsRatio_working_3-way'!Z233+'OddsRatio_working_3-way'!AF233</f>
        <v>1.0643558120663583</v>
      </c>
      <c r="AM233" s="11">
        <f>'OddsRatio_working_3-way'!AA233+'OddsRatio_working_3-way'!AG233</f>
        <v>-0.6937133368044518</v>
      </c>
      <c r="AN233" s="11">
        <f>'OddsRatio_working_3-way'!AB233+'OddsRatio_working_3-way'!AH233</f>
        <v>-0.37064247526190663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1.0643558120663583</v>
      </c>
      <c r="AS233" s="11">
        <f>IF(('OddsRatio_working_3-way'!X233=0),IF(Q233&gt;0,-Q233^(1/3),(-Q233)^(1/3)),'OddsRatio_working_3-way'!AM233-'OddsRatio_working_3-way'!R233/3)</f>
        <v>-0.6937133368044518</v>
      </c>
      <c r="AT233" s="11">
        <f>IF(('OddsRatio_working_3-way'!X233=0),IF(Q233&gt;0,-Q233^(1/3),(-Q233)^(1/3)),'OddsRatio_working_3-way'!AN233-'OddsRatio_working_3-way'!R233/3)</f>
        <v>-0.37064247526190663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9">
        <f t="shared" si="52"/>
        <v>0.48436684442695355</v>
      </c>
      <c r="E234" s="9">
        <f t="shared" si="53"/>
        <v>0.25392566166533004</v>
      </c>
      <c r="F234" s="9">
        <f t="shared" si="54"/>
        <v>0.26170749390771653</v>
      </c>
      <c r="G234" s="9">
        <f t="shared" si="55"/>
        <v>1.0645508905199397</v>
      </c>
      <c r="H234" s="9">
        <f t="shared" si="56"/>
        <v>2.0645508905199397</v>
      </c>
      <c r="I234" s="9">
        <f t="shared" si="57"/>
        <v>3.9381604578350338</v>
      </c>
      <c r="J234" s="9">
        <f t="shared" si="58"/>
        <v>3.82105985987784</v>
      </c>
      <c r="K234" s="11">
        <f t="shared" si="59"/>
        <v>0.5</v>
      </c>
      <c r="L234" s="11">
        <f t="shared" si="60"/>
        <v>0.26595744680851063</v>
      </c>
      <c r="M234" s="11">
        <f t="shared" si="61"/>
        <v>0.27397260273972601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-0.26646750218595161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0.23353249781404833</v>
      </c>
      <c r="Q234" s="11">
        <f>2*'OddsRatio_working_3-way'!K234*'OddsRatio_working_3-way'!L234*'OddsRatio_working_3-way'!M234</f>
        <v>7.2865053920139894E-2</v>
      </c>
      <c r="R234" s="11">
        <f t="shared" si="62"/>
        <v>0</v>
      </c>
      <c r="S234" s="11">
        <f t="shared" si="63"/>
        <v>-0.87640142193054404</v>
      </c>
      <c r="T234" s="11">
        <f t="shared" si="64"/>
        <v>-0.27344818156959255</v>
      </c>
      <c r="U234" s="11">
        <f>'OddsRatio_working_3-way'!S234-'OddsRatio_working_3-way'!R234^2/3</f>
        <v>-0.87640142193054404</v>
      </c>
      <c r="V234" s="11">
        <f>'OddsRatio_working_3-way'!S234*'OddsRatio_working_3-way'!R234/3-2*'OddsRatio_working_3-way'!R234^3/27-'OddsRatio_working_3-way'!T234</f>
        <v>0.27344818156959255</v>
      </c>
      <c r="W234" s="11">
        <f>'OddsRatio_working_3-way'!V234^2+4*'OddsRatio_working_3-way'!U234^3/27</f>
        <v>-2.4951414100814209E-2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0.15789658174302815</v>
      </c>
      <c r="Y234" s="11">
        <f>IF('OddsRatio_working_3-way'!W234&gt;=0,IF('OddsRatio_working_3-way'!V234+SQRT('OddsRatio_working_3-way'!W234)&gt;0,0,PI()),ACOS('OddsRatio_working_3-way'!V234/(2*'OddsRatio_working_3-way'!X234)))</f>
        <v>0.52383128828552272</v>
      </c>
      <c r="Z234" s="11">
        <f>'OddsRatio_working_3-way'!X234^(1/3)*COS('OddsRatio_working_3-way'!Y234/3)</f>
        <v>0.53227544525996984</v>
      </c>
      <c r="AA234" s="11">
        <f>'OddsRatio_working_3-way'!X234^(1/3)*COS(('OddsRatio_working_3-way'!Y234+2*PI())/3)</f>
        <v>-0.34745496103987927</v>
      </c>
      <c r="AB234" s="11">
        <f>'OddsRatio_working_3-way'!X234^(1/3)*COS(('OddsRatio_working_3-way'!Y234+4*PI())/3)</f>
        <v>-0.18482048422009051</v>
      </c>
      <c r="AC234" s="11">
        <f>'OddsRatio_working_3-way'!X234^(1/3)*SIN('OddsRatio_working_3-way'!Y234/3)</f>
        <v>9.3897058971418951E-2</v>
      </c>
      <c r="AD234" s="11">
        <f>'OddsRatio_working_3-way'!X234^(1/3)*SIN(('OddsRatio_working_3-way'!Y234+2*PI())/3)</f>
        <v>0.41401552792009783</v>
      </c>
      <c r="AE234" s="11">
        <f>'OddsRatio_working_3-way'!X234^(1/3)*SIN(('OddsRatio_working_3-way'!Y234+4*PI())/3)</f>
        <v>-0.50791258689151686</v>
      </c>
      <c r="AF234" s="11">
        <f>-'OddsRatio_working_3-way'!U234/(3*'OddsRatio_working_3-way'!X234^(1/3))*COS(('OddsRatio_working_3-way'!Y234)/3)</f>
        <v>0.53227544525996984</v>
      </c>
      <c r="AG234" s="11">
        <f>-'OddsRatio_working_3-way'!U234/(3*'OddsRatio_working_3-way'!X234^(1/3))*COS(('OddsRatio_working_3-way'!Y234+2*PI())/3)</f>
        <v>-0.34745496103987927</v>
      </c>
      <c r="AH234" s="11">
        <f>-'OddsRatio_working_3-way'!U234/(3*'OddsRatio_working_3-way'!X234^(1/3))*COS(('OddsRatio_working_3-way'!Y234+4*PI())/3)</f>
        <v>-0.18482048422009051</v>
      </c>
      <c r="AI234" s="11">
        <f>'OddsRatio_working_3-way'!U234/(3*'OddsRatio_working_3-way'!X234^(1/3))*SIN(('OddsRatio_working_3-way'!Y234)/3)</f>
        <v>-9.3897058971418951E-2</v>
      </c>
      <c r="AJ234" s="11">
        <f>'OddsRatio_working_3-way'!U234/(3*'OddsRatio_working_3-way'!X234^(1/3))*SIN(('OddsRatio_working_3-way'!Y234+2*PI())/3)</f>
        <v>-0.41401552792009783</v>
      </c>
      <c r="AK234" s="11">
        <f>'OddsRatio_working_3-way'!U234/(3*'OddsRatio_working_3-way'!X234^(1/3))*SIN(('OddsRatio_working_3-way'!Y234+4*PI())/3)</f>
        <v>0.50791258689151686</v>
      </c>
      <c r="AL234" s="11">
        <f>'OddsRatio_working_3-way'!Z234+'OddsRatio_working_3-way'!AF234</f>
        <v>1.0645508905199397</v>
      </c>
      <c r="AM234" s="11">
        <f>'OddsRatio_working_3-way'!AA234+'OddsRatio_working_3-way'!AG234</f>
        <v>-0.69490992207975855</v>
      </c>
      <c r="AN234" s="11">
        <f>'OddsRatio_working_3-way'!AB234+'OddsRatio_working_3-way'!AH234</f>
        <v>-0.36964096844018102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1.0645508905199397</v>
      </c>
      <c r="AS234" s="11">
        <f>IF(('OddsRatio_working_3-way'!X234=0),IF(Q234&gt;0,-Q234^(1/3),(-Q234)^(1/3)),'OddsRatio_working_3-way'!AM234-'OddsRatio_working_3-way'!R234/3)</f>
        <v>-0.69490992207975855</v>
      </c>
      <c r="AT234" s="11">
        <f>IF(('OddsRatio_working_3-way'!X234=0),IF(Q234&gt;0,-Q234^(1/3),(-Q234)^(1/3)),'OddsRatio_working_3-way'!AN234-'OddsRatio_working_3-way'!R234/3)</f>
        <v>-0.36964096844018102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9">
        <f t="shared" si="52"/>
        <v>0.33099405372098456</v>
      </c>
      <c r="E235" s="9">
        <f t="shared" si="53"/>
        <v>0.2825073708098238</v>
      </c>
      <c r="F235" s="9">
        <f t="shared" si="54"/>
        <v>0.38649857546919197</v>
      </c>
      <c r="G235" s="9">
        <f t="shared" si="55"/>
        <v>1.0582211051895771</v>
      </c>
      <c r="H235" s="9">
        <f t="shared" si="56"/>
        <v>3.0212023109120931</v>
      </c>
      <c r="I235" s="9">
        <f t="shared" si="57"/>
        <v>3.5397306524549852</v>
      </c>
      <c r="J235" s="9">
        <f t="shared" si="58"/>
        <v>2.587331657784365</v>
      </c>
      <c r="K235" s="11">
        <f t="shared" si="59"/>
        <v>0.3436426116838488</v>
      </c>
      <c r="L235" s="11">
        <f t="shared" si="60"/>
        <v>0.29411764705882354</v>
      </c>
      <c r="M235" s="11">
        <f t="shared" si="61"/>
        <v>0.4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-0.27798665858095839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0.23488983222154841</v>
      </c>
      <c r="Q235" s="11">
        <f>2*'OddsRatio_working_3-way'!K235*'OddsRatio_working_3-way'!L235*'OddsRatio_working_3-way'!M235</f>
        <v>8.0857085102082074E-2</v>
      </c>
      <c r="R235" s="11">
        <f t="shared" si="62"/>
        <v>0</v>
      </c>
      <c r="S235" s="11">
        <f t="shared" si="63"/>
        <v>-0.84496800465386779</v>
      </c>
      <c r="T235" s="11">
        <f t="shared" si="64"/>
        <v>-0.29086678301337965</v>
      </c>
      <c r="U235" s="11">
        <f>'OddsRatio_working_3-way'!S235-'OddsRatio_working_3-way'!R235^2/3</f>
        <v>-0.84496800465386779</v>
      </c>
      <c r="V235" s="11">
        <f>'OddsRatio_working_3-way'!S235*'OddsRatio_working_3-way'!R235/3-2*'OddsRatio_working_3-way'!R235^3/27-'OddsRatio_working_3-way'!T235</f>
        <v>0.29086678301337965</v>
      </c>
      <c r="W235" s="11">
        <f>'OddsRatio_working_3-way'!V235^2+4*'OddsRatio_working_3-way'!U235^3/27</f>
        <v>-4.7717132304084253E-3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0.14947842544240364</v>
      </c>
      <c r="Y235" s="11">
        <f>IF('OddsRatio_working_3-way'!W235&gt;=0,IF('OddsRatio_working_3-way'!V235+SQRT('OddsRatio_working_3-way'!W235)&gt;0,0,PI()),ACOS('OddsRatio_working_3-way'!V235/(2*'OddsRatio_working_3-way'!X235)))</f>
        <v>0.23316915054953125</v>
      </c>
      <c r="Z235" s="11">
        <f>'OddsRatio_working_3-way'!X235^(1/3)*COS('OddsRatio_working_3-way'!Y235/3)</f>
        <v>0.52911055259478867</v>
      </c>
      <c r="AA235" s="11">
        <f>'OddsRatio_working_3-way'!X235^(1/3)*COS(('OddsRatio_working_3-way'!Y235+2*PI())/3)</f>
        <v>-0.30024166744437114</v>
      </c>
      <c r="AB235" s="11">
        <f>'OddsRatio_working_3-way'!X235^(1/3)*COS(('OddsRatio_working_3-way'!Y235+4*PI())/3)</f>
        <v>-0.22886888515041767</v>
      </c>
      <c r="AC235" s="11">
        <f>'OddsRatio_working_3-way'!X235^(1/3)*SIN('OddsRatio_working_3-way'!Y235/3)</f>
        <v>4.1207095070226608E-2</v>
      </c>
      <c r="AD235" s="11">
        <f>'OddsRatio_working_3-way'!X235^(1/3)*SIN(('OddsRatio_working_3-way'!Y235+2*PI())/3)</f>
        <v>0.43761963242239599</v>
      </c>
      <c r="AE235" s="11">
        <f>'OddsRatio_working_3-way'!X235^(1/3)*SIN(('OddsRatio_working_3-way'!Y235+4*PI())/3)</f>
        <v>-0.47882672749262262</v>
      </c>
      <c r="AF235" s="11">
        <f>-'OddsRatio_working_3-way'!U235/(3*'OddsRatio_working_3-way'!X235^(1/3))*COS(('OddsRatio_working_3-way'!Y235)/3)</f>
        <v>0.52911055259478856</v>
      </c>
      <c r="AG235" s="11">
        <f>-'OddsRatio_working_3-way'!U235/(3*'OddsRatio_working_3-way'!X235^(1/3))*COS(('OddsRatio_working_3-way'!Y235+2*PI())/3)</f>
        <v>-0.30024166744437109</v>
      </c>
      <c r="AH235" s="11">
        <f>-'OddsRatio_working_3-way'!U235/(3*'OddsRatio_working_3-way'!X235^(1/3))*COS(('OddsRatio_working_3-way'!Y235+4*PI())/3)</f>
        <v>-0.22886888515041762</v>
      </c>
      <c r="AI235" s="11">
        <f>'OddsRatio_working_3-way'!U235/(3*'OddsRatio_working_3-way'!X235^(1/3))*SIN(('OddsRatio_working_3-way'!Y235)/3)</f>
        <v>-4.1207095070226601E-2</v>
      </c>
      <c r="AJ235" s="11">
        <f>'OddsRatio_working_3-way'!U235/(3*'OddsRatio_working_3-way'!X235^(1/3))*SIN(('OddsRatio_working_3-way'!Y235+2*PI())/3)</f>
        <v>-0.43761963242239593</v>
      </c>
      <c r="AK235" s="11">
        <f>'OddsRatio_working_3-way'!U235/(3*'OddsRatio_working_3-way'!X235^(1/3))*SIN(('OddsRatio_working_3-way'!Y235+4*PI())/3)</f>
        <v>0.47882672749262251</v>
      </c>
      <c r="AL235" s="11">
        <f>'OddsRatio_working_3-way'!Z235+'OddsRatio_working_3-way'!AF235</f>
        <v>1.0582211051895771</v>
      </c>
      <c r="AM235" s="11">
        <f>'OddsRatio_working_3-way'!AA235+'OddsRatio_working_3-way'!AG235</f>
        <v>-0.60048333488874217</v>
      </c>
      <c r="AN235" s="11">
        <f>'OddsRatio_working_3-way'!AB235+'OddsRatio_working_3-way'!AH235</f>
        <v>-0.45773777030083529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1.0582211051895771</v>
      </c>
      <c r="AS235" s="11">
        <f>IF(('OddsRatio_working_3-way'!X235=0),IF(Q235&gt;0,-Q235^(1/3),(-Q235)^(1/3)),'OddsRatio_working_3-way'!AM235-'OddsRatio_working_3-way'!R235/3)</f>
        <v>-0.60048333488874217</v>
      </c>
      <c r="AT235" s="11">
        <f>IF(('OddsRatio_working_3-way'!X235=0),IF(Q235&gt;0,-Q235^(1/3),(-Q235)^(1/3)),'OddsRatio_working_3-way'!AN235-'OddsRatio_working_3-way'!R235/3)</f>
        <v>-0.45773777030083529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9">
        <f t="shared" si="52"/>
        <v>0.55742984032969078</v>
      </c>
      <c r="E236" s="9">
        <f t="shared" si="53"/>
        <v>0.26166138650289689</v>
      </c>
      <c r="F236" s="9">
        <f t="shared" si="54"/>
        <v>0.18090877316741244</v>
      </c>
      <c r="G236" s="9">
        <f t="shared" si="55"/>
        <v>1.0729023458531206</v>
      </c>
      <c r="H236" s="9">
        <f t="shared" si="56"/>
        <v>1.7939477359313092</v>
      </c>
      <c r="I236" s="9">
        <f t="shared" si="57"/>
        <v>3.8217331695937062</v>
      </c>
      <c r="J236" s="9">
        <f t="shared" si="58"/>
        <v>5.5276478995001694</v>
      </c>
      <c r="K236" s="11">
        <f t="shared" si="59"/>
        <v>0.57471264367816088</v>
      </c>
      <c r="L236" s="11">
        <f t="shared" si="60"/>
        <v>0.27548209366391185</v>
      </c>
      <c r="M236" s="11">
        <f t="shared" si="61"/>
        <v>0.19157088122605365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-0.24909989407521205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0.23020534316610414</v>
      </c>
      <c r="Q236" s="11">
        <f>2*'OddsRatio_working_3-way'!K236*'OddsRatio_working_3-way'!L236*'OddsRatio_working_3-way'!M236</f>
        <v>6.0660169477234294E-2</v>
      </c>
      <c r="R236" s="11">
        <f t="shared" si="62"/>
        <v>0</v>
      </c>
      <c r="S236" s="11">
        <f t="shared" si="63"/>
        <v>-0.92414869954379431</v>
      </c>
      <c r="T236" s="11">
        <f t="shared" si="64"/>
        <v>-0.2435174438850578</v>
      </c>
      <c r="U236" s="11">
        <f>'OddsRatio_working_3-way'!S236-'OddsRatio_working_3-way'!R236^2/3</f>
        <v>-0.92414869954379431</v>
      </c>
      <c r="V236" s="11">
        <f>'OddsRatio_working_3-way'!S236*'OddsRatio_working_3-way'!R236/3-2*'OddsRatio_working_3-way'!R236^3/27-'OddsRatio_working_3-way'!T236</f>
        <v>0.2435174438850578</v>
      </c>
      <c r="W236" s="11">
        <f>'OddsRatio_working_3-way'!V236^2+4*'OddsRatio_working_3-way'!U236^3/27</f>
        <v>-5.7628136538743151E-2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0.17097432703117699</v>
      </c>
      <c r="Y236" s="11">
        <f>IF('OddsRatio_working_3-way'!W236&gt;=0,IF('OddsRatio_working_3-way'!V236+SQRT('OddsRatio_working_3-way'!W236)&gt;0,0,PI()),ACOS('OddsRatio_working_3-way'!V236/(2*'OddsRatio_working_3-way'!X236)))</f>
        <v>0.77824567055238436</v>
      </c>
      <c r="Z236" s="11">
        <f>'OddsRatio_working_3-way'!X236^(1/3)*COS('OddsRatio_working_3-way'!Y236/3)</f>
        <v>0.5364511729265603</v>
      </c>
      <c r="AA236" s="11">
        <f>'OddsRatio_working_3-way'!X236^(1/3)*COS(('OddsRatio_working_3-way'!Y236+2*PI())/3)</f>
        <v>-0.39152310949288854</v>
      </c>
      <c r="AB236" s="11">
        <f>'OddsRatio_working_3-way'!X236^(1/3)*COS(('OddsRatio_working_3-way'!Y236+4*PI())/3)</f>
        <v>-0.14492806343367221</v>
      </c>
      <c r="AC236" s="11">
        <f>'OddsRatio_working_3-way'!X236^(1/3)*SIN('OddsRatio_working_3-way'!Y236/3)</f>
        <v>0.14237171622311695</v>
      </c>
      <c r="AD236" s="11">
        <f>'OddsRatio_working_3-way'!X236^(1/3)*SIN(('OddsRatio_working_3-way'!Y236+2*PI())/3)</f>
        <v>0.39339448553280171</v>
      </c>
      <c r="AE236" s="11">
        <f>'OddsRatio_working_3-way'!X236^(1/3)*SIN(('OddsRatio_working_3-way'!Y236+4*PI())/3)</f>
        <v>-0.53576620175591849</v>
      </c>
      <c r="AF236" s="11">
        <f>-'OddsRatio_working_3-way'!U236/(3*'OddsRatio_working_3-way'!X236^(1/3))*COS(('OddsRatio_working_3-way'!Y236)/3)</f>
        <v>0.5364511729265603</v>
      </c>
      <c r="AG236" s="11">
        <f>-'OddsRatio_working_3-way'!U236/(3*'OddsRatio_working_3-way'!X236^(1/3))*COS(('OddsRatio_working_3-way'!Y236+2*PI())/3)</f>
        <v>-0.39152310949288854</v>
      </c>
      <c r="AH236" s="11">
        <f>-'OddsRatio_working_3-way'!U236/(3*'OddsRatio_working_3-way'!X236^(1/3))*COS(('OddsRatio_working_3-way'!Y236+4*PI())/3)</f>
        <v>-0.14492806343367221</v>
      </c>
      <c r="AI236" s="11">
        <f>'OddsRatio_working_3-way'!U236/(3*'OddsRatio_working_3-way'!X236^(1/3))*SIN(('OddsRatio_working_3-way'!Y236)/3)</f>
        <v>-0.14237171622311695</v>
      </c>
      <c r="AJ236" s="11">
        <f>'OddsRatio_working_3-way'!U236/(3*'OddsRatio_working_3-way'!X236^(1/3))*SIN(('OddsRatio_working_3-way'!Y236+2*PI())/3)</f>
        <v>-0.39339448553280171</v>
      </c>
      <c r="AK236" s="11">
        <f>'OddsRatio_working_3-way'!U236/(3*'OddsRatio_working_3-way'!X236^(1/3))*SIN(('OddsRatio_working_3-way'!Y236+4*PI())/3)</f>
        <v>0.53576620175591849</v>
      </c>
      <c r="AL236" s="11">
        <f>'OddsRatio_working_3-way'!Z236+'OddsRatio_working_3-way'!AF236</f>
        <v>1.0729023458531206</v>
      </c>
      <c r="AM236" s="11">
        <f>'OddsRatio_working_3-way'!AA236+'OddsRatio_working_3-way'!AG236</f>
        <v>-0.78304621898577709</v>
      </c>
      <c r="AN236" s="11">
        <f>'OddsRatio_working_3-way'!AB236+'OddsRatio_working_3-way'!AH236</f>
        <v>-0.28985612686734441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1.0729023458531206</v>
      </c>
      <c r="AS236" s="11">
        <f>IF(('OddsRatio_working_3-way'!X236=0),IF(Q236&gt;0,-Q236^(1/3),(-Q236)^(1/3)),'OddsRatio_working_3-way'!AM236-'OddsRatio_working_3-way'!R236/3)</f>
        <v>-0.78304621898577709</v>
      </c>
      <c r="AT236" s="11">
        <f>IF(('OddsRatio_working_3-way'!X236=0),IF(Q236&gt;0,-Q236^(1/3),(-Q236)^(1/3)),'OddsRatio_working_3-way'!AN236-'OddsRatio_working_3-way'!R236/3)</f>
        <v>-0.28985612686734441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9">
        <f t="shared" si="52"/>
        <v>0.2563435114321021</v>
      </c>
      <c r="E237" s="9">
        <f t="shared" si="53"/>
        <v>0.26132651550623148</v>
      </c>
      <c r="F237" s="9">
        <f t="shared" si="54"/>
        <v>0.48232997306166658</v>
      </c>
      <c r="G237" s="9">
        <f t="shared" si="55"/>
        <v>1.062643023972996</v>
      </c>
      <c r="H237" s="9">
        <f t="shared" si="56"/>
        <v>3.9010154554462781</v>
      </c>
      <c r="I237" s="9">
        <f t="shared" si="57"/>
        <v>3.8266304437681695</v>
      </c>
      <c r="J237" s="9">
        <f t="shared" si="58"/>
        <v>2.0732694542127255</v>
      </c>
      <c r="K237" s="11">
        <f t="shared" si="59"/>
        <v>0.26809651474530832</v>
      </c>
      <c r="L237" s="11">
        <f t="shared" si="60"/>
        <v>0.27322404371584696</v>
      </c>
      <c r="M237" s="11">
        <f t="shared" si="61"/>
        <v>0.49751243781094534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-0.26728813629737302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0.23323514862436084</v>
      </c>
      <c r="Q237" s="11">
        <f>2*'OddsRatio_working_3-way'!K237*'OddsRatio_working_3-way'!L237*'OddsRatio_working_3-way'!M237</f>
        <v>7.2885983945112767E-2</v>
      </c>
      <c r="R237" s="11">
        <f t="shared" si="62"/>
        <v>0</v>
      </c>
      <c r="S237" s="11">
        <f t="shared" si="63"/>
        <v>-0.87259820751966966</v>
      </c>
      <c r="T237" s="11">
        <f t="shared" si="64"/>
        <v>-0.27268693984989678</v>
      </c>
      <c r="U237" s="11">
        <f>'OddsRatio_working_3-way'!S237-'OddsRatio_working_3-way'!R237^2/3</f>
        <v>-0.87259820751966966</v>
      </c>
      <c r="V237" s="11">
        <f>'OddsRatio_working_3-way'!S237*'OddsRatio_working_3-way'!R237/3-2*'OddsRatio_working_3-way'!R237^3/27-'OddsRatio_working_3-way'!T237</f>
        <v>0.27268693984989678</v>
      </c>
      <c r="W237" s="11">
        <f>'OddsRatio_working_3-way'!V237^2+4*'OddsRatio_working_3-way'!U237^3/27</f>
        <v>-2.4074482707214379E-2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0.15686989025297016</v>
      </c>
      <c r="Y237" s="11">
        <f>IF('OddsRatio_working_3-way'!W237&gt;=0,IF('OddsRatio_working_3-way'!V237+SQRT('OddsRatio_working_3-way'!W237)&gt;0,0,PI()),ACOS('OddsRatio_working_3-way'!V237/(2*'OddsRatio_working_3-way'!X237)))</f>
        <v>0.51731528798467985</v>
      </c>
      <c r="Z237" s="11">
        <f>'OddsRatio_working_3-way'!X237^(1/3)*COS('OddsRatio_working_3-way'!Y237/3)</f>
        <v>0.53132151198649802</v>
      </c>
      <c r="AA237" s="11">
        <f>'OddsRatio_working_3-way'!X237^(1/3)*COS(('OddsRatio_working_3-way'!Y237+2*PI())/3)</f>
        <v>-0.34580213141945232</v>
      </c>
      <c r="AB237" s="11">
        <f>'OddsRatio_working_3-way'!X237^(1/3)*COS(('OddsRatio_working_3-way'!Y237+4*PI())/3)</f>
        <v>-0.18551938056704584</v>
      </c>
      <c r="AC237" s="11">
        <f>'OddsRatio_working_3-way'!X237^(1/3)*SIN('OddsRatio_working_3-way'!Y237/3)</f>
        <v>9.2539289351090653E-2</v>
      </c>
      <c r="AD237" s="11">
        <f>'OddsRatio_working_3-way'!X237^(1/3)*SIN(('OddsRatio_working_3-way'!Y237+2*PI())/3)</f>
        <v>0.41386828228192002</v>
      </c>
      <c r="AE237" s="11">
        <f>'OddsRatio_working_3-way'!X237^(1/3)*SIN(('OddsRatio_working_3-way'!Y237+4*PI())/3)</f>
        <v>-0.50640757163301064</v>
      </c>
      <c r="AF237" s="11">
        <f>-'OddsRatio_working_3-way'!U237/(3*'OddsRatio_working_3-way'!X237^(1/3))*COS(('OddsRatio_working_3-way'!Y237)/3)</f>
        <v>0.53132151198649802</v>
      </c>
      <c r="AG237" s="11">
        <f>-'OddsRatio_working_3-way'!U237/(3*'OddsRatio_working_3-way'!X237^(1/3))*COS(('OddsRatio_working_3-way'!Y237+2*PI())/3)</f>
        <v>-0.34580213141945232</v>
      </c>
      <c r="AH237" s="11">
        <f>-'OddsRatio_working_3-way'!U237/(3*'OddsRatio_working_3-way'!X237^(1/3))*COS(('OddsRatio_working_3-way'!Y237+4*PI())/3)</f>
        <v>-0.18551938056704584</v>
      </c>
      <c r="AI237" s="11">
        <f>'OddsRatio_working_3-way'!U237/(3*'OddsRatio_working_3-way'!X237^(1/3))*SIN(('OddsRatio_working_3-way'!Y237)/3)</f>
        <v>-9.2539289351090653E-2</v>
      </c>
      <c r="AJ237" s="11">
        <f>'OddsRatio_working_3-way'!U237/(3*'OddsRatio_working_3-way'!X237^(1/3))*SIN(('OddsRatio_working_3-way'!Y237+2*PI())/3)</f>
        <v>-0.41386828228192002</v>
      </c>
      <c r="AK237" s="11">
        <f>'OddsRatio_working_3-way'!U237/(3*'OddsRatio_working_3-way'!X237^(1/3))*SIN(('OddsRatio_working_3-way'!Y237+4*PI())/3)</f>
        <v>0.50640757163301064</v>
      </c>
      <c r="AL237" s="11">
        <f>'OddsRatio_working_3-way'!Z237+'OddsRatio_working_3-way'!AF237</f>
        <v>1.062643023972996</v>
      </c>
      <c r="AM237" s="11">
        <f>'OddsRatio_working_3-way'!AA237+'OddsRatio_working_3-way'!AG237</f>
        <v>-0.69160426283890464</v>
      </c>
      <c r="AN237" s="11">
        <f>'OddsRatio_working_3-way'!AB237+'OddsRatio_working_3-way'!AH237</f>
        <v>-0.37103876113409168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1.062643023972996</v>
      </c>
      <c r="AS237" s="11">
        <f>IF(('OddsRatio_working_3-way'!X237=0),IF(Q237&gt;0,-Q237^(1/3),(-Q237)^(1/3)),'OddsRatio_working_3-way'!AM237-'OddsRatio_working_3-way'!R237/3)</f>
        <v>-0.69160426283890464</v>
      </c>
      <c r="AT237" s="11">
        <f>IF(('OddsRatio_working_3-way'!X237=0),IF(Q237&gt;0,-Q237^(1/3),(-Q237)^(1/3)),'OddsRatio_working_3-way'!AN237-'OddsRatio_working_3-way'!R237/3)</f>
        <v>-0.37103876113409168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9">
        <f t="shared" si="52"/>
        <v>0.26796087713546862</v>
      </c>
      <c r="E238" s="9">
        <f t="shared" si="53"/>
        <v>0.27992077755204997</v>
      </c>
      <c r="F238" s="9">
        <f t="shared" si="54"/>
        <v>0.45211834531248113</v>
      </c>
      <c r="G238" s="9">
        <f t="shared" si="55"/>
        <v>1.0629914660423367</v>
      </c>
      <c r="H238" s="9">
        <f t="shared" si="56"/>
        <v>3.7318880677288062</v>
      </c>
      <c r="I238" s="9">
        <f t="shared" si="57"/>
        <v>3.5724393478224554</v>
      </c>
      <c r="J238" s="9">
        <f t="shared" si="58"/>
        <v>2.2118102712882641</v>
      </c>
      <c r="K238" s="11">
        <f t="shared" si="59"/>
        <v>0.28011204481792717</v>
      </c>
      <c r="L238" s="11">
        <f t="shared" si="60"/>
        <v>0.29239766081871343</v>
      </c>
      <c r="M238" s="11">
        <f t="shared" si="61"/>
        <v>0.46728971962616822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-0.27135963419635756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0.23461316537327065</v>
      </c>
      <c r="Q238" s="11">
        <f>2*'OddsRatio_working_3-way'!K238*'OddsRatio_working_3-way'!L238*'OddsRatio_working_3-way'!M238</f>
        <v>7.6545894085895808E-2</v>
      </c>
      <c r="R238" s="11">
        <f t="shared" si="62"/>
        <v>0</v>
      </c>
      <c r="S238" s="11">
        <f t="shared" si="63"/>
        <v>-0.86458387986882035</v>
      </c>
      <c r="T238" s="11">
        <f t="shared" si="64"/>
        <v>-0.28208283193109962</v>
      </c>
      <c r="U238" s="11">
        <f>'OddsRatio_working_3-way'!S238-'OddsRatio_working_3-way'!R238^2/3</f>
        <v>-0.86458387986882035</v>
      </c>
      <c r="V238" s="11">
        <f>'OddsRatio_working_3-way'!S238*'OddsRatio_working_3-way'!R238/3-2*'OddsRatio_working_3-way'!R238^3/27-'OddsRatio_working_3-way'!T238</f>
        <v>0.28208283193109962</v>
      </c>
      <c r="W238" s="11">
        <f>'OddsRatio_working_3-way'!V238^2+4*'OddsRatio_working_3-way'!U238^3/27</f>
        <v>-1.6174612198207483E-2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0.15471371648021101</v>
      </c>
      <c r="Y238" s="11">
        <f>IF('OddsRatio_working_3-way'!W238&gt;=0,IF('OddsRatio_working_3-way'!V238+SQRT('OddsRatio_working_3-way'!W238)&gt;0,0,PI()),ACOS('OddsRatio_working_3-way'!V238/(2*'OddsRatio_working_3-way'!X238)))</f>
        <v>0.42356764466896446</v>
      </c>
      <c r="Z238" s="11">
        <f>'OddsRatio_working_3-way'!X238^(1/3)*COS('OddsRatio_working_3-way'!Y238/3)</f>
        <v>0.53149573302116837</v>
      </c>
      <c r="AA238" s="11">
        <f>'OddsRatio_working_3-way'!X238^(1/3)*COS(('OddsRatio_working_3-way'!Y238+2*PI())/3)</f>
        <v>-0.33117098400297623</v>
      </c>
      <c r="AB238" s="11">
        <f>'OddsRatio_working_3-way'!X238^(1/3)*COS(('OddsRatio_working_3-way'!Y238+4*PI())/3)</f>
        <v>-0.20032474901819219</v>
      </c>
      <c r="AC238" s="11">
        <f>'OddsRatio_working_3-way'!X238^(1/3)*SIN('OddsRatio_working_3-way'!Y238/3)</f>
        <v>7.5544108990914086E-2</v>
      </c>
      <c r="AD238" s="11">
        <f>'OddsRatio_working_3-way'!X238^(1/3)*SIN(('OddsRatio_working_3-way'!Y238+2*PI())/3)</f>
        <v>0.4225167523039064</v>
      </c>
      <c r="AE238" s="11">
        <f>'OddsRatio_working_3-way'!X238^(1/3)*SIN(('OddsRatio_working_3-way'!Y238+4*PI())/3)</f>
        <v>-0.49806086129482052</v>
      </c>
      <c r="AF238" s="11">
        <f>-'OddsRatio_working_3-way'!U238/(3*'OddsRatio_working_3-way'!X238^(1/3))*COS(('OddsRatio_working_3-way'!Y238)/3)</f>
        <v>0.53149573302116837</v>
      </c>
      <c r="AG238" s="11">
        <f>-'OddsRatio_working_3-way'!U238/(3*'OddsRatio_working_3-way'!X238^(1/3))*COS(('OddsRatio_working_3-way'!Y238+2*PI())/3)</f>
        <v>-0.33117098400297623</v>
      </c>
      <c r="AH238" s="11">
        <f>-'OddsRatio_working_3-way'!U238/(3*'OddsRatio_working_3-way'!X238^(1/3))*COS(('OddsRatio_working_3-way'!Y238+4*PI())/3)</f>
        <v>-0.20032474901819219</v>
      </c>
      <c r="AI238" s="11">
        <f>'OddsRatio_working_3-way'!U238/(3*'OddsRatio_working_3-way'!X238^(1/3))*SIN(('OddsRatio_working_3-way'!Y238)/3)</f>
        <v>-7.5544108990914086E-2</v>
      </c>
      <c r="AJ238" s="11">
        <f>'OddsRatio_working_3-way'!U238/(3*'OddsRatio_working_3-way'!X238^(1/3))*SIN(('OddsRatio_working_3-way'!Y238+2*PI())/3)</f>
        <v>-0.4225167523039064</v>
      </c>
      <c r="AK238" s="11">
        <f>'OddsRatio_working_3-way'!U238/(3*'OddsRatio_working_3-way'!X238^(1/3))*SIN(('OddsRatio_working_3-way'!Y238+4*PI())/3)</f>
        <v>0.49806086129482052</v>
      </c>
      <c r="AL238" s="11">
        <f>'OddsRatio_working_3-way'!Z238+'OddsRatio_working_3-way'!AF238</f>
        <v>1.0629914660423367</v>
      </c>
      <c r="AM238" s="11">
        <f>'OddsRatio_working_3-way'!AA238+'OddsRatio_working_3-way'!AG238</f>
        <v>-0.66234196800595246</v>
      </c>
      <c r="AN238" s="11">
        <f>'OddsRatio_working_3-way'!AB238+'OddsRatio_working_3-way'!AH238</f>
        <v>-0.40064949803638439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1.0629914660423367</v>
      </c>
      <c r="AS238" s="11">
        <f>IF(('OddsRatio_working_3-way'!X238=0),IF(Q238&gt;0,-Q238^(1/3),(-Q238)^(1/3)),'OddsRatio_working_3-way'!AM238-'OddsRatio_working_3-way'!R238/3)</f>
        <v>-0.66234196800595246</v>
      </c>
      <c r="AT238" s="11">
        <f>IF(('OddsRatio_working_3-way'!X238=0),IF(Q238&gt;0,-Q238^(1/3),(-Q238)^(1/3)),'OddsRatio_working_3-way'!AN238-'OddsRatio_working_3-way'!R238/3)</f>
        <v>-0.40064949803638439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9">
        <f t="shared" si="52"/>
        <v>0.44369116825999688</v>
      </c>
      <c r="E239" s="9">
        <f t="shared" si="53"/>
        <v>0.28595822627678846</v>
      </c>
      <c r="F239" s="9">
        <f t="shared" si="54"/>
        <v>0.2703506054632146</v>
      </c>
      <c r="G239" s="9">
        <f t="shared" si="55"/>
        <v>1.0625592669342159</v>
      </c>
      <c r="H239" s="9">
        <f t="shared" si="56"/>
        <v>2.2538199349823747</v>
      </c>
      <c r="I239" s="9">
        <f t="shared" si="57"/>
        <v>3.4970142772954076</v>
      </c>
      <c r="J239" s="9">
        <f t="shared" si="58"/>
        <v>3.6989005380129085</v>
      </c>
      <c r="K239" s="11">
        <f t="shared" si="59"/>
        <v>0.4587155963302752</v>
      </c>
      <c r="L239" s="11">
        <f t="shared" si="60"/>
        <v>0.29850746268656714</v>
      </c>
      <c r="M239" s="11">
        <f t="shared" si="61"/>
        <v>0.2824858757062147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-0.27244511388014059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0.2347924504363581</v>
      </c>
      <c r="Q239" s="11">
        <f>2*'OddsRatio_working_3-way'!K239*'OddsRatio_working_3-way'!L239*'OddsRatio_working_3-way'!M239</f>
        <v>7.736159816683956E-2</v>
      </c>
      <c r="R239" s="11">
        <f t="shared" si="62"/>
        <v>0</v>
      </c>
      <c r="S239" s="11">
        <f t="shared" si="63"/>
        <v>-0.86179725190319478</v>
      </c>
      <c r="T239" s="11">
        <f t="shared" si="64"/>
        <v>-0.28395296603070663</v>
      </c>
      <c r="U239" s="11">
        <f>'OddsRatio_working_3-way'!S239-'OddsRatio_working_3-way'!R239^2/3</f>
        <v>-0.86179725190319478</v>
      </c>
      <c r="V239" s="11">
        <f>'OddsRatio_working_3-way'!S239*'OddsRatio_working_3-way'!R239/3-2*'OddsRatio_working_3-way'!R239^3/27-'OddsRatio_working_3-way'!T239</f>
        <v>0.28395296603070663</v>
      </c>
      <c r="W239" s="11">
        <f>'OddsRatio_working_3-way'!V239^2+4*'OddsRatio_working_3-way'!U239^3/27</f>
        <v>-1.4193243752482737E-2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0.15396633615024288</v>
      </c>
      <c r="Y239" s="11">
        <f>IF('OddsRatio_working_3-way'!W239&gt;=0,IF('OddsRatio_working_3-way'!V239+SQRT('OddsRatio_working_3-way'!W239)&gt;0,0,PI()),ACOS('OddsRatio_working_3-way'!V239/(2*'OddsRatio_working_3-way'!X239)))</f>
        <v>0.3972541932991287</v>
      </c>
      <c r="Z239" s="11">
        <f>'OddsRatio_working_3-way'!X239^(1/3)*COS('OddsRatio_working_3-way'!Y239/3)</f>
        <v>0.53127963346710794</v>
      </c>
      <c r="AA239" s="11">
        <f>'OddsRatio_working_3-way'!X239^(1/3)*COS(('OddsRatio_working_3-way'!Y239+2*PI())/3)</f>
        <v>-0.32692420522760951</v>
      </c>
      <c r="AB239" s="11">
        <f>'OddsRatio_working_3-way'!X239^(1/3)*COS(('OddsRatio_working_3-way'!Y239+4*PI())/3)</f>
        <v>-0.20435542823949851</v>
      </c>
      <c r="AC239" s="11">
        <f>'OddsRatio_working_3-way'!X239^(1/3)*SIN('OddsRatio_working_3-way'!Y239/3)</f>
        <v>7.0765116388329094E-2</v>
      </c>
      <c r="AD239" s="11">
        <f>'OddsRatio_working_3-way'!X239^(1/3)*SIN(('OddsRatio_working_3-way'!Y239+2*PI())/3)</f>
        <v>0.42471910090163612</v>
      </c>
      <c r="AE239" s="11">
        <f>'OddsRatio_working_3-way'!X239^(1/3)*SIN(('OddsRatio_working_3-way'!Y239+4*PI())/3)</f>
        <v>-0.49548421728996522</v>
      </c>
      <c r="AF239" s="11">
        <f>-'OddsRatio_working_3-way'!U239/(3*'OddsRatio_working_3-way'!X239^(1/3))*COS(('OddsRatio_working_3-way'!Y239)/3)</f>
        <v>0.53127963346710783</v>
      </c>
      <c r="AG239" s="11">
        <f>-'OddsRatio_working_3-way'!U239/(3*'OddsRatio_working_3-way'!X239^(1/3))*COS(('OddsRatio_working_3-way'!Y239+2*PI())/3)</f>
        <v>-0.32692420522760945</v>
      </c>
      <c r="AH239" s="11">
        <f>-'OddsRatio_working_3-way'!U239/(3*'OddsRatio_working_3-way'!X239^(1/3))*COS(('OddsRatio_working_3-way'!Y239+4*PI())/3)</f>
        <v>-0.20435542823949845</v>
      </c>
      <c r="AI239" s="11">
        <f>'OddsRatio_working_3-way'!U239/(3*'OddsRatio_working_3-way'!X239^(1/3))*SIN(('OddsRatio_working_3-way'!Y239)/3)</f>
        <v>-7.076511638832908E-2</v>
      </c>
      <c r="AJ239" s="11">
        <f>'OddsRatio_working_3-way'!U239/(3*'OddsRatio_working_3-way'!X239^(1/3))*SIN(('OddsRatio_working_3-way'!Y239+2*PI())/3)</f>
        <v>-0.424719100901636</v>
      </c>
      <c r="AK239" s="11">
        <f>'OddsRatio_working_3-way'!U239/(3*'OddsRatio_working_3-way'!X239^(1/3))*SIN(('OddsRatio_working_3-way'!Y239+4*PI())/3)</f>
        <v>0.49548421728996511</v>
      </c>
      <c r="AL239" s="11">
        <f>'OddsRatio_working_3-way'!Z239+'OddsRatio_working_3-way'!AF239</f>
        <v>1.0625592669342159</v>
      </c>
      <c r="AM239" s="11">
        <f>'OddsRatio_working_3-way'!AA239+'OddsRatio_working_3-way'!AG239</f>
        <v>-0.65384841045521891</v>
      </c>
      <c r="AN239" s="11">
        <f>'OddsRatio_working_3-way'!AB239+'OddsRatio_working_3-way'!AH239</f>
        <v>-0.40871085647899696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1.0625592669342159</v>
      </c>
      <c r="AS239" s="11">
        <f>IF(('OddsRatio_working_3-way'!X239=0),IF(Q239&gt;0,-Q239^(1/3),(-Q239)^(1/3)),'OddsRatio_working_3-way'!AM239-'OddsRatio_working_3-way'!R239/3)</f>
        <v>-0.65384841045521891</v>
      </c>
      <c r="AT239" s="11">
        <f>IF(('OddsRatio_working_3-way'!X239=0),IF(Q239&gt;0,-Q239^(1/3),(-Q239)^(1/3)),'OddsRatio_working_3-way'!AN239-'OddsRatio_working_3-way'!R239/3)</f>
        <v>-0.40871085647899696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9">
        <f t="shared" si="52"/>
        <v>0.3294591743936281</v>
      </c>
      <c r="E240" s="9">
        <f t="shared" si="53"/>
        <v>0.27965003380962172</v>
      </c>
      <c r="F240" s="9">
        <f t="shared" si="54"/>
        <v>0.39089079179675035</v>
      </c>
      <c r="G240" s="9">
        <f t="shared" si="55"/>
        <v>1.0600403342217761</v>
      </c>
      <c r="H240" s="9">
        <f t="shared" si="56"/>
        <v>3.0352774417058108</v>
      </c>
      <c r="I240" s="9">
        <f t="shared" si="57"/>
        <v>3.5758980121589161</v>
      </c>
      <c r="J240" s="9">
        <f t="shared" si="58"/>
        <v>2.5582592913060109</v>
      </c>
      <c r="K240" s="11">
        <f t="shared" si="59"/>
        <v>0.34246575342465752</v>
      </c>
      <c r="L240" s="11">
        <f t="shared" si="60"/>
        <v>0.29154518950437314</v>
      </c>
      <c r="M240" s="11">
        <f t="shared" si="61"/>
        <v>0.40485829959514169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-0.27723682229810576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0.23526052394701505</v>
      </c>
      <c r="Q240" s="11">
        <f>2*'OddsRatio_working_3-way'!K240*'OddsRatio_working_3-way'!L240*'OddsRatio_working_3-way'!M240</f>
        <v>8.0845540875262911E-2</v>
      </c>
      <c r="R240" s="11">
        <f t="shared" si="62"/>
        <v>0</v>
      </c>
      <c r="S240" s="11">
        <f t="shared" si="63"/>
        <v>-0.84859046499258073</v>
      </c>
      <c r="T240" s="11">
        <f t="shared" si="64"/>
        <v>-0.29161184364006215</v>
      </c>
      <c r="U240" s="11">
        <f>'OddsRatio_working_3-way'!S240-'OddsRatio_working_3-way'!R240^2/3</f>
        <v>-0.84859046499258073</v>
      </c>
      <c r="V240" s="11">
        <f>'OddsRatio_working_3-way'!S240*'OddsRatio_working_3-way'!R240/3-2*'OddsRatio_working_3-way'!R240^3/27-'OddsRatio_working_3-way'!T240</f>
        <v>0.29161184364006215</v>
      </c>
      <c r="W240" s="11">
        <f>'OddsRatio_working_3-way'!V240^2+4*'OddsRatio_working_3-way'!U240^3/27</f>
        <v>-5.4921469277713353E-3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0.15044069785045483</v>
      </c>
      <c r="Y240" s="11">
        <f>IF('OddsRatio_working_3-way'!W240&gt;=0,IF('OddsRatio_working_3-way'!V240+SQRT('OddsRatio_working_3-way'!W240)&gt;0,0,PI()),ACOS('OddsRatio_working_3-way'!V240/(2*'OddsRatio_working_3-way'!X240)))</f>
        <v>0.2488674135979918</v>
      </c>
      <c r="Z240" s="11">
        <f>'OddsRatio_working_3-way'!X240^(1/3)*COS('OddsRatio_working_3-way'!Y240/3)</f>
        <v>0.53002016711088806</v>
      </c>
      <c r="AA240" s="11">
        <f>'OddsRatio_working_3-way'!X240^(1/3)*COS(('OddsRatio_working_3-way'!Y240+2*PI())/3)</f>
        <v>-0.30317529140179139</v>
      </c>
      <c r="AB240" s="11">
        <f>'OddsRatio_working_3-way'!X240^(1/3)*COS(('OddsRatio_working_3-way'!Y240+4*PI())/3)</f>
        <v>-0.22684487570909656</v>
      </c>
      <c r="AC240" s="11">
        <f>'OddsRatio_working_3-way'!X240^(1/3)*SIN('OddsRatio_working_3-way'!Y240/3)</f>
        <v>4.4069386047533327E-2</v>
      </c>
      <c r="AD240" s="11">
        <f>'OddsRatio_working_3-way'!X240^(1/3)*SIN(('OddsRatio_working_3-way'!Y240+2*PI())/3)</f>
        <v>0.43697623621233583</v>
      </c>
      <c r="AE240" s="11">
        <f>'OddsRatio_working_3-way'!X240^(1/3)*SIN(('OddsRatio_working_3-way'!Y240+4*PI())/3)</f>
        <v>-0.48104562225986919</v>
      </c>
      <c r="AF240" s="11">
        <f>-'OddsRatio_working_3-way'!U240/(3*'OddsRatio_working_3-way'!X240^(1/3))*COS(('OddsRatio_working_3-way'!Y240)/3)</f>
        <v>0.53002016711088806</v>
      </c>
      <c r="AG240" s="11">
        <f>-'OddsRatio_working_3-way'!U240/(3*'OddsRatio_working_3-way'!X240^(1/3))*COS(('OddsRatio_working_3-way'!Y240+2*PI())/3)</f>
        <v>-0.30317529140179139</v>
      </c>
      <c r="AH240" s="11">
        <f>-'OddsRatio_working_3-way'!U240/(3*'OddsRatio_working_3-way'!X240^(1/3))*COS(('OddsRatio_working_3-way'!Y240+4*PI())/3)</f>
        <v>-0.22684487570909656</v>
      </c>
      <c r="AI240" s="11">
        <f>'OddsRatio_working_3-way'!U240/(3*'OddsRatio_working_3-way'!X240^(1/3))*SIN(('OddsRatio_working_3-way'!Y240)/3)</f>
        <v>-4.4069386047533327E-2</v>
      </c>
      <c r="AJ240" s="11">
        <f>'OddsRatio_working_3-way'!U240/(3*'OddsRatio_working_3-way'!X240^(1/3))*SIN(('OddsRatio_working_3-way'!Y240+2*PI())/3)</f>
        <v>-0.43697623621233583</v>
      </c>
      <c r="AK240" s="11">
        <f>'OddsRatio_working_3-way'!U240/(3*'OddsRatio_working_3-way'!X240^(1/3))*SIN(('OddsRatio_working_3-way'!Y240+4*PI())/3)</f>
        <v>0.48104562225986919</v>
      </c>
      <c r="AL240" s="11">
        <f>'OddsRatio_working_3-way'!Z240+'OddsRatio_working_3-way'!AF240</f>
        <v>1.0600403342217761</v>
      </c>
      <c r="AM240" s="11">
        <f>'OddsRatio_working_3-way'!AA240+'OddsRatio_working_3-way'!AG240</f>
        <v>-0.60635058280358278</v>
      </c>
      <c r="AN240" s="11">
        <f>'OddsRatio_working_3-way'!AB240+'OddsRatio_working_3-way'!AH240</f>
        <v>-0.45368975141819312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1.0600403342217761</v>
      </c>
      <c r="AS240" s="11">
        <f>IF(('OddsRatio_working_3-way'!X240=0),IF(Q240&gt;0,-Q240^(1/3),(-Q240)^(1/3)),'OddsRatio_working_3-way'!AM240-'OddsRatio_working_3-way'!R240/3)</f>
        <v>-0.60635058280358278</v>
      </c>
      <c r="AT240" s="11">
        <f>IF(('OddsRatio_working_3-way'!X240=0),IF(Q240&gt;0,-Q240^(1/3),(-Q240)^(1/3)),'OddsRatio_working_3-way'!AN240-'OddsRatio_working_3-way'!R240/3)</f>
        <v>-0.45368975141819312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9">
        <f t="shared" si="52"/>
        <v>0.29541000829179753</v>
      </c>
      <c r="E241" s="9">
        <f t="shared" si="53"/>
        <v>0.26052471233694929</v>
      </c>
      <c r="F241" s="9">
        <f t="shared" si="54"/>
        <v>0.4440652793712529</v>
      </c>
      <c r="G241" s="9">
        <f t="shared" si="55"/>
        <v>1.0792423811789815</v>
      </c>
      <c r="H241" s="9">
        <f t="shared" si="56"/>
        <v>3.3851256624055495</v>
      </c>
      <c r="I241" s="9">
        <f t="shared" si="57"/>
        <v>3.8384074625007218</v>
      </c>
      <c r="J241" s="9">
        <f t="shared" si="58"/>
        <v>2.2519211621676183</v>
      </c>
      <c r="K241" s="11">
        <f t="shared" si="59"/>
        <v>0.3115264797507788</v>
      </c>
      <c r="L241" s="11">
        <f t="shared" si="60"/>
        <v>0.27548209366391185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-0.26788019278343067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0.23838879687081332</v>
      </c>
      <c r="Q241" s="11">
        <f>2*'OddsRatio_working_3-way'!K241*'OddsRatio_working_3-way'!L241*'OddsRatio_working_3-way'!M241</f>
        <v>7.9462932290271099E-2</v>
      </c>
      <c r="R241" s="11">
        <f t="shared" si="62"/>
        <v>0</v>
      </c>
      <c r="S241" s="11">
        <f t="shared" si="63"/>
        <v>-0.88990826232359832</v>
      </c>
      <c r="T241" s="11">
        <f t="shared" si="64"/>
        <v>-0.2966360874411994</v>
      </c>
      <c r="U241" s="11">
        <f>'OddsRatio_working_3-way'!S241-'OddsRatio_working_3-way'!R241^2/3</f>
        <v>-0.88990826232359832</v>
      </c>
      <c r="V241" s="11">
        <f>'OddsRatio_working_3-way'!S241*'OddsRatio_working_3-way'!R241/3-2*'OddsRatio_working_3-way'!R241^3/27-'OddsRatio_working_3-way'!T241</f>
        <v>0.2966360874411994</v>
      </c>
      <c r="W241" s="11">
        <f>'OddsRatio_working_3-way'!V241^2+4*'OddsRatio_working_3-way'!U241^3/27</f>
        <v>-1.641459106890808E-2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0.16156079307905352</v>
      </c>
      <c r="Y241" s="11">
        <f>IF('OddsRatio_working_3-way'!W241&gt;=0,IF('OddsRatio_working_3-way'!V241+SQRT('OddsRatio_working_3-way'!W241)&gt;0,0,PI()),ACOS('OddsRatio_working_3-way'!V241/(2*'OddsRatio_working_3-way'!X241)))</f>
        <v>0.40770703866019287</v>
      </c>
      <c r="Z241" s="11">
        <f>'OddsRatio_working_3-way'!X241^(1/3)*COS('OddsRatio_working_3-way'!Y241/3)</f>
        <v>0.53962119058949076</v>
      </c>
      <c r="AA241" s="11">
        <f>'OddsRatio_working_3-way'!X241^(1/3)*COS(('OddsRatio_working_3-way'!Y241+2*PI())/3)</f>
        <v>-0.33371516149298375</v>
      </c>
      <c r="AB241" s="11">
        <f>'OddsRatio_working_3-way'!X241^(1/3)*COS(('OddsRatio_working_3-way'!Y241+4*PI())/3)</f>
        <v>-0.2059060290965069</v>
      </c>
      <c r="AC241" s="11">
        <f>'OddsRatio_working_3-way'!X241^(1/3)*SIN('OddsRatio_working_3-way'!Y241/3)</f>
        <v>7.3790636993998432E-2</v>
      </c>
      <c r="AD241" s="11">
        <f>'OddsRatio_working_3-way'!X241^(1/3)*SIN(('OddsRatio_working_3-way'!Y241+2*PI())/3)</f>
        <v>0.43043034097390404</v>
      </c>
      <c r="AE241" s="11">
        <f>'OddsRatio_working_3-way'!X241^(1/3)*SIN(('OddsRatio_working_3-way'!Y241+4*PI())/3)</f>
        <v>-0.50422097796790244</v>
      </c>
      <c r="AF241" s="11">
        <f>-'OddsRatio_working_3-way'!U241/(3*'OddsRatio_working_3-way'!X241^(1/3))*COS(('OddsRatio_working_3-way'!Y241)/3)</f>
        <v>0.53962119058949065</v>
      </c>
      <c r="AG241" s="11">
        <f>-'OddsRatio_working_3-way'!U241/(3*'OddsRatio_working_3-way'!X241^(1/3))*COS(('OddsRatio_working_3-way'!Y241+2*PI())/3)</f>
        <v>-0.33371516149298369</v>
      </c>
      <c r="AH241" s="11">
        <f>-'OddsRatio_working_3-way'!U241/(3*'OddsRatio_working_3-way'!X241^(1/3))*COS(('OddsRatio_working_3-way'!Y241+4*PI())/3)</f>
        <v>-0.20590602909650685</v>
      </c>
      <c r="AI241" s="11">
        <f>'OddsRatio_working_3-way'!U241/(3*'OddsRatio_working_3-way'!X241^(1/3))*SIN(('OddsRatio_working_3-way'!Y241)/3)</f>
        <v>-7.3790636993998418E-2</v>
      </c>
      <c r="AJ241" s="11">
        <f>'OddsRatio_working_3-way'!U241/(3*'OddsRatio_working_3-way'!X241^(1/3))*SIN(('OddsRatio_working_3-way'!Y241+2*PI())/3)</f>
        <v>-0.43043034097390398</v>
      </c>
      <c r="AK241" s="11">
        <f>'OddsRatio_working_3-way'!U241/(3*'OddsRatio_working_3-way'!X241^(1/3))*SIN(('OddsRatio_working_3-way'!Y241+4*PI())/3)</f>
        <v>0.50422097796790233</v>
      </c>
      <c r="AL241" s="11">
        <f>'OddsRatio_working_3-way'!Z241+'OddsRatio_working_3-way'!AF241</f>
        <v>1.0792423811789815</v>
      </c>
      <c r="AM241" s="11">
        <f>'OddsRatio_working_3-way'!AA241+'OddsRatio_working_3-way'!AG241</f>
        <v>-0.66743032298596749</v>
      </c>
      <c r="AN241" s="11">
        <f>'OddsRatio_working_3-way'!AB241+'OddsRatio_working_3-way'!AH241</f>
        <v>-0.41181205819301375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1.0792423811789815</v>
      </c>
      <c r="AS241" s="11">
        <f>IF(('OddsRatio_working_3-way'!X241=0),IF(Q241&gt;0,-Q241^(1/3),(-Q241)^(1/3)),'OddsRatio_working_3-way'!AM241-'OddsRatio_working_3-way'!R241/3)</f>
        <v>-0.66743032298596749</v>
      </c>
      <c r="AT241" s="11">
        <f>IF(('OddsRatio_working_3-way'!X241=0),IF(Q241&gt;0,-Q241^(1/3),(-Q241)^(1/3)),'OddsRatio_working_3-way'!AN241-'OddsRatio_working_3-way'!R241/3)</f>
        <v>-0.41181205819301375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9">
        <f t="shared" si="52"/>
        <v>0.63908353703348253</v>
      </c>
      <c r="E242" s="9">
        <f t="shared" si="53"/>
        <v>0.20793344415576639</v>
      </c>
      <c r="F242" s="9">
        <f t="shared" si="54"/>
        <v>0.15298301881075102</v>
      </c>
      <c r="G242" s="9">
        <f t="shared" si="55"/>
        <v>1.1073346411565568</v>
      </c>
      <c r="H242" s="9">
        <f t="shared" si="56"/>
        <v>1.5647406669898438</v>
      </c>
      <c r="I242" s="9">
        <f t="shared" si="57"/>
        <v>4.8092311655785558</v>
      </c>
      <c r="J242" s="9">
        <f t="shared" si="58"/>
        <v>6.536673205782785</v>
      </c>
      <c r="K242" s="11">
        <f t="shared" si="59"/>
        <v>0.66225165562913912</v>
      </c>
      <c r="L242" s="11">
        <f t="shared" si="60"/>
        <v>0.2252252252252252</v>
      </c>
      <c r="M242" s="11">
        <f t="shared" si="61"/>
        <v>0.16666666666666666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-0.21806574786707233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0.22249070262315296</v>
      </c>
      <c r="Q242" s="11">
        <f>2*'OddsRatio_working_3-way'!K242*'OddsRatio_working_3-way'!L242*'OddsRatio_working_3-way'!M242</f>
        <v>4.9718592764950373E-2</v>
      </c>
      <c r="R242" s="11">
        <f t="shared" si="62"/>
        <v>0</v>
      </c>
      <c r="S242" s="11">
        <f t="shared" si="63"/>
        <v>-1.020291837665299</v>
      </c>
      <c r="T242" s="11">
        <f t="shared" si="64"/>
        <v>-0.22799817601459188</v>
      </c>
      <c r="U242" s="11">
        <f>'OddsRatio_working_3-way'!S242-'OddsRatio_working_3-way'!R242^2/3</f>
        <v>-1.020291837665299</v>
      </c>
      <c r="V242" s="11">
        <f>'OddsRatio_working_3-way'!S242*'OddsRatio_working_3-way'!R242/3-2*'OddsRatio_working_3-way'!R242^3/27-'OddsRatio_working_3-way'!T242</f>
        <v>0.22799817601459188</v>
      </c>
      <c r="W242" s="11">
        <f>'OddsRatio_working_3-way'!V242^2+4*'OddsRatio_working_3-way'!U242^3/27</f>
        <v>-0.10536781608418344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0.19833745507982364</v>
      </c>
      <c r="Y242" s="11">
        <f>IF('OddsRatio_working_3-way'!W242&gt;=0,IF('OddsRatio_working_3-way'!V242+SQRT('OddsRatio_working_3-way'!W242)&gt;0,0,PI()),ACOS('OddsRatio_working_3-way'!V242/(2*'OddsRatio_working_3-way'!X242)))</f>
        <v>0.95846915022014301</v>
      </c>
      <c r="Z242" s="11">
        <f>'OddsRatio_working_3-way'!X242^(1/3)*COS('OddsRatio_working_3-way'!Y242/3)</f>
        <v>0.55366732057827839</v>
      </c>
      <c r="AA242" s="11">
        <f>'OddsRatio_working_3-way'!X242^(1/3)*COS(('OddsRatio_working_3-way'!Y242+2*PI())/3)</f>
        <v>-0.43546005471666549</v>
      </c>
      <c r="AB242" s="11">
        <f>'OddsRatio_working_3-way'!X242^(1/3)*COS(('OddsRatio_working_3-way'!Y242+4*PI())/3)</f>
        <v>-0.11820726586161308</v>
      </c>
      <c r="AC242" s="11">
        <f>'OddsRatio_working_3-way'!X242^(1/3)*SIN('OddsRatio_working_3-way'!Y242/3)</f>
        <v>0.18316598304662421</v>
      </c>
      <c r="AD242" s="11">
        <f>'OddsRatio_working_3-way'!X242^(1/3)*SIN(('OddsRatio_working_3-way'!Y242+2*PI())/3)</f>
        <v>0.38790697334273977</v>
      </c>
      <c r="AE242" s="11">
        <f>'OddsRatio_working_3-way'!X242^(1/3)*SIN(('OddsRatio_working_3-way'!Y242+4*PI())/3)</f>
        <v>-0.57107295638936384</v>
      </c>
      <c r="AF242" s="11">
        <f>-'OddsRatio_working_3-way'!U242/(3*'OddsRatio_working_3-way'!X242^(1/3))*COS(('OddsRatio_working_3-way'!Y242)/3)</f>
        <v>0.55366732057827839</v>
      </c>
      <c r="AG242" s="11">
        <f>-'OddsRatio_working_3-way'!U242/(3*'OddsRatio_working_3-way'!X242^(1/3))*COS(('OddsRatio_working_3-way'!Y242+2*PI())/3)</f>
        <v>-0.43546005471666549</v>
      </c>
      <c r="AH242" s="11">
        <f>-'OddsRatio_working_3-way'!U242/(3*'OddsRatio_working_3-way'!X242^(1/3))*COS(('OddsRatio_working_3-way'!Y242+4*PI())/3)</f>
        <v>-0.11820726586161308</v>
      </c>
      <c r="AI242" s="11">
        <f>'OddsRatio_working_3-way'!U242/(3*'OddsRatio_working_3-way'!X242^(1/3))*SIN(('OddsRatio_working_3-way'!Y242)/3)</f>
        <v>-0.18316598304662421</v>
      </c>
      <c r="AJ242" s="11">
        <f>'OddsRatio_working_3-way'!U242/(3*'OddsRatio_working_3-way'!X242^(1/3))*SIN(('OddsRatio_working_3-way'!Y242+2*PI())/3)</f>
        <v>-0.38790697334273977</v>
      </c>
      <c r="AK242" s="11">
        <f>'OddsRatio_working_3-way'!U242/(3*'OddsRatio_working_3-way'!X242^(1/3))*SIN(('OddsRatio_working_3-way'!Y242+4*PI())/3)</f>
        <v>0.57107295638936384</v>
      </c>
      <c r="AL242" s="11">
        <f>'OddsRatio_working_3-way'!Z242+'OddsRatio_working_3-way'!AF242</f>
        <v>1.1073346411565568</v>
      </c>
      <c r="AM242" s="11">
        <f>'OddsRatio_working_3-way'!AA242+'OddsRatio_working_3-way'!AG242</f>
        <v>-0.87092010943333098</v>
      </c>
      <c r="AN242" s="11">
        <f>'OddsRatio_working_3-way'!AB242+'OddsRatio_working_3-way'!AH242</f>
        <v>-0.23641453172322616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1.1073346411565568</v>
      </c>
      <c r="AS242" s="11">
        <f>IF(('OddsRatio_working_3-way'!X242=0),IF(Q242&gt;0,-Q242^(1/3),(-Q242)^(1/3)),'OddsRatio_working_3-way'!AM242-'OddsRatio_working_3-way'!R242/3)</f>
        <v>-0.87092010943333098</v>
      </c>
      <c r="AT242" s="11">
        <f>IF(('OddsRatio_working_3-way'!X242=0),IF(Q242&gt;0,-Q242^(1/3),(-Q242)^(1/3)),'OddsRatio_working_3-way'!AN242-'OddsRatio_working_3-way'!R242/3)</f>
        <v>-0.23641453172322616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9">
        <f t="shared" si="52"/>
        <v>0.51752527166110862</v>
      </c>
      <c r="E243" s="9">
        <f t="shared" si="53"/>
        <v>0.25091001162050575</v>
      </c>
      <c r="F243" s="9">
        <f t="shared" si="54"/>
        <v>0.2315647167183856</v>
      </c>
      <c r="G243" s="9">
        <f t="shared" si="55"/>
        <v>1.1098485582169533</v>
      </c>
      <c r="H243" s="9">
        <f t="shared" si="56"/>
        <v>1.9322727889022404</v>
      </c>
      <c r="I243" s="9">
        <f t="shared" si="57"/>
        <v>3.9854926216036031</v>
      </c>
      <c r="J243" s="9">
        <f t="shared" si="58"/>
        <v>4.3184471890686913</v>
      </c>
      <c r="K243" s="11">
        <f t="shared" si="59"/>
        <v>0.54347826086956519</v>
      </c>
      <c r="L243" s="11">
        <f t="shared" si="60"/>
        <v>0.2710027100271003</v>
      </c>
      <c r="M243" s="11">
        <f t="shared" si="61"/>
        <v>0.25062656641604009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-0.24939380972757086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0.24067473975382669</v>
      </c>
      <c r="Q243" s="11">
        <f>2*'OddsRatio_working_3-way'!K243*'OddsRatio_working_3-way'!L243*'OddsRatio_working_3-way'!M243</f>
        <v>7.3826607286449894E-2</v>
      </c>
      <c r="R243" s="11">
        <f t="shared" si="62"/>
        <v>0</v>
      </c>
      <c r="S243" s="11">
        <f t="shared" si="63"/>
        <v>-0.96503894790625089</v>
      </c>
      <c r="T243" s="11">
        <f t="shared" si="64"/>
        <v>-0.29602421714915667</v>
      </c>
      <c r="U243" s="11">
        <f>'OddsRatio_working_3-way'!S243-'OddsRatio_working_3-way'!R243^2/3</f>
        <v>-0.96503894790625089</v>
      </c>
      <c r="V243" s="11">
        <f>'OddsRatio_working_3-way'!S243*'OddsRatio_working_3-way'!R243/3-2*'OddsRatio_working_3-way'!R243^3/27-'OddsRatio_working_3-way'!T243</f>
        <v>0.29602421714915667</v>
      </c>
      <c r="W243" s="11">
        <f>'OddsRatio_working_3-way'!V243^2+4*'OddsRatio_working_3-way'!U243^3/27</f>
        <v>-4.5516468369909552E-2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0.18244643426817131</v>
      </c>
      <c r="Y243" s="11">
        <f>IF('OddsRatio_working_3-way'!W243&gt;=0,IF('OddsRatio_working_3-way'!V243+SQRT('OddsRatio_working_3-way'!W243)&gt;0,0,PI()),ACOS('OddsRatio_working_3-way'!V243/(2*'OddsRatio_working_3-way'!X243)))</f>
        <v>0.62448665897891154</v>
      </c>
      <c r="Z243" s="11">
        <f>'OddsRatio_working_3-way'!X243^(1/3)*COS('OddsRatio_working_3-way'!Y243/3)</f>
        <v>0.55492427910847664</v>
      </c>
      <c r="AA243" s="11">
        <f>'OddsRatio_working_3-way'!X243^(1/3)*COS(('OddsRatio_working_3-way'!Y243+2*PI())/3)</f>
        <v>-0.37897085996049623</v>
      </c>
      <c r="AB243" s="11">
        <f>'OddsRatio_working_3-way'!X243^(1/3)*COS(('OddsRatio_working_3-way'!Y243+4*PI())/3)</f>
        <v>-0.17595341914798032</v>
      </c>
      <c r="AC243" s="11">
        <f>'OddsRatio_working_3-way'!X243^(1/3)*SIN('OddsRatio_working_3-way'!Y243/3)</f>
        <v>0.11721217410329496</v>
      </c>
      <c r="AD243" s="11">
        <f>'OddsRatio_working_3-way'!X243^(1/3)*SIN(('OddsRatio_working_3-way'!Y243+2*PI())/3)</f>
        <v>0.4219724358330596</v>
      </c>
      <c r="AE243" s="11">
        <f>'OddsRatio_working_3-way'!X243^(1/3)*SIN(('OddsRatio_working_3-way'!Y243+4*PI())/3)</f>
        <v>-0.53918460993635453</v>
      </c>
      <c r="AF243" s="11">
        <f>-'OddsRatio_working_3-way'!U243/(3*'OddsRatio_working_3-way'!X243^(1/3))*COS(('OddsRatio_working_3-way'!Y243)/3)</f>
        <v>0.55492427910847664</v>
      </c>
      <c r="AG243" s="11">
        <f>-'OddsRatio_working_3-way'!U243/(3*'OddsRatio_working_3-way'!X243^(1/3))*COS(('OddsRatio_working_3-way'!Y243+2*PI())/3)</f>
        <v>-0.37897085996049623</v>
      </c>
      <c r="AH243" s="11">
        <f>-'OddsRatio_working_3-way'!U243/(3*'OddsRatio_working_3-way'!X243^(1/3))*COS(('OddsRatio_working_3-way'!Y243+4*PI())/3)</f>
        <v>-0.17595341914798032</v>
      </c>
      <c r="AI243" s="11">
        <f>'OddsRatio_working_3-way'!U243/(3*'OddsRatio_working_3-way'!X243^(1/3))*SIN(('OddsRatio_working_3-way'!Y243)/3)</f>
        <v>-0.11721217410329496</v>
      </c>
      <c r="AJ243" s="11">
        <f>'OddsRatio_working_3-way'!U243/(3*'OddsRatio_working_3-way'!X243^(1/3))*SIN(('OddsRatio_working_3-way'!Y243+2*PI())/3)</f>
        <v>-0.4219724358330596</v>
      </c>
      <c r="AK243" s="11">
        <f>'OddsRatio_working_3-way'!U243/(3*'OddsRatio_working_3-way'!X243^(1/3))*SIN(('OddsRatio_working_3-way'!Y243+4*PI())/3)</f>
        <v>0.53918460993635453</v>
      </c>
      <c r="AL243" s="11">
        <f>'OddsRatio_working_3-way'!Z243+'OddsRatio_working_3-way'!AF243</f>
        <v>1.1098485582169533</v>
      </c>
      <c r="AM243" s="11">
        <f>'OddsRatio_working_3-way'!AA243+'OddsRatio_working_3-way'!AG243</f>
        <v>-0.75794171992099246</v>
      </c>
      <c r="AN243" s="11">
        <f>'OddsRatio_working_3-way'!AB243+'OddsRatio_working_3-way'!AH243</f>
        <v>-0.35190683829596064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1.1098485582169533</v>
      </c>
      <c r="AS243" s="11">
        <f>IF(('OddsRatio_working_3-way'!X243=0),IF(Q243&gt;0,-Q243^(1/3),(-Q243)^(1/3)),'OddsRatio_working_3-way'!AM243-'OddsRatio_working_3-way'!R243/3)</f>
        <v>-0.75794171992099246</v>
      </c>
      <c r="AT243" s="11">
        <f>IF(('OddsRatio_working_3-way'!X243=0),IF(Q243&gt;0,-Q243^(1/3),(-Q243)^(1/3)),'OddsRatio_working_3-way'!AN243-'OddsRatio_working_3-way'!R243/3)</f>
        <v>-0.35190683829596064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9">
        <f t="shared" si="52"/>
        <v>0.60568425617265942</v>
      </c>
      <c r="E244" s="9">
        <f t="shared" si="53"/>
        <v>0.22124138167756752</v>
      </c>
      <c r="F244" s="9">
        <f t="shared" si="54"/>
        <v>0.17307436214977301</v>
      </c>
      <c r="G244" s="9">
        <f t="shared" si="55"/>
        <v>1.103432625807536</v>
      </c>
      <c r="H244" s="9">
        <f t="shared" si="56"/>
        <v>1.6510252492264468</v>
      </c>
      <c r="I244" s="9">
        <f t="shared" si="57"/>
        <v>4.5199500763260403</v>
      </c>
      <c r="J244" s="9">
        <f t="shared" si="58"/>
        <v>5.7778632697466312</v>
      </c>
      <c r="K244" s="11">
        <f t="shared" si="59"/>
        <v>0.62893081761006286</v>
      </c>
      <c r="L244" s="11">
        <f t="shared" si="60"/>
        <v>0.2386634844868735</v>
      </c>
      <c r="M244" s="11">
        <f t="shared" si="61"/>
        <v>0.18761726078799248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-0.22950504397576144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0.22839284684868422</v>
      </c>
      <c r="Q244" s="11">
        <f>2*'OddsRatio_working_3-way'!K244*'OddsRatio_working_3-way'!L244*'OddsRatio_working_3-way'!M244</f>
        <v>5.6323760012005966E-2</v>
      </c>
      <c r="R244" s="11">
        <f t="shared" si="62"/>
        <v>0</v>
      </c>
      <c r="S244" s="11">
        <f t="shared" si="63"/>
        <v>-0.99515393166176047</v>
      </c>
      <c r="T244" s="11">
        <f t="shared" si="64"/>
        <v>-0.24541403986726518</v>
      </c>
      <c r="U244" s="11">
        <f>'OddsRatio_working_3-way'!S244-'OddsRatio_working_3-way'!R244^2/3</f>
        <v>-0.99515393166176047</v>
      </c>
      <c r="V244" s="11">
        <f>'OddsRatio_working_3-way'!S244*'OddsRatio_working_3-way'!R244/3-2*'OddsRatio_working_3-way'!R244^3/27-'OddsRatio_working_3-way'!T244</f>
        <v>0.24541403986726518</v>
      </c>
      <c r="W244" s="11">
        <f>'OddsRatio_working_3-way'!V244^2+4*'OddsRatio_working_3-way'!U244^3/27</f>
        <v>-8.5776709675049967E-2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0.19105284651047574</v>
      </c>
      <c r="Y244" s="11">
        <f>IF('OddsRatio_working_3-way'!W244&gt;=0,IF('OddsRatio_working_3-way'!V244+SQRT('OddsRatio_working_3-way'!W244)&gt;0,0,PI()),ACOS('OddsRatio_working_3-way'!V244/(2*'OddsRatio_working_3-way'!X244)))</f>
        <v>0.87334348444473531</v>
      </c>
      <c r="Z244" s="11">
        <f>'OddsRatio_working_3-way'!X244^(1/3)*COS('OddsRatio_working_3-way'!Y244/3)</f>
        <v>0.55171631290376799</v>
      </c>
      <c r="AA244" s="11">
        <f>'OddsRatio_working_3-way'!X244^(1/3)*COS(('OddsRatio_working_3-way'!Y244+2*PI())/3)</f>
        <v>-0.41902000706979053</v>
      </c>
      <c r="AB244" s="11">
        <f>'OddsRatio_working_3-way'!X244^(1/3)*COS(('OddsRatio_working_3-way'!Y244+4*PI())/3)</f>
        <v>-0.13269630583397757</v>
      </c>
      <c r="AC244" s="11">
        <f>'OddsRatio_working_3-way'!X244^(1/3)*SIN('OddsRatio_working_3-way'!Y244/3)</f>
        <v>0.16530906598386669</v>
      </c>
      <c r="AD244" s="11">
        <f>'OddsRatio_working_3-way'!X244^(1/3)*SIN(('OddsRatio_working_3-way'!Y244+2*PI())/3)</f>
        <v>0.395145809665014</v>
      </c>
      <c r="AE244" s="11">
        <f>'OddsRatio_working_3-way'!X244^(1/3)*SIN(('OddsRatio_working_3-way'!Y244+4*PI())/3)</f>
        <v>-0.56045487564888063</v>
      </c>
      <c r="AF244" s="11">
        <f>-'OddsRatio_working_3-way'!U244/(3*'OddsRatio_working_3-way'!X244^(1/3))*COS(('OddsRatio_working_3-way'!Y244)/3)</f>
        <v>0.55171631290376799</v>
      </c>
      <c r="AG244" s="11">
        <f>-'OddsRatio_working_3-way'!U244/(3*'OddsRatio_working_3-way'!X244^(1/3))*COS(('OddsRatio_working_3-way'!Y244+2*PI())/3)</f>
        <v>-0.41902000706979053</v>
      </c>
      <c r="AH244" s="11">
        <f>-'OddsRatio_working_3-way'!U244/(3*'OddsRatio_working_3-way'!X244^(1/3))*COS(('OddsRatio_working_3-way'!Y244+4*PI())/3)</f>
        <v>-0.13269630583397757</v>
      </c>
      <c r="AI244" s="11">
        <f>'OddsRatio_working_3-way'!U244/(3*'OddsRatio_working_3-way'!X244^(1/3))*SIN(('OddsRatio_working_3-way'!Y244)/3)</f>
        <v>-0.16530906598386669</v>
      </c>
      <c r="AJ244" s="11">
        <f>'OddsRatio_working_3-way'!U244/(3*'OddsRatio_working_3-way'!X244^(1/3))*SIN(('OddsRatio_working_3-way'!Y244+2*PI())/3)</f>
        <v>-0.395145809665014</v>
      </c>
      <c r="AK244" s="11">
        <f>'OddsRatio_working_3-way'!U244/(3*'OddsRatio_working_3-way'!X244^(1/3))*SIN(('OddsRatio_working_3-way'!Y244+4*PI())/3)</f>
        <v>0.56045487564888063</v>
      </c>
      <c r="AL244" s="11">
        <f>'OddsRatio_working_3-way'!Z244+'OddsRatio_working_3-way'!AF244</f>
        <v>1.103432625807536</v>
      </c>
      <c r="AM244" s="11">
        <f>'OddsRatio_working_3-way'!AA244+'OddsRatio_working_3-way'!AG244</f>
        <v>-0.83804001413958107</v>
      </c>
      <c r="AN244" s="11">
        <f>'OddsRatio_working_3-way'!AB244+'OddsRatio_working_3-way'!AH244</f>
        <v>-0.26539261166795514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1.103432625807536</v>
      </c>
      <c r="AS244" s="11">
        <f>IF(('OddsRatio_working_3-way'!X244=0),IF(Q244&gt;0,-Q244^(1/3),(-Q244)^(1/3)),'OddsRatio_working_3-way'!AM244-'OddsRatio_working_3-way'!R244/3)</f>
        <v>-0.83804001413958107</v>
      </c>
      <c r="AT244" s="11">
        <f>IF(('OddsRatio_working_3-way'!X244=0),IF(Q244&gt;0,-Q244^(1/3),(-Q244)^(1/3)),'OddsRatio_working_3-way'!AN244-'OddsRatio_working_3-way'!R244/3)</f>
        <v>-0.26539261166795514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9">
        <f t="shared" si="52"/>
        <v>0.52143321070937132</v>
      </c>
      <c r="E245" s="9">
        <f t="shared" si="53"/>
        <v>0.29858693884382781</v>
      </c>
      <c r="F245" s="9">
        <f t="shared" si="54"/>
        <v>0.17997985044680095</v>
      </c>
      <c r="G245" s="9">
        <f t="shared" si="55"/>
        <v>1.0926085191774884</v>
      </c>
      <c r="H245" s="9">
        <f t="shared" si="56"/>
        <v>1.9177911561090901</v>
      </c>
      <c r="I245" s="9">
        <f t="shared" si="57"/>
        <v>3.3491083162316002</v>
      </c>
      <c r="J245" s="9">
        <f t="shared" si="58"/>
        <v>5.556177524970126</v>
      </c>
      <c r="K245" s="11">
        <f t="shared" si="59"/>
        <v>0.54347826086956519</v>
      </c>
      <c r="L245" s="11">
        <f t="shared" si="60"/>
        <v>0.31746031746031744</v>
      </c>
      <c r="M245" s="11">
        <f t="shared" si="61"/>
        <v>0.19342359767891684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-0.25132453115801867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0.23894288464131197</v>
      </c>
      <c r="Q245" s="11">
        <f>2*'OddsRatio_working_3-way'!K245*'OddsRatio_working_3-way'!L245*'OddsRatio_working_3-way'!M245</f>
        <v>6.6743822525506147E-2</v>
      </c>
      <c r="R245" s="11">
        <f t="shared" si="62"/>
        <v>0</v>
      </c>
      <c r="S245" s="11">
        <f t="shared" si="63"/>
        <v>-0.95073442906804106</v>
      </c>
      <c r="T245" s="11">
        <f t="shared" si="64"/>
        <v>-0.26556827627598917</v>
      </c>
      <c r="U245" s="11">
        <f>'OddsRatio_working_3-way'!S245-'OddsRatio_working_3-way'!R245^2/3</f>
        <v>-0.95073442906804106</v>
      </c>
      <c r="V245" s="11">
        <f>'OddsRatio_working_3-way'!S245*'OddsRatio_working_3-way'!R245/3-2*'OddsRatio_working_3-way'!R245^3/27-'OddsRatio_working_3-way'!T245</f>
        <v>0.26556827627598917</v>
      </c>
      <c r="W245" s="11">
        <f>'OddsRatio_working_3-way'!V245^2+4*'OddsRatio_working_3-way'!U245^3/27</f>
        <v>-5.6786824613299383E-2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0.17840497048674087</v>
      </c>
      <c r="Y245" s="11">
        <f>IF('OddsRatio_working_3-way'!W245&gt;=0,IF('OddsRatio_working_3-way'!V245+SQRT('OddsRatio_working_3-way'!W245)&gt;0,0,PI()),ACOS('OddsRatio_working_3-way'!V245/(2*'OddsRatio_working_3-way'!X245)))</f>
        <v>0.73133275019183297</v>
      </c>
      <c r="Z245" s="11">
        <f>'OddsRatio_working_3-way'!X245^(1/3)*COS('OddsRatio_working_3-way'!Y245/3)</f>
        <v>0.54630425958874429</v>
      </c>
      <c r="AA245" s="11">
        <f>'OddsRatio_working_3-way'!X245^(1/3)*COS(('OddsRatio_working_3-way'!Y245+2*PI())/3)</f>
        <v>-0.39082689018675931</v>
      </c>
      <c r="AB245" s="11">
        <f>'OddsRatio_working_3-way'!X245^(1/3)*COS(('OddsRatio_working_3-way'!Y245+4*PI())/3)</f>
        <v>-0.15547736940198509</v>
      </c>
      <c r="AC245" s="11">
        <f>'OddsRatio_working_3-way'!X245^(1/3)*SIN('OddsRatio_working_3-way'!Y245/3)</f>
        <v>0.13587910917873897</v>
      </c>
      <c r="AD245" s="11">
        <f>'OddsRatio_working_3-way'!X245^(1/3)*SIN(('OddsRatio_working_3-way'!Y245+2*PI())/3)</f>
        <v>0.40517381241013156</v>
      </c>
      <c r="AE245" s="11">
        <f>'OddsRatio_working_3-way'!X245^(1/3)*SIN(('OddsRatio_working_3-way'!Y245+4*PI())/3)</f>
        <v>-0.54105292158887053</v>
      </c>
      <c r="AF245" s="11">
        <f>-'OddsRatio_working_3-way'!U245/(3*'OddsRatio_working_3-way'!X245^(1/3))*COS(('OddsRatio_working_3-way'!Y245)/3)</f>
        <v>0.54630425958874418</v>
      </c>
      <c r="AG245" s="11">
        <f>-'OddsRatio_working_3-way'!U245/(3*'OddsRatio_working_3-way'!X245^(1/3))*COS(('OddsRatio_working_3-way'!Y245+2*PI())/3)</f>
        <v>-0.39082689018675926</v>
      </c>
      <c r="AH245" s="11">
        <f>-'OddsRatio_working_3-way'!U245/(3*'OddsRatio_working_3-way'!X245^(1/3))*COS(('OddsRatio_working_3-way'!Y245+4*PI())/3)</f>
        <v>-0.15547736940198503</v>
      </c>
      <c r="AI245" s="11">
        <f>'OddsRatio_working_3-way'!U245/(3*'OddsRatio_working_3-way'!X245^(1/3))*SIN(('OddsRatio_working_3-way'!Y245)/3)</f>
        <v>-0.13587910917873894</v>
      </c>
      <c r="AJ245" s="11">
        <f>'OddsRatio_working_3-way'!U245/(3*'OddsRatio_working_3-way'!X245^(1/3))*SIN(('OddsRatio_working_3-way'!Y245+2*PI())/3)</f>
        <v>-0.40517381241013151</v>
      </c>
      <c r="AK245" s="11">
        <f>'OddsRatio_working_3-way'!U245/(3*'OddsRatio_working_3-way'!X245^(1/3))*SIN(('OddsRatio_working_3-way'!Y245+4*PI())/3)</f>
        <v>0.54105292158887042</v>
      </c>
      <c r="AL245" s="11">
        <f>'OddsRatio_working_3-way'!Z245+'OddsRatio_working_3-way'!AF245</f>
        <v>1.0926085191774884</v>
      </c>
      <c r="AM245" s="11">
        <f>'OddsRatio_working_3-way'!AA245+'OddsRatio_working_3-way'!AG245</f>
        <v>-0.78165378037351863</v>
      </c>
      <c r="AN245" s="11">
        <f>'OddsRatio_working_3-way'!AB245+'OddsRatio_working_3-way'!AH245</f>
        <v>-0.31095473880397012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1.0926085191774884</v>
      </c>
      <c r="AS245" s="11">
        <f>IF(('OddsRatio_working_3-way'!X245=0),IF(Q245&gt;0,-Q245^(1/3),(-Q245)^(1/3)),'OddsRatio_working_3-way'!AM245-'OddsRatio_working_3-way'!R245/3)</f>
        <v>-0.78165378037351863</v>
      </c>
      <c r="AT245" s="11">
        <f>IF(('OddsRatio_working_3-way'!X245=0),IF(Q245&gt;0,-Q245^(1/3),(-Q245)^(1/3)),'OddsRatio_working_3-way'!AN245-'OddsRatio_working_3-way'!R245/3)</f>
        <v>-0.31095473880397012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9">
        <f t="shared" si="52"/>
        <v>0.40025644044139363</v>
      </c>
      <c r="E246" s="9">
        <f t="shared" si="53"/>
        <v>0.28282535198157671</v>
      </c>
      <c r="F246" s="9">
        <f t="shared" si="54"/>
        <v>0.31691820757702954</v>
      </c>
      <c r="G246" s="9">
        <f t="shared" si="55"/>
        <v>1.1526140570073276</v>
      </c>
      <c r="H246" s="9">
        <f t="shared" si="56"/>
        <v>2.4983982741095256</v>
      </c>
      <c r="I246" s="9">
        <f t="shared" si="57"/>
        <v>3.5357509254161208</v>
      </c>
      <c r="J246" s="9">
        <f t="shared" si="58"/>
        <v>3.1553882866037033</v>
      </c>
      <c r="K246" s="11">
        <f t="shared" si="59"/>
        <v>0.43478260869565222</v>
      </c>
      <c r="L246" s="11">
        <f t="shared" si="60"/>
        <v>0.3125</v>
      </c>
      <c r="M246" s="11">
        <f t="shared" si="61"/>
        <v>0.34843205574912889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-0.25319080442357222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0.2542228450234813</v>
      </c>
      <c r="Q246" s="11">
        <f>2*'OddsRatio_working_3-way'!K246*'OddsRatio_working_3-way'!L246*'OddsRatio_working_3-way'!M246</f>
        <v>9.4682623844871999E-2</v>
      </c>
      <c r="R246" s="11">
        <f t="shared" si="62"/>
        <v>0</v>
      </c>
      <c r="S246" s="11">
        <f t="shared" si="63"/>
        <v>-1.0040761377659773</v>
      </c>
      <c r="T246" s="11">
        <f t="shared" si="64"/>
        <v>-0.37395759320893007</v>
      </c>
      <c r="U246" s="11">
        <f>'OddsRatio_working_3-way'!S246-'OddsRatio_working_3-way'!R246^2/3</f>
        <v>-1.0040761377659773</v>
      </c>
      <c r="V246" s="11">
        <f>'OddsRatio_working_3-way'!S246*'OddsRatio_working_3-way'!R246/3-2*'OddsRatio_working_3-way'!R246^3/27-'OddsRatio_working_3-way'!T246</f>
        <v>0.37395759320893007</v>
      </c>
      <c r="W246" s="11">
        <f>'OddsRatio_working_3-way'!V246^2+4*'OddsRatio_working_3-way'!U246^3/27</f>
        <v>-1.012287784728233E-2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0.1936279676117954</v>
      </c>
      <c r="Y246" s="11">
        <f>IF('OddsRatio_working_3-way'!W246&gt;=0,IF('OddsRatio_working_3-way'!V246+SQRT('OddsRatio_working_3-way'!W246)&gt;0,0,PI()),ACOS('OddsRatio_working_3-way'!V246/(2*'OddsRatio_working_3-way'!X246)))</f>
        <v>0.26282423458722759</v>
      </c>
      <c r="Z246" s="11">
        <f>'OddsRatio_working_3-way'!X246^(1/3)*COS('OddsRatio_working_3-way'!Y246/3)</f>
        <v>0.57630702850366367</v>
      </c>
      <c r="AA246" s="11">
        <f>'OddsRatio_working_3-way'!X246^(1/3)*COS(('OddsRatio_working_3-way'!Y246+2*PI())/3)</f>
        <v>-0.33199061172021255</v>
      </c>
      <c r="AB246" s="11">
        <f>'OddsRatio_working_3-way'!X246^(1/3)*COS(('OddsRatio_working_3-way'!Y246+4*PI())/3)</f>
        <v>-0.24431641678345123</v>
      </c>
      <c r="AC246" s="11">
        <f>'OddsRatio_working_3-way'!X246^(1/3)*SIN('OddsRatio_working_3-way'!Y246/3)</f>
        <v>5.0618720047723026E-2</v>
      </c>
      <c r="AD246" s="11">
        <f>'OddsRatio_working_3-way'!X246^(1/3)*SIN(('OddsRatio_working_3-way'!Y246+2*PI())/3)</f>
        <v>0.47378716703983387</v>
      </c>
      <c r="AE246" s="11">
        <f>'OddsRatio_working_3-way'!X246^(1/3)*SIN(('OddsRatio_working_3-way'!Y246+4*PI())/3)</f>
        <v>-0.52440588708755675</v>
      </c>
      <c r="AF246" s="11">
        <f>-'OddsRatio_working_3-way'!U246/(3*'OddsRatio_working_3-way'!X246^(1/3))*COS(('OddsRatio_working_3-way'!Y246)/3)</f>
        <v>0.57630702850366378</v>
      </c>
      <c r="AG246" s="11">
        <f>-'OddsRatio_working_3-way'!U246/(3*'OddsRatio_working_3-way'!X246^(1/3))*COS(('OddsRatio_working_3-way'!Y246+2*PI())/3)</f>
        <v>-0.33199061172021266</v>
      </c>
      <c r="AH246" s="11">
        <f>-'OddsRatio_working_3-way'!U246/(3*'OddsRatio_working_3-way'!X246^(1/3))*COS(('OddsRatio_working_3-way'!Y246+4*PI())/3)</f>
        <v>-0.24431641678345128</v>
      </c>
      <c r="AI246" s="11">
        <f>'OddsRatio_working_3-way'!U246/(3*'OddsRatio_working_3-way'!X246^(1/3))*SIN(('OddsRatio_working_3-way'!Y246)/3)</f>
        <v>-5.0618720047723033E-2</v>
      </c>
      <c r="AJ246" s="11">
        <f>'OddsRatio_working_3-way'!U246/(3*'OddsRatio_working_3-way'!X246^(1/3))*SIN(('OddsRatio_working_3-way'!Y246+2*PI())/3)</f>
        <v>-0.47378716703983392</v>
      </c>
      <c r="AK246" s="11">
        <f>'OddsRatio_working_3-way'!U246/(3*'OddsRatio_working_3-way'!X246^(1/3))*SIN(('OddsRatio_working_3-way'!Y246+4*PI())/3)</f>
        <v>0.52440588708755687</v>
      </c>
      <c r="AL246" s="11">
        <f>'OddsRatio_working_3-way'!Z246+'OddsRatio_working_3-way'!AF246</f>
        <v>1.1526140570073276</v>
      </c>
      <c r="AM246" s="11">
        <f>'OddsRatio_working_3-way'!AA246+'OddsRatio_working_3-way'!AG246</f>
        <v>-0.66398122344042521</v>
      </c>
      <c r="AN246" s="11">
        <f>'OddsRatio_working_3-way'!AB246+'OddsRatio_working_3-way'!AH246</f>
        <v>-0.48863283356690251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1.1526140570073276</v>
      </c>
      <c r="AS246" s="11">
        <f>IF(('OddsRatio_working_3-way'!X246=0),IF(Q246&gt;0,-Q246^(1/3),(-Q246)^(1/3)),'OddsRatio_working_3-way'!AM246-'OddsRatio_working_3-way'!R246/3)</f>
        <v>-0.66398122344042521</v>
      </c>
      <c r="AT246" s="11">
        <f>IF(('OddsRatio_working_3-way'!X246=0),IF(Q246&gt;0,-Q246^(1/3),(-Q246)^(1/3)),'OddsRatio_working_3-way'!AN246-'OddsRatio_working_3-way'!R246/3)</f>
        <v>-0.48863283356690251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9">
        <f t="shared" si="52"/>
        <v>0.25669196573710479</v>
      </c>
      <c r="E247" s="9">
        <f t="shared" si="53"/>
        <v>0.25597933840063103</v>
      </c>
      <c r="F247" s="9">
        <f t="shared" si="54"/>
        <v>0.48732869586226435</v>
      </c>
      <c r="G247" s="9">
        <f t="shared" si="55"/>
        <v>1.0845392897141202</v>
      </c>
      <c r="H247" s="9">
        <f t="shared" si="56"/>
        <v>3.8957199035367007</v>
      </c>
      <c r="I247" s="9">
        <f t="shared" si="57"/>
        <v>3.9065652964338424</v>
      </c>
      <c r="J247" s="9">
        <f t="shared" si="58"/>
        <v>2.0520031110226968</v>
      </c>
      <c r="K247" s="11">
        <f t="shared" si="59"/>
        <v>0.27247956403269757</v>
      </c>
      <c r="L247" s="11">
        <f t="shared" si="60"/>
        <v>0.27173913043478259</v>
      </c>
      <c r="M247" s="11">
        <f t="shared" si="61"/>
        <v>0.50761421319796951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-0.26087813470268717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0.23754011872194999</v>
      </c>
      <c r="Q247" s="11">
        <f>2*'OddsRatio_working_3-way'!K247*'OddsRatio_working_3-way'!L247*'OddsRatio_working_3-way'!M247</f>
        <v>7.5170923646186702E-2</v>
      </c>
      <c r="R247" s="11">
        <f t="shared" si="62"/>
        <v>0</v>
      </c>
      <c r="S247" s="11">
        <f t="shared" si="63"/>
        <v>-0.91054054412289243</v>
      </c>
      <c r="T247" s="11">
        <f t="shared" si="64"/>
        <v>-0.28814574181104186</v>
      </c>
      <c r="U247" s="11">
        <f>'OddsRatio_working_3-way'!S247-'OddsRatio_working_3-way'!R247^2/3</f>
        <v>-0.91054054412289243</v>
      </c>
      <c r="V247" s="11">
        <f>'OddsRatio_working_3-way'!S247*'OddsRatio_working_3-way'!R247/3-2*'OddsRatio_working_3-way'!R247^3/27-'OddsRatio_working_3-way'!T247</f>
        <v>0.28814574181104186</v>
      </c>
      <c r="W247" s="11">
        <f>'OddsRatio_working_3-way'!V247^2+4*'OddsRatio_working_3-way'!U247^3/27</f>
        <v>-2.8811242082911429E-2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0.16721184961505198</v>
      </c>
      <c r="Y247" s="11">
        <f>IF('OddsRatio_working_3-way'!W247&gt;=0,IF('OddsRatio_working_3-way'!V247+SQRT('OddsRatio_working_3-way'!W247)&gt;0,0,PI()),ACOS('OddsRatio_working_3-way'!V247/(2*'OddsRatio_working_3-way'!X247)))</f>
        <v>0.53234586179084231</v>
      </c>
      <c r="Z247" s="11">
        <f>'OddsRatio_working_3-way'!X247^(1/3)*COS('OddsRatio_working_3-way'!Y247/3)</f>
        <v>0.54226964485706008</v>
      </c>
      <c r="AA247" s="11">
        <f>'OddsRatio_working_3-way'!X247^(1/3)*COS(('OddsRatio_working_3-way'!Y247+2*PI())/3)</f>
        <v>-0.3553539427675097</v>
      </c>
      <c r="AB247" s="11">
        <f>'OddsRatio_working_3-way'!X247^(1/3)*COS(('OddsRatio_working_3-way'!Y247+4*PI())/3)</f>
        <v>-0.1869157020895503</v>
      </c>
      <c r="AC247" s="11">
        <f>'OddsRatio_working_3-way'!X247^(1/3)*SIN('OddsRatio_working_3-way'!Y247/3)</f>
        <v>9.7247863597246798E-2</v>
      </c>
      <c r="AD247" s="11">
        <f>'OddsRatio_working_3-way'!X247^(1/3)*SIN(('OddsRatio_working_3-way'!Y247+2*PI())/3)</f>
        <v>0.42099535634875623</v>
      </c>
      <c r="AE247" s="11">
        <f>'OddsRatio_working_3-way'!X247^(1/3)*SIN(('OddsRatio_working_3-way'!Y247+4*PI())/3)</f>
        <v>-0.51824321994600309</v>
      </c>
      <c r="AF247" s="11">
        <f>-'OddsRatio_working_3-way'!U247/(3*'OddsRatio_working_3-way'!X247^(1/3))*COS(('OddsRatio_working_3-way'!Y247)/3)</f>
        <v>0.54226964485706008</v>
      </c>
      <c r="AG247" s="11">
        <f>-'OddsRatio_working_3-way'!U247/(3*'OddsRatio_working_3-way'!X247^(1/3))*COS(('OddsRatio_working_3-way'!Y247+2*PI())/3)</f>
        <v>-0.3553539427675097</v>
      </c>
      <c r="AH247" s="11">
        <f>-'OddsRatio_working_3-way'!U247/(3*'OddsRatio_working_3-way'!X247^(1/3))*COS(('OddsRatio_working_3-way'!Y247+4*PI())/3)</f>
        <v>-0.1869157020895503</v>
      </c>
      <c r="AI247" s="11">
        <f>'OddsRatio_working_3-way'!U247/(3*'OddsRatio_working_3-way'!X247^(1/3))*SIN(('OddsRatio_working_3-way'!Y247)/3)</f>
        <v>-9.7247863597246798E-2</v>
      </c>
      <c r="AJ247" s="11">
        <f>'OddsRatio_working_3-way'!U247/(3*'OddsRatio_working_3-way'!X247^(1/3))*SIN(('OddsRatio_working_3-way'!Y247+2*PI())/3)</f>
        <v>-0.42099535634875623</v>
      </c>
      <c r="AK247" s="11">
        <f>'OddsRatio_working_3-way'!U247/(3*'OddsRatio_working_3-way'!X247^(1/3))*SIN(('OddsRatio_working_3-way'!Y247+4*PI())/3)</f>
        <v>0.51824321994600309</v>
      </c>
      <c r="AL247" s="11">
        <f>'OddsRatio_working_3-way'!Z247+'OddsRatio_working_3-way'!AF247</f>
        <v>1.0845392897141202</v>
      </c>
      <c r="AM247" s="11">
        <f>'OddsRatio_working_3-way'!AA247+'OddsRatio_working_3-way'!AG247</f>
        <v>-0.7107078855350194</v>
      </c>
      <c r="AN247" s="11">
        <f>'OddsRatio_working_3-way'!AB247+'OddsRatio_working_3-way'!AH247</f>
        <v>-0.3738314041791006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1.0845392897141202</v>
      </c>
      <c r="AS247" s="11">
        <f>IF(('OddsRatio_working_3-way'!X247=0),IF(Q247&gt;0,-Q247^(1/3),(-Q247)^(1/3)),'OddsRatio_working_3-way'!AM247-'OddsRatio_working_3-way'!R247/3)</f>
        <v>-0.7107078855350194</v>
      </c>
      <c r="AT247" s="11">
        <f>IF(('OddsRatio_working_3-way'!X247=0),IF(Q247&gt;0,-Q247^(1/3),(-Q247)^(1/3)),'OddsRatio_working_3-way'!AN247-'OddsRatio_working_3-way'!R247/3)</f>
        <v>-0.3738314041791006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9">
        <f t="shared" si="52"/>
        <v>0.30316426211694353</v>
      </c>
      <c r="E248" s="9">
        <f t="shared" si="53"/>
        <v>0.27689411329596686</v>
      </c>
      <c r="F248" s="9">
        <f t="shared" si="54"/>
        <v>0.41994162458708956</v>
      </c>
      <c r="G248" s="9">
        <f t="shared" si="55"/>
        <v>1.0791276197898207</v>
      </c>
      <c r="H248" s="9">
        <f t="shared" si="56"/>
        <v>3.2985418301523182</v>
      </c>
      <c r="I248" s="9">
        <f t="shared" si="57"/>
        <v>3.6114888398913667</v>
      </c>
      <c r="J248" s="9">
        <f t="shared" si="58"/>
        <v>2.3812833533309701</v>
      </c>
      <c r="K248" s="11">
        <f t="shared" si="59"/>
        <v>0.31948881789137379</v>
      </c>
      <c r="L248" s="11">
        <f t="shared" si="60"/>
        <v>0.29239766081871343</v>
      </c>
      <c r="M248" s="11">
        <f t="shared" si="61"/>
        <v>0.43859649122807021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-0.27033336381703077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0.23887091006293079</v>
      </c>
      <c r="Q248" s="11">
        <f>2*'OddsRatio_working_3-way'!K248*'OddsRatio_working_3-way'!L248*'OddsRatio_working_3-way'!M248</f>
        <v>8.194542369225756E-2</v>
      </c>
      <c r="R248" s="11">
        <f t="shared" si="62"/>
        <v>0</v>
      </c>
      <c r="S248" s="11">
        <f t="shared" si="63"/>
        <v>-0.88361609048228817</v>
      </c>
      <c r="T248" s="11">
        <f t="shared" si="64"/>
        <v>-0.30312730376750879</v>
      </c>
      <c r="U248" s="11">
        <f>'OddsRatio_working_3-way'!S248-'OddsRatio_working_3-way'!R248^2/3</f>
        <v>-0.88361609048228817</v>
      </c>
      <c r="V248" s="11">
        <f>'OddsRatio_working_3-way'!S248*'OddsRatio_working_3-way'!R248/3-2*'OddsRatio_working_3-way'!R248^3/27-'OddsRatio_working_3-way'!T248</f>
        <v>0.30312730376750879</v>
      </c>
      <c r="W248" s="11">
        <f>'OddsRatio_working_3-way'!V248^2+4*'OddsRatio_working_3-way'!U248^3/27</f>
        <v>-1.032235172904683E-2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0.15985033157488787</v>
      </c>
      <c r="Y248" s="11">
        <f>IF('OddsRatio_working_3-way'!W248&gt;=0,IF('OddsRatio_working_3-way'!V248+SQRT('OddsRatio_working_3-way'!W248)&gt;0,0,PI()),ACOS('OddsRatio_working_3-way'!V248/(2*'OddsRatio_working_3-way'!X248)))</f>
        <v>0.32340203945950785</v>
      </c>
      <c r="Z248" s="11">
        <f>'OddsRatio_working_3-way'!X248^(1/3)*COS('OddsRatio_working_3-way'!Y248/3)</f>
        <v>0.53956380989491037</v>
      </c>
      <c r="AA248" s="11">
        <f>'OddsRatio_working_3-way'!X248^(1/3)*COS(('OddsRatio_working_3-way'!Y248+2*PI())/3)</f>
        <v>-0.32035060978887619</v>
      </c>
      <c r="AB248" s="11">
        <f>'OddsRatio_working_3-way'!X248^(1/3)*COS(('OddsRatio_working_3-way'!Y248+4*PI())/3)</f>
        <v>-0.21921320010603432</v>
      </c>
      <c r="AC248" s="11">
        <f>'OddsRatio_working_3-way'!X248^(1/3)*SIN('OddsRatio_working_3-way'!Y248/3)</f>
        <v>5.839171070553037E-2</v>
      </c>
      <c r="AD248" s="11">
        <f>'OddsRatio_working_3-way'!X248^(1/3)*SIN(('OddsRatio_working_3-way'!Y248+2*PI())/3)</f>
        <v>0.43808011097894473</v>
      </c>
      <c r="AE248" s="11">
        <f>'OddsRatio_working_3-way'!X248^(1/3)*SIN(('OddsRatio_working_3-way'!Y248+4*PI())/3)</f>
        <v>-0.49647182168447496</v>
      </c>
      <c r="AF248" s="11">
        <f>-'OddsRatio_working_3-way'!U248/(3*'OddsRatio_working_3-way'!X248^(1/3))*COS(('OddsRatio_working_3-way'!Y248)/3)</f>
        <v>0.53956380989491037</v>
      </c>
      <c r="AG248" s="11">
        <f>-'OddsRatio_working_3-way'!U248/(3*'OddsRatio_working_3-way'!X248^(1/3))*COS(('OddsRatio_working_3-way'!Y248+2*PI())/3)</f>
        <v>-0.32035060978887619</v>
      </c>
      <c r="AH248" s="11">
        <f>-'OddsRatio_working_3-way'!U248/(3*'OddsRatio_working_3-way'!X248^(1/3))*COS(('OddsRatio_working_3-way'!Y248+4*PI())/3)</f>
        <v>-0.21921320010603432</v>
      </c>
      <c r="AI248" s="11">
        <f>'OddsRatio_working_3-way'!U248/(3*'OddsRatio_working_3-way'!X248^(1/3))*SIN(('OddsRatio_working_3-way'!Y248)/3)</f>
        <v>-5.839171070553037E-2</v>
      </c>
      <c r="AJ248" s="11">
        <f>'OddsRatio_working_3-way'!U248/(3*'OddsRatio_working_3-way'!X248^(1/3))*SIN(('OddsRatio_working_3-way'!Y248+2*PI())/3)</f>
        <v>-0.43808011097894473</v>
      </c>
      <c r="AK248" s="11">
        <f>'OddsRatio_working_3-way'!U248/(3*'OddsRatio_working_3-way'!X248^(1/3))*SIN(('OddsRatio_working_3-way'!Y248+4*PI())/3)</f>
        <v>0.49647182168447496</v>
      </c>
      <c r="AL248" s="11">
        <f>'OddsRatio_working_3-way'!Z248+'OddsRatio_working_3-way'!AF248</f>
        <v>1.0791276197898207</v>
      </c>
      <c r="AM248" s="11">
        <f>'OddsRatio_working_3-way'!AA248+'OddsRatio_working_3-way'!AG248</f>
        <v>-0.64070121957775239</v>
      </c>
      <c r="AN248" s="11">
        <f>'OddsRatio_working_3-way'!AB248+'OddsRatio_working_3-way'!AH248</f>
        <v>-0.43842640021206863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1.0791276197898207</v>
      </c>
      <c r="AS248" s="11">
        <f>IF(('OddsRatio_working_3-way'!X248=0),IF(Q248&gt;0,-Q248^(1/3),(-Q248)^(1/3)),'OddsRatio_working_3-way'!AM248-'OddsRatio_working_3-way'!R248/3)</f>
        <v>-0.64070121957775239</v>
      </c>
      <c r="AT248" s="11">
        <f>IF(('OddsRatio_working_3-way'!X248=0),IF(Q248&gt;0,-Q248^(1/3),(-Q248)^(1/3)),'OddsRatio_working_3-way'!AN248-'OddsRatio_working_3-way'!R248/3)</f>
        <v>-0.43842640021206863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9">
        <f t="shared" si="52"/>
        <v>0.44148587142944651</v>
      </c>
      <c r="E249" s="9">
        <f t="shared" si="53"/>
        <v>0.24762588179376005</v>
      </c>
      <c r="F249" s="9">
        <f t="shared" si="54"/>
        <v>0.31088824677679361</v>
      </c>
      <c r="G249" s="9">
        <f t="shared" si="55"/>
        <v>1.0812633743094586</v>
      </c>
      <c r="H249" s="9">
        <f t="shared" si="56"/>
        <v>2.2650781479420665</v>
      </c>
      <c r="I249" s="9">
        <f t="shared" si="57"/>
        <v>4.038350081809579</v>
      </c>
      <c r="J249" s="9">
        <f t="shared" si="58"/>
        <v>3.2165899173343901</v>
      </c>
      <c r="K249" s="11">
        <f t="shared" si="59"/>
        <v>0.46082949308755761</v>
      </c>
      <c r="L249" s="11">
        <f t="shared" si="60"/>
        <v>0.26246719160104987</v>
      </c>
      <c r="M249" s="11">
        <f t="shared" si="61"/>
        <v>0.32786885245901642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-0.26727694204802932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0.23912928387917665</v>
      </c>
      <c r="Q249" s="11">
        <f>2*'OddsRatio_working_3-way'!K249*'OddsRatio_working_3-way'!L249*'OddsRatio_working_3-way'!M249</f>
        <v>7.9313195316476501E-2</v>
      </c>
      <c r="R249" s="11">
        <f t="shared" si="62"/>
        <v>0</v>
      </c>
      <c r="S249" s="11">
        <f t="shared" si="63"/>
        <v>-0.89468729343740183</v>
      </c>
      <c r="T249" s="11">
        <f t="shared" si="64"/>
        <v>-0.29674537095767889</v>
      </c>
      <c r="U249" s="11">
        <f>'OddsRatio_working_3-way'!S249-'OddsRatio_working_3-way'!R249^2/3</f>
        <v>-0.89468729343740183</v>
      </c>
      <c r="V249" s="11">
        <f>'OddsRatio_working_3-way'!S249*'OddsRatio_working_3-way'!R249/3-2*'OddsRatio_working_3-way'!R249^3/27-'OddsRatio_working_3-way'!T249</f>
        <v>0.29674537095767889</v>
      </c>
      <c r="W249" s="11">
        <f>'OddsRatio_working_3-way'!V249^2+4*'OddsRatio_working_3-way'!U249^3/27</f>
        <v>-1.8040878178195455E-2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0.1628639718929619</v>
      </c>
      <c r="Y249" s="11">
        <f>IF('OddsRatio_working_3-way'!W249&gt;=0,IF('OddsRatio_working_3-way'!V249+SQRT('OddsRatio_working_3-way'!W249)&gt;0,0,PI()),ACOS('OddsRatio_working_3-way'!V249/(2*'OddsRatio_working_3-way'!X249)))</f>
        <v>0.42504022203824254</v>
      </c>
      <c r="Z249" s="11">
        <f>'OddsRatio_working_3-way'!X249^(1/3)*COS('OddsRatio_working_3-way'!Y249/3)</f>
        <v>0.54063168715472931</v>
      </c>
      <c r="AA249" s="11">
        <f>'OddsRatio_working_3-way'!X249^(1/3)*COS(('OddsRatio_working_3-way'!Y249+2*PI())/3)</f>
        <v>-0.3370980080565395</v>
      </c>
      <c r="AB249" s="11">
        <f>'OddsRatio_working_3-way'!X249^(1/3)*COS(('OddsRatio_working_3-way'!Y249+4*PI())/3)</f>
        <v>-0.20353367909818995</v>
      </c>
      <c r="AC249" s="11">
        <f>'OddsRatio_working_3-way'!X249^(1/3)*SIN('OddsRatio_working_3-way'!Y249/3)</f>
        <v>7.7113401278234808E-2</v>
      </c>
      <c r="AD249" s="11">
        <f>'OddsRatio_working_3-way'!X249^(1/3)*SIN(('OddsRatio_working_3-way'!Y249+2*PI())/3)</f>
        <v>0.42964407452771936</v>
      </c>
      <c r="AE249" s="11">
        <f>'OddsRatio_working_3-way'!X249^(1/3)*SIN(('OddsRatio_working_3-way'!Y249+4*PI())/3)</f>
        <v>-0.50675747580595421</v>
      </c>
      <c r="AF249" s="11">
        <f>-'OddsRatio_working_3-way'!U249/(3*'OddsRatio_working_3-way'!X249^(1/3))*COS(('OddsRatio_working_3-way'!Y249)/3)</f>
        <v>0.54063168715472931</v>
      </c>
      <c r="AG249" s="11">
        <f>-'OddsRatio_working_3-way'!U249/(3*'OddsRatio_working_3-way'!X249^(1/3))*COS(('OddsRatio_working_3-way'!Y249+2*PI())/3)</f>
        <v>-0.3370980080565395</v>
      </c>
      <c r="AH249" s="11">
        <f>-'OddsRatio_working_3-way'!U249/(3*'OddsRatio_working_3-way'!X249^(1/3))*COS(('OddsRatio_working_3-way'!Y249+4*PI())/3)</f>
        <v>-0.20353367909818995</v>
      </c>
      <c r="AI249" s="11">
        <f>'OddsRatio_working_3-way'!U249/(3*'OddsRatio_working_3-way'!X249^(1/3))*SIN(('OddsRatio_working_3-way'!Y249)/3)</f>
        <v>-7.7113401278234808E-2</v>
      </c>
      <c r="AJ249" s="11">
        <f>'OddsRatio_working_3-way'!U249/(3*'OddsRatio_working_3-way'!X249^(1/3))*SIN(('OddsRatio_working_3-way'!Y249+2*PI())/3)</f>
        <v>-0.42964407452771936</v>
      </c>
      <c r="AK249" s="11">
        <f>'OddsRatio_working_3-way'!U249/(3*'OddsRatio_working_3-way'!X249^(1/3))*SIN(('OddsRatio_working_3-way'!Y249+4*PI())/3)</f>
        <v>0.50675747580595421</v>
      </c>
      <c r="AL249" s="11">
        <f>'OddsRatio_working_3-way'!Z249+'OddsRatio_working_3-way'!AF249</f>
        <v>1.0812633743094586</v>
      </c>
      <c r="AM249" s="11">
        <f>'OddsRatio_working_3-way'!AA249+'OddsRatio_working_3-way'!AG249</f>
        <v>-0.674196016113079</v>
      </c>
      <c r="AN249" s="11">
        <f>'OddsRatio_working_3-way'!AB249+'OddsRatio_working_3-way'!AH249</f>
        <v>-0.4070673581963799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1.0812633743094586</v>
      </c>
      <c r="AS249" s="11">
        <f>IF(('OddsRatio_working_3-way'!X249=0),IF(Q249&gt;0,-Q249^(1/3),(-Q249)^(1/3)),'OddsRatio_working_3-way'!AM249-'OddsRatio_working_3-way'!R249/3)</f>
        <v>-0.674196016113079</v>
      </c>
      <c r="AT249" s="11">
        <f>IF(('OddsRatio_working_3-way'!X249=0),IF(Q249&gt;0,-Q249^(1/3),(-Q249)^(1/3)),'OddsRatio_working_3-way'!AN249-'OddsRatio_working_3-way'!R249/3)</f>
        <v>-0.4070673581963799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9">
        <f t="shared" si="52"/>
        <v>0.28235106996961373</v>
      </c>
      <c r="E250" s="9">
        <f t="shared" si="53"/>
        <v>0.26763924720762067</v>
      </c>
      <c r="F250" s="9">
        <f t="shared" si="54"/>
        <v>0.45000968282276566</v>
      </c>
      <c r="G250" s="9">
        <f t="shared" si="55"/>
        <v>1.0815702715419158</v>
      </c>
      <c r="H250" s="9">
        <f t="shared" si="56"/>
        <v>3.5416901381235024</v>
      </c>
      <c r="I250" s="9">
        <f t="shared" si="57"/>
        <v>3.7363727870010477</v>
      </c>
      <c r="J250" s="9">
        <f t="shared" si="58"/>
        <v>2.222174406842365</v>
      </c>
      <c r="K250" s="11">
        <f t="shared" si="59"/>
        <v>0.29850746268656714</v>
      </c>
      <c r="L250" s="11">
        <f t="shared" si="60"/>
        <v>0.28328611898016998</v>
      </c>
      <c r="M250" s="11">
        <f t="shared" si="61"/>
        <v>0.46948356807511737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-0.26672744881902588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0.23860270129224598</v>
      </c>
      <c r="Q250" s="11">
        <f>2*'OddsRatio_working_3-way'!K250*'OddsRatio_working_3-way'!L250*'OddsRatio_working_3-way'!M250</f>
        <v>7.9401897268634281E-2</v>
      </c>
      <c r="R250" s="11">
        <f t="shared" si="62"/>
        <v>0</v>
      </c>
      <c r="S250" s="11">
        <f t="shared" si="63"/>
        <v>-0.89455623089672154</v>
      </c>
      <c r="T250" s="11">
        <f t="shared" si="64"/>
        <v>-0.29768926152969105</v>
      </c>
      <c r="U250" s="11">
        <f>'OddsRatio_working_3-way'!S250-'OddsRatio_working_3-way'!R250^2/3</f>
        <v>-0.89455623089672154</v>
      </c>
      <c r="V250" s="11">
        <f>'OddsRatio_working_3-way'!S250*'OddsRatio_working_3-way'!R250/3-2*'OddsRatio_working_3-way'!R250^3/27-'OddsRatio_working_3-way'!T250</f>
        <v>0.29768926152969105</v>
      </c>
      <c r="W250" s="11">
        <f>'OddsRatio_working_3-way'!V250^2+4*'OddsRatio_working_3-way'!U250^3/27</f>
        <v>-1.7433176641689113E-2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0.162828186343598</v>
      </c>
      <c r="Y250" s="11">
        <f>IF('OddsRatio_working_3-way'!W250&gt;=0,IF('OddsRatio_working_3-way'!V250+SQRT('OddsRatio_working_3-way'!W250)&gt;0,0,PI()),ACOS('OddsRatio_working_3-way'!V250/(2*'OddsRatio_working_3-way'!X250)))</f>
        <v>0.41746225104765267</v>
      </c>
      <c r="Z250" s="11">
        <f>'OddsRatio_working_3-way'!X250^(1/3)*COS('OddsRatio_working_3-way'!Y250/3)</f>
        <v>0.54078513577095788</v>
      </c>
      <c r="AA250" s="11">
        <f>'OddsRatio_working_3-way'!X250^(1/3)*COS(('OddsRatio_working_3-way'!Y250+2*PI())/3)</f>
        <v>-0.33598704494773124</v>
      </c>
      <c r="AB250" s="11">
        <f>'OddsRatio_working_3-way'!X250^(1/3)*COS(('OddsRatio_working_3-way'!Y250+4*PI())/3)</f>
        <v>-0.20479809082322681</v>
      </c>
      <c r="AC250" s="11">
        <f>'OddsRatio_working_3-way'!X250^(1/3)*SIN('OddsRatio_working_3-way'!Y250/3)</f>
        <v>7.5741977978488167E-2</v>
      </c>
      <c r="AD250" s="11">
        <f>'OddsRatio_working_3-way'!X250^(1/3)*SIN(('OddsRatio_working_3-way'!Y250+2*PI())/3)</f>
        <v>0.43046267657742227</v>
      </c>
      <c r="AE250" s="11">
        <f>'OddsRatio_working_3-way'!X250^(1/3)*SIN(('OddsRatio_working_3-way'!Y250+4*PI())/3)</f>
        <v>-0.50620465455591035</v>
      </c>
      <c r="AF250" s="11">
        <f>-'OddsRatio_working_3-way'!U250/(3*'OddsRatio_working_3-way'!X250^(1/3))*COS(('OddsRatio_working_3-way'!Y250)/3)</f>
        <v>0.54078513577095788</v>
      </c>
      <c r="AG250" s="11">
        <f>-'OddsRatio_working_3-way'!U250/(3*'OddsRatio_working_3-way'!X250^(1/3))*COS(('OddsRatio_working_3-way'!Y250+2*PI())/3)</f>
        <v>-0.33598704494773124</v>
      </c>
      <c r="AH250" s="11">
        <f>-'OddsRatio_working_3-way'!U250/(3*'OddsRatio_working_3-way'!X250^(1/3))*COS(('OddsRatio_working_3-way'!Y250+4*PI())/3)</f>
        <v>-0.20479809082322681</v>
      </c>
      <c r="AI250" s="11">
        <f>'OddsRatio_working_3-way'!U250/(3*'OddsRatio_working_3-way'!X250^(1/3))*SIN(('OddsRatio_working_3-way'!Y250)/3)</f>
        <v>-7.5741977978488167E-2</v>
      </c>
      <c r="AJ250" s="11">
        <f>'OddsRatio_working_3-way'!U250/(3*'OddsRatio_working_3-way'!X250^(1/3))*SIN(('OddsRatio_working_3-way'!Y250+2*PI())/3)</f>
        <v>-0.43046267657742227</v>
      </c>
      <c r="AK250" s="11">
        <f>'OddsRatio_working_3-way'!U250/(3*'OddsRatio_working_3-way'!X250^(1/3))*SIN(('OddsRatio_working_3-way'!Y250+4*PI())/3)</f>
        <v>0.50620465455591035</v>
      </c>
      <c r="AL250" s="11">
        <f>'OddsRatio_working_3-way'!Z250+'OddsRatio_working_3-way'!AF250</f>
        <v>1.0815702715419158</v>
      </c>
      <c r="AM250" s="11">
        <f>'OddsRatio_working_3-way'!AA250+'OddsRatio_working_3-way'!AG250</f>
        <v>-0.67197408989546248</v>
      </c>
      <c r="AN250" s="11">
        <f>'OddsRatio_working_3-way'!AB250+'OddsRatio_working_3-way'!AH250</f>
        <v>-0.40959618164645362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1.0815702715419158</v>
      </c>
      <c r="AS250" s="11">
        <f>IF(('OddsRatio_working_3-way'!X250=0),IF(Q250&gt;0,-Q250^(1/3),(-Q250)^(1/3)),'OddsRatio_working_3-way'!AM250-'OddsRatio_working_3-way'!R250/3)</f>
        <v>-0.67197408989546248</v>
      </c>
      <c r="AT250" s="11">
        <f>IF(('OddsRatio_working_3-way'!X250=0),IF(Q250&gt;0,-Q250^(1/3),(-Q250)^(1/3)),'OddsRatio_working_3-way'!AN250-'OddsRatio_working_3-way'!R250/3)</f>
        <v>-0.40959618164645362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9">
        <f t="shared" si="52"/>
        <v>0.80903456178289102</v>
      </c>
      <c r="E251" s="9">
        <f t="shared" si="53"/>
        <v>0.12161220610931799</v>
      </c>
      <c r="F251" s="9">
        <f t="shared" si="54"/>
        <v>6.9353232107791235E-2</v>
      </c>
      <c r="G251" s="9">
        <f t="shared" si="55"/>
        <v>1.1802056873582354</v>
      </c>
      <c r="H251" s="9">
        <f t="shared" si="56"/>
        <v>1.2360411374716469</v>
      </c>
      <c r="I251" s="9">
        <f t="shared" si="57"/>
        <v>8.2228588066324004</v>
      </c>
      <c r="J251" s="9">
        <f t="shared" si="58"/>
        <v>14.418938665263139</v>
      </c>
      <c r="K251" s="11">
        <f t="shared" si="59"/>
        <v>0.83333333333333337</v>
      </c>
      <c r="L251" s="11">
        <f t="shared" si="60"/>
        <v>0.1404494382022472</v>
      </c>
      <c r="M251" s="11">
        <f t="shared" si="61"/>
        <v>8.084074373484236E-2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-0.13167730918405363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0.16737742938545896</v>
      </c>
      <c r="Q251" s="11">
        <f>2*'OddsRatio_working_3-way'!K251*'OddsRatio_working_3-way'!L251*'OddsRatio_working_3-way'!M251</f>
        <v>1.8923395069017409E-2</v>
      </c>
      <c r="R251" s="11">
        <f t="shared" si="62"/>
        <v>0</v>
      </c>
      <c r="S251" s="11">
        <f t="shared" si="63"/>
        <v>-1.2711182391455542</v>
      </c>
      <c r="T251" s="11">
        <f t="shared" si="64"/>
        <v>-0.14371037186495811</v>
      </c>
      <c r="U251" s="11">
        <f>'OddsRatio_working_3-way'!S251-'OddsRatio_working_3-way'!R251^2/3</f>
        <v>-1.2711182391455542</v>
      </c>
      <c r="V251" s="11">
        <f>'OddsRatio_working_3-way'!S251*'OddsRatio_working_3-way'!R251/3-2*'OddsRatio_working_3-way'!R251^3/27-'OddsRatio_working_3-way'!T251</f>
        <v>0.14371037186495811</v>
      </c>
      <c r="W251" s="11">
        <f>'OddsRatio_working_3-way'!V251^2+4*'OddsRatio_working_3-way'!U251^3/27</f>
        <v>-0.28361378670730691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0.27580176653208344</v>
      </c>
      <c r="Y251" s="11">
        <f>IF('OddsRatio_working_3-way'!W251&gt;=0,IF('OddsRatio_working_3-way'!V251+SQRT('OddsRatio_working_3-way'!W251)&gt;0,0,PI()),ACOS('OddsRatio_working_3-way'!V251/(2*'OddsRatio_working_3-way'!X251)))</f>
        <v>1.3072231347728906</v>
      </c>
      <c r="Z251" s="11">
        <f>'OddsRatio_working_3-way'!X251^(1/3)*COS('OddsRatio_working_3-way'!Y251/3)</f>
        <v>0.59010284367911769</v>
      </c>
      <c r="AA251" s="11">
        <f>'OddsRatio_working_3-way'!X251^(1/3)*COS(('OddsRatio_working_3-way'!Y251+2*PI())/3)</f>
        <v>-0.53298741154635509</v>
      </c>
      <c r="AB251" s="11">
        <f>'OddsRatio_working_3-way'!X251^(1/3)*COS(('OddsRatio_working_3-way'!Y251+4*PI())/3)</f>
        <v>-5.7115432132762427E-2</v>
      </c>
      <c r="AC251" s="11">
        <f>'OddsRatio_working_3-way'!X251^(1/3)*SIN('OddsRatio_working_3-way'!Y251/3)</f>
        <v>0.27474481541423784</v>
      </c>
      <c r="AD251" s="11">
        <f>'OddsRatio_working_3-way'!X251^(1/3)*SIN(('OddsRatio_working_3-way'!Y251+2*PI())/3)</f>
        <v>0.37367164576443451</v>
      </c>
      <c r="AE251" s="11">
        <f>'OddsRatio_working_3-way'!X251^(1/3)*SIN(('OddsRatio_working_3-way'!Y251+4*PI())/3)</f>
        <v>-0.64841646117867224</v>
      </c>
      <c r="AF251" s="11">
        <f>-'OddsRatio_working_3-way'!U251/(3*'OddsRatio_working_3-way'!X251^(1/3))*COS(('OddsRatio_working_3-way'!Y251)/3)</f>
        <v>0.59010284367911769</v>
      </c>
      <c r="AG251" s="11">
        <f>-'OddsRatio_working_3-way'!U251/(3*'OddsRatio_working_3-way'!X251^(1/3))*COS(('OddsRatio_working_3-way'!Y251+2*PI())/3)</f>
        <v>-0.53298741154635509</v>
      </c>
      <c r="AH251" s="11">
        <f>-'OddsRatio_working_3-way'!U251/(3*'OddsRatio_working_3-way'!X251^(1/3))*COS(('OddsRatio_working_3-way'!Y251+4*PI())/3)</f>
        <v>-5.7115432132762427E-2</v>
      </c>
      <c r="AI251" s="11">
        <f>'OddsRatio_working_3-way'!U251/(3*'OddsRatio_working_3-way'!X251^(1/3))*SIN(('OddsRatio_working_3-way'!Y251)/3)</f>
        <v>-0.27474481541423784</v>
      </c>
      <c r="AJ251" s="11">
        <f>'OddsRatio_working_3-way'!U251/(3*'OddsRatio_working_3-way'!X251^(1/3))*SIN(('OddsRatio_working_3-way'!Y251+2*PI())/3)</f>
        <v>-0.37367164576443451</v>
      </c>
      <c r="AK251" s="11">
        <f>'OddsRatio_working_3-way'!U251/(3*'OddsRatio_working_3-way'!X251^(1/3))*SIN(('OddsRatio_working_3-way'!Y251+4*PI())/3)</f>
        <v>0.64841646117867224</v>
      </c>
      <c r="AL251" s="11">
        <f>'OddsRatio_working_3-way'!Z251+'OddsRatio_working_3-way'!AF251</f>
        <v>1.1802056873582354</v>
      </c>
      <c r="AM251" s="11">
        <f>'OddsRatio_working_3-way'!AA251+'OddsRatio_working_3-way'!AG251</f>
        <v>-1.0659748230927102</v>
      </c>
      <c r="AN251" s="11">
        <f>'OddsRatio_working_3-way'!AB251+'OddsRatio_working_3-way'!AH251</f>
        <v>-0.11423086426552485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1.1802056873582354</v>
      </c>
      <c r="AS251" s="11">
        <f>IF(('OddsRatio_working_3-way'!X251=0),IF(Q251&gt;0,-Q251^(1/3),(-Q251)^(1/3)),'OddsRatio_working_3-way'!AM251-'OddsRatio_working_3-way'!R251/3)</f>
        <v>-1.0659748230927102</v>
      </c>
      <c r="AT251" s="11">
        <f>IF(('OddsRatio_working_3-way'!X251=0),IF(Q251&gt;0,-Q251^(1/3),(-Q251)^(1/3)),'OddsRatio_working_3-way'!AN251-'OddsRatio_working_3-way'!R251/3)</f>
        <v>-0.11423086426552485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9">
        <f t="shared" si="52"/>
        <v>0.31480786825934615</v>
      </c>
      <c r="E252" s="9">
        <f t="shared" si="53"/>
        <v>0.31790491967550677</v>
      </c>
      <c r="F252" s="9">
        <f t="shared" si="54"/>
        <v>0.36728721206514703</v>
      </c>
      <c r="G252" s="9">
        <f t="shared" si="55"/>
        <v>1.0315358674342305</v>
      </c>
      <c r="H252" s="9">
        <f t="shared" si="56"/>
        <v>3.1765406802862257</v>
      </c>
      <c r="I252" s="9">
        <f t="shared" si="57"/>
        <v>3.1455946042631995</v>
      </c>
      <c r="J252" s="9">
        <f t="shared" si="58"/>
        <v>2.7226648986151645</v>
      </c>
      <c r="K252" s="11">
        <f t="shared" si="59"/>
        <v>0.32154340836012862</v>
      </c>
      <c r="L252" s="11">
        <f t="shared" si="60"/>
        <v>0.32467532467532467</v>
      </c>
      <c r="M252" s="11">
        <f t="shared" si="61"/>
        <v>0.37453183520599254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-0.28657605145195009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0.229126462010598</v>
      </c>
      <c r="Q252" s="11">
        <f>2*'OddsRatio_working_3-way'!K252*'OddsRatio_working_3-way'!L252*'OddsRatio_working_3-way'!M252</f>
        <v>7.8200157682797949E-2</v>
      </c>
      <c r="R252" s="11">
        <f t="shared" si="62"/>
        <v>0</v>
      </c>
      <c r="S252" s="11">
        <f t="shared" si="63"/>
        <v>-0.79953108729678835</v>
      </c>
      <c r="T252" s="11">
        <f t="shared" si="64"/>
        <v>-0.27287750419685608</v>
      </c>
      <c r="U252" s="11">
        <f>'OddsRatio_working_3-way'!S252-'OddsRatio_working_3-way'!R252^2/3</f>
        <v>-0.79953108729678835</v>
      </c>
      <c r="V252" s="11">
        <f>'OddsRatio_working_3-way'!S252*'OddsRatio_working_3-way'!R252/3-2*'OddsRatio_working_3-way'!R252^3/27-'OddsRatio_working_3-way'!T252</f>
        <v>0.27287750419685608</v>
      </c>
      <c r="W252" s="11">
        <f>'OddsRatio_working_3-way'!V252^2+4*'OddsRatio_working_3-way'!U252^3/27</f>
        <v>-1.2564181057578006E-3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0.13758501953561569</v>
      </c>
      <c r="Y252" s="11">
        <f>IF('OddsRatio_working_3-way'!W252&gt;=0,IF('OddsRatio_working_3-way'!V252+SQRT('OddsRatio_working_3-way'!W252)&gt;0,0,PI()),ACOS('OddsRatio_working_3-way'!V252/(2*'OddsRatio_working_3-way'!X252)))</f>
        <v>0.1291737844294798</v>
      </c>
      <c r="Z252" s="11">
        <f>'OddsRatio_working_3-way'!X252^(1/3)*COS('OddsRatio_working_3-way'!Y252/3)</f>
        <v>0.51576793371711527</v>
      </c>
      <c r="AA252" s="11">
        <f>'OddsRatio_working_3-way'!X252^(1/3)*COS(('OddsRatio_working_3-way'!Y252+2*PI())/3)</f>
        <v>-0.27712846571096111</v>
      </c>
      <c r="AB252" s="11">
        <f>'OddsRatio_working_3-way'!X252^(1/3)*COS(('OddsRatio_working_3-way'!Y252+4*PI())/3)</f>
        <v>-0.23863946800615427</v>
      </c>
      <c r="AC252" s="11">
        <f>'OddsRatio_working_3-way'!X252^(1/3)*SIN('OddsRatio_working_3-way'!Y252/3)</f>
        <v>2.2221633185709379E-2</v>
      </c>
      <c r="AD252" s="11">
        <f>'OddsRatio_working_3-way'!X252^(1/3)*SIN(('OddsRatio_working_3-way'!Y252+2*PI())/3)</f>
        <v>0.43555731646357576</v>
      </c>
      <c r="AE252" s="11">
        <f>'OddsRatio_working_3-way'!X252^(1/3)*SIN(('OddsRatio_working_3-way'!Y252+4*PI())/3)</f>
        <v>-0.45777894964928489</v>
      </c>
      <c r="AF252" s="11">
        <f>-'OddsRatio_working_3-way'!U252/(3*'OddsRatio_working_3-way'!X252^(1/3))*COS(('OddsRatio_working_3-way'!Y252)/3)</f>
        <v>0.51576793371711516</v>
      </c>
      <c r="AG252" s="11">
        <f>-'OddsRatio_working_3-way'!U252/(3*'OddsRatio_working_3-way'!X252^(1/3))*COS(('OddsRatio_working_3-way'!Y252+2*PI())/3)</f>
        <v>-0.27712846571096106</v>
      </c>
      <c r="AH252" s="11">
        <f>-'OddsRatio_working_3-way'!U252/(3*'OddsRatio_working_3-way'!X252^(1/3))*COS(('OddsRatio_working_3-way'!Y252+4*PI())/3)</f>
        <v>-0.23863946800615421</v>
      </c>
      <c r="AI252" s="11">
        <f>'OddsRatio_working_3-way'!U252/(3*'OddsRatio_working_3-way'!X252^(1/3))*SIN(('OddsRatio_working_3-way'!Y252)/3)</f>
        <v>-2.2221633185709376E-2</v>
      </c>
      <c r="AJ252" s="11">
        <f>'OddsRatio_working_3-way'!U252/(3*'OddsRatio_working_3-way'!X252^(1/3))*SIN(('OddsRatio_working_3-way'!Y252+2*PI())/3)</f>
        <v>-0.43555731646357565</v>
      </c>
      <c r="AK252" s="11">
        <f>'OddsRatio_working_3-way'!U252/(3*'OddsRatio_working_3-way'!X252^(1/3))*SIN(('OddsRatio_working_3-way'!Y252+4*PI())/3)</f>
        <v>0.45777894964928478</v>
      </c>
      <c r="AL252" s="11">
        <f>'OddsRatio_working_3-way'!Z252+'OddsRatio_working_3-way'!AF252</f>
        <v>1.0315358674342305</v>
      </c>
      <c r="AM252" s="11">
        <f>'OddsRatio_working_3-way'!AA252+'OddsRatio_working_3-way'!AG252</f>
        <v>-0.55425693142192212</v>
      </c>
      <c r="AN252" s="11">
        <f>'OddsRatio_working_3-way'!AB252+'OddsRatio_working_3-way'!AH252</f>
        <v>-0.47727893601230847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1.0315358674342305</v>
      </c>
      <c r="AS252" s="11">
        <f>IF(('OddsRatio_working_3-way'!X252=0),IF(Q252&gt;0,-Q252^(1/3),(-Q252)^(1/3)),'OddsRatio_working_3-way'!AM252-'OddsRatio_working_3-way'!R252/3)</f>
        <v>-0.55425693142192212</v>
      </c>
      <c r="AT252" s="11">
        <f>IF(('OddsRatio_working_3-way'!X252=0),IF(Q252&gt;0,-Q252^(1/3),(-Q252)^(1/3)),'OddsRatio_working_3-way'!AN252-'OddsRatio_working_3-way'!R252/3)</f>
        <v>-0.47727893601230847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9">
        <f t="shared" si="52"/>
        <v>0.71197318337184956</v>
      </c>
      <c r="E253" s="9">
        <f t="shared" si="53"/>
        <v>0.1683576724439812</v>
      </c>
      <c r="F253" s="9">
        <f t="shared" si="54"/>
        <v>0.11966914418416917</v>
      </c>
      <c r="G253" s="9">
        <f t="shared" si="55"/>
        <v>1.0645981121459109</v>
      </c>
      <c r="H253" s="9">
        <f t="shared" si="56"/>
        <v>1.4045472826154461</v>
      </c>
      <c r="I253" s="9">
        <f t="shared" si="57"/>
        <v>5.9397352403570256</v>
      </c>
      <c r="J253" s="9">
        <f t="shared" si="58"/>
        <v>8.3563729549282453</v>
      </c>
      <c r="K253" s="11">
        <f t="shared" si="59"/>
        <v>0.7246376811594204</v>
      </c>
      <c r="L253" s="11">
        <f t="shared" si="60"/>
        <v>0.1773049645390071</v>
      </c>
      <c r="M253" s="11">
        <f t="shared" si="61"/>
        <v>0.12642225031605561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-0.19789961561346625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0.19377858031022507</v>
      </c>
      <c r="Q253" s="11">
        <f>2*'OddsRatio_working_3-way'!K253*'OddsRatio_working_3-way'!L253*'OddsRatio_working_3-way'!M253</f>
        <v>3.2485931317724238E-2</v>
      </c>
      <c r="R253" s="11">
        <f t="shared" si="62"/>
        <v>0</v>
      </c>
      <c r="S253" s="11">
        <f t="shared" si="63"/>
        <v>-0.97917613285671912</v>
      </c>
      <c r="T253" s="11">
        <f t="shared" si="64"/>
        <v>-0.16415358472032174</v>
      </c>
      <c r="U253" s="11">
        <f>'OddsRatio_working_3-way'!S253-'OddsRatio_working_3-way'!R253^2/3</f>
        <v>-0.97917613285671912</v>
      </c>
      <c r="V253" s="11">
        <f>'OddsRatio_working_3-way'!S253*'OddsRatio_working_3-way'!R253/3-2*'OddsRatio_working_3-way'!R253^3/27-'OddsRatio_working_3-way'!T253</f>
        <v>0.16415358472032174</v>
      </c>
      <c r="W253" s="11">
        <f>'OddsRatio_working_3-way'!V253^2+4*'OddsRatio_working_3-way'!U253^3/27</f>
        <v>-0.11213808491581759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0.18647016134783431</v>
      </c>
      <c r="Y253" s="11">
        <f>IF('OddsRatio_working_3-way'!W253&gt;=0,IF('OddsRatio_working_3-way'!V253+SQRT('OddsRatio_working_3-way'!W253)&gt;0,0,PI()),ACOS('OddsRatio_working_3-way'!V253/(2*'OddsRatio_working_3-way'!X253)))</f>
        <v>1.1150189569831288</v>
      </c>
      <c r="Z253" s="11">
        <f>'OddsRatio_working_3-way'!X253^(1/3)*COS('OddsRatio_working_3-way'!Y253/3)</f>
        <v>0.53229905607295547</v>
      </c>
      <c r="AA253" s="11">
        <f>'OddsRatio_working_3-way'!X253^(1/3)*COS(('OddsRatio_working_3-way'!Y253+2*PI())/3)</f>
        <v>-0.4458362537344554</v>
      </c>
      <c r="AB253" s="11">
        <f>'OddsRatio_working_3-way'!X253^(1/3)*COS(('OddsRatio_working_3-way'!Y253+4*PI())/3)</f>
        <v>-8.6462802338500275E-2</v>
      </c>
      <c r="AC253" s="11">
        <f>'OddsRatio_working_3-way'!X253^(1/3)*SIN('OddsRatio_working_3-way'!Y253/3)</f>
        <v>0.20748435890305986</v>
      </c>
      <c r="AD253" s="11">
        <f>'OddsRatio_working_3-way'!X253^(1/3)*SIN(('OddsRatio_working_3-way'!Y253+2*PI())/3)</f>
        <v>0.35724232551812701</v>
      </c>
      <c r="AE253" s="11">
        <f>'OddsRatio_working_3-way'!X253^(1/3)*SIN(('OddsRatio_working_3-way'!Y253+4*PI())/3)</f>
        <v>-0.56472668442118668</v>
      </c>
      <c r="AF253" s="11">
        <f>-'OddsRatio_working_3-way'!U253/(3*'OddsRatio_working_3-way'!X253^(1/3))*COS(('OddsRatio_working_3-way'!Y253)/3)</f>
        <v>0.53229905607295536</v>
      </c>
      <c r="AG253" s="11">
        <f>-'OddsRatio_working_3-way'!U253/(3*'OddsRatio_working_3-way'!X253^(1/3))*COS(('OddsRatio_working_3-way'!Y253+2*PI())/3)</f>
        <v>-0.44583625373445529</v>
      </c>
      <c r="AH253" s="11">
        <f>-'OddsRatio_working_3-way'!U253/(3*'OddsRatio_working_3-way'!X253^(1/3))*COS(('OddsRatio_working_3-way'!Y253+4*PI())/3)</f>
        <v>-8.6462802338500261E-2</v>
      </c>
      <c r="AI253" s="11">
        <f>'OddsRatio_working_3-way'!U253/(3*'OddsRatio_working_3-way'!X253^(1/3))*SIN(('OddsRatio_working_3-way'!Y253)/3)</f>
        <v>-0.20748435890305983</v>
      </c>
      <c r="AJ253" s="11">
        <f>'OddsRatio_working_3-way'!U253/(3*'OddsRatio_working_3-way'!X253^(1/3))*SIN(('OddsRatio_working_3-way'!Y253+2*PI())/3)</f>
        <v>-0.35724232551812696</v>
      </c>
      <c r="AK253" s="11">
        <f>'OddsRatio_working_3-way'!U253/(3*'OddsRatio_working_3-way'!X253^(1/3))*SIN(('OddsRatio_working_3-way'!Y253+4*PI())/3)</f>
        <v>0.56472668442118656</v>
      </c>
      <c r="AL253" s="11">
        <f>'OddsRatio_working_3-way'!Z253+'OddsRatio_working_3-way'!AF253</f>
        <v>1.0645981121459109</v>
      </c>
      <c r="AM253" s="11">
        <f>'OddsRatio_working_3-way'!AA253+'OddsRatio_working_3-way'!AG253</f>
        <v>-0.89167250746891069</v>
      </c>
      <c r="AN253" s="11">
        <f>'OddsRatio_working_3-way'!AB253+'OddsRatio_working_3-way'!AH253</f>
        <v>-0.17292560467700052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1.0645981121459109</v>
      </c>
      <c r="AS253" s="11">
        <f>IF(('OddsRatio_working_3-way'!X253=0),IF(Q253&gt;0,-Q253^(1/3),(-Q253)^(1/3)),'OddsRatio_working_3-way'!AM253-'OddsRatio_working_3-way'!R253/3)</f>
        <v>-0.89167250746891069</v>
      </c>
      <c r="AT253" s="11">
        <f>IF(('OddsRatio_working_3-way'!X253=0),IF(Q253&gt;0,-Q253^(1/3),(-Q253)^(1/3)),'OddsRatio_working_3-way'!AN253-'OddsRatio_working_3-way'!R253/3)</f>
        <v>-0.17292560467700052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9">
        <f t="shared" si="52"/>
        <v>0.50469722398313366</v>
      </c>
      <c r="E254" s="9">
        <f t="shared" si="53"/>
        <v>0.27035711887092462</v>
      </c>
      <c r="F254" s="9">
        <f t="shared" si="54"/>
        <v>0.22494565714594175</v>
      </c>
      <c r="G254" s="9">
        <f t="shared" si="55"/>
        <v>1.0667238832385975</v>
      </c>
      <c r="H254" s="9">
        <f t="shared" si="56"/>
        <v>1.9813859725795098</v>
      </c>
      <c r="I254" s="9">
        <f t="shared" si="57"/>
        <v>3.6988114245936519</v>
      </c>
      <c r="J254" s="9">
        <f t="shared" si="58"/>
        <v>4.4455181428606698</v>
      </c>
      <c r="K254" s="11">
        <f t="shared" si="59"/>
        <v>0.52083333333333337</v>
      </c>
      <c r="L254" s="11">
        <f t="shared" si="60"/>
        <v>0.28328611898016998</v>
      </c>
      <c r="M254" s="11">
        <f t="shared" si="61"/>
        <v>0.23640661938534277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-0.26223736318441293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0.23300227477190896</v>
      </c>
      <c r="Q254" s="11">
        <f>2*'OddsRatio_working_3-way'!K254*'OddsRatio_working_3-way'!L254*'OddsRatio_working_3-way'!M254</f>
        <v>6.9761160111349974E-2</v>
      </c>
      <c r="R254" s="11">
        <f t="shared" si="62"/>
        <v>0</v>
      </c>
      <c r="S254" s="11">
        <f t="shared" si="63"/>
        <v>-0.88851669320689053</v>
      </c>
      <c r="T254" s="11">
        <f t="shared" si="64"/>
        <v>-0.26602296203799114</v>
      </c>
      <c r="U254" s="11">
        <f>'OddsRatio_working_3-way'!S254-'OddsRatio_working_3-way'!R254^2/3</f>
        <v>-0.88851669320689053</v>
      </c>
      <c r="V254" s="11">
        <f>'OddsRatio_working_3-way'!S254*'OddsRatio_working_3-way'!R254/3-2*'OddsRatio_working_3-way'!R254^3/27-'OddsRatio_working_3-way'!T254</f>
        <v>0.26602296203799114</v>
      </c>
      <c r="W254" s="11">
        <f>'OddsRatio_working_3-way'!V254^2+4*'OddsRatio_working_3-way'!U254^3/27</f>
        <v>-3.3150315421927187E-2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0.16118198701575934</v>
      </c>
      <c r="Y254" s="11">
        <f>IF('OddsRatio_working_3-way'!W254&gt;=0,IF('OddsRatio_working_3-way'!V254+SQRT('OddsRatio_working_3-way'!W254)&gt;0,0,PI()),ACOS('OddsRatio_working_3-way'!V254/(2*'OddsRatio_working_3-way'!X254)))</f>
        <v>0.60019504206824048</v>
      </c>
      <c r="Z254" s="11">
        <f>'OddsRatio_working_3-way'!X254^(1/3)*COS('OddsRatio_working_3-way'!Y254/3)</f>
        <v>0.53336194161929873</v>
      </c>
      <c r="AA254" s="11">
        <f>'OddsRatio_working_3-way'!X254^(1/3)*COS(('OddsRatio_working_3-way'!Y254+2*PI())/3)</f>
        <v>-0.36034501260686969</v>
      </c>
      <c r="AB254" s="11">
        <f>'OddsRatio_working_3-way'!X254^(1/3)*COS(('OddsRatio_working_3-way'!Y254+4*PI())/3)</f>
        <v>-0.17301692901242915</v>
      </c>
      <c r="AC254" s="11">
        <f>'OddsRatio_working_3-way'!X254^(1/3)*SIN('OddsRatio_working_3-way'!Y254/3)</f>
        <v>0.10815391949002713</v>
      </c>
      <c r="AD254" s="11">
        <f>'OddsRatio_working_3-way'!X254^(1/3)*SIN(('OddsRatio_working_3-way'!Y254+2*PI())/3)</f>
        <v>0.40782803110909183</v>
      </c>
      <c r="AE254" s="11">
        <f>'OddsRatio_working_3-way'!X254^(1/3)*SIN(('OddsRatio_working_3-way'!Y254+4*PI())/3)</f>
        <v>-0.51598195059911889</v>
      </c>
      <c r="AF254" s="11">
        <f>-'OddsRatio_working_3-way'!U254/(3*'OddsRatio_working_3-way'!X254^(1/3))*COS(('OddsRatio_working_3-way'!Y254)/3)</f>
        <v>0.53336194161929873</v>
      </c>
      <c r="AG254" s="11">
        <f>-'OddsRatio_working_3-way'!U254/(3*'OddsRatio_working_3-way'!X254^(1/3))*COS(('OddsRatio_working_3-way'!Y254+2*PI())/3)</f>
        <v>-0.36034501260686969</v>
      </c>
      <c r="AH254" s="11">
        <f>-'OddsRatio_working_3-way'!U254/(3*'OddsRatio_working_3-way'!X254^(1/3))*COS(('OddsRatio_working_3-way'!Y254+4*PI())/3)</f>
        <v>-0.17301692901242915</v>
      </c>
      <c r="AI254" s="11">
        <f>'OddsRatio_working_3-way'!U254/(3*'OddsRatio_working_3-way'!X254^(1/3))*SIN(('OddsRatio_working_3-way'!Y254)/3)</f>
        <v>-0.10815391949002713</v>
      </c>
      <c r="AJ254" s="11">
        <f>'OddsRatio_working_3-way'!U254/(3*'OddsRatio_working_3-way'!X254^(1/3))*SIN(('OddsRatio_working_3-way'!Y254+2*PI())/3)</f>
        <v>-0.40782803110909183</v>
      </c>
      <c r="AK254" s="11">
        <f>'OddsRatio_working_3-way'!U254/(3*'OddsRatio_working_3-way'!X254^(1/3))*SIN(('OddsRatio_working_3-way'!Y254+4*PI())/3)</f>
        <v>0.51598195059911889</v>
      </c>
      <c r="AL254" s="11">
        <f>'OddsRatio_working_3-way'!Z254+'OddsRatio_working_3-way'!AF254</f>
        <v>1.0667238832385975</v>
      </c>
      <c r="AM254" s="11">
        <f>'OddsRatio_working_3-way'!AA254+'OddsRatio_working_3-way'!AG254</f>
        <v>-0.72069002521373937</v>
      </c>
      <c r="AN254" s="11">
        <f>'OddsRatio_working_3-way'!AB254+'OddsRatio_working_3-way'!AH254</f>
        <v>-0.34603385802485831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1.0667238832385975</v>
      </c>
      <c r="AS254" s="11">
        <f>IF(('OddsRatio_working_3-way'!X254=0),IF(Q254&gt;0,-Q254^(1/3),(-Q254)^(1/3)),'OddsRatio_working_3-way'!AM254-'OddsRatio_working_3-way'!R254/3)</f>
        <v>-0.72069002521373937</v>
      </c>
      <c r="AT254" s="11">
        <f>IF(('OddsRatio_working_3-way'!X254=0),IF(Q254&gt;0,-Q254^(1/3),(-Q254)^(1/3)),'OddsRatio_working_3-way'!AN254-'OddsRatio_working_3-way'!R254/3)</f>
        <v>-0.34603385802485831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9">
        <f t="shared" si="52"/>
        <v>0.42596083970454729</v>
      </c>
      <c r="E255" s="9">
        <f t="shared" si="53"/>
        <v>0.30573412733785676</v>
      </c>
      <c r="F255" s="9">
        <f t="shared" si="54"/>
        <v>0.26830503295759567</v>
      </c>
      <c r="G255" s="9">
        <f t="shared" si="55"/>
        <v>1.0611288566545938</v>
      </c>
      <c r="H255" s="9">
        <f t="shared" si="56"/>
        <v>2.3476336479513344</v>
      </c>
      <c r="I255" s="9">
        <f t="shared" si="57"/>
        <v>3.2708157532408304</v>
      </c>
      <c r="J255" s="9">
        <f t="shared" si="58"/>
        <v>3.7271011616023069</v>
      </c>
      <c r="K255" s="11">
        <f t="shared" si="59"/>
        <v>0.44052863436123346</v>
      </c>
      <c r="L255" s="11">
        <f t="shared" si="60"/>
        <v>0.31847133757961782</v>
      </c>
      <c r="M255" s="11">
        <f t="shared" si="61"/>
        <v>0.28011204481792717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-0.27449023325483823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0.23500519487235952</v>
      </c>
      <c r="Q255" s="11">
        <f>2*'OddsRatio_working_3-way'!K255*'OddsRatio_working_3-way'!L255*'OddsRatio_working_3-way'!M255</f>
        <v>7.8597055141257366E-2</v>
      </c>
      <c r="R255" s="11">
        <f t="shared" si="62"/>
        <v>0</v>
      </c>
      <c r="S255" s="11">
        <f t="shared" si="63"/>
        <v>-0.85615139047289679</v>
      </c>
      <c r="T255" s="11">
        <f t="shared" si="64"/>
        <v>-0.28633825768324306</v>
      </c>
      <c r="U255" s="11">
        <f>'OddsRatio_working_3-way'!S255-'OddsRatio_working_3-way'!R255^2/3</f>
        <v>-0.85615139047289679</v>
      </c>
      <c r="V255" s="11">
        <f>'OddsRatio_working_3-way'!S255*'OddsRatio_working_3-way'!R255/3-2*'OddsRatio_working_3-way'!R255^3/27-'OddsRatio_working_3-way'!T255</f>
        <v>0.28633825768324306</v>
      </c>
      <c r="W255" s="11">
        <f>'OddsRatio_working_3-way'!V255^2+4*'OddsRatio_working_3-way'!U255^3/27</f>
        <v>-1.0981492943709981E-2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0.15245580569199824</v>
      </c>
      <c r="Y255" s="11">
        <f>IF('OddsRatio_working_3-way'!W255&gt;=0,IF('OddsRatio_working_3-way'!V255+SQRT('OddsRatio_working_3-way'!W255)&gt;0,0,PI()),ACOS('OddsRatio_working_3-way'!V255/(2*'OddsRatio_working_3-way'!X255)))</f>
        <v>0.35083488403844121</v>
      </c>
      <c r="Z255" s="11">
        <f>'OddsRatio_working_3-way'!X255^(1/3)*COS('OddsRatio_working_3-way'!Y255/3)</f>
        <v>0.53056442832729689</v>
      </c>
      <c r="AA255" s="11">
        <f>'OddsRatio_working_3-way'!X255^(1/3)*COS(('OddsRatio_working_3-way'!Y255+2*PI())/3)</f>
        <v>-0.31926265658051517</v>
      </c>
      <c r="AB255" s="11">
        <f>'OddsRatio_working_3-way'!X255^(1/3)*COS(('OddsRatio_working_3-way'!Y255+4*PI())/3)</f>
        <v>-0.21130177174678161</v>
      </c>
      <c r="AC255" s="11">
        <f>'OddsRatio_working_3-way'!X255^(1/3)*SIN('OddsRatio_working_3-way'!Y255/3)</f>
        <v>6.2331245920706192E-2</v>
      </c>
      <c r="AD255" s="11">
        <f>'OddsRatio_working_3-way'!X255^(1/3)*SIN(('OddsRatio_working_3-way'!Y255+2*PI())/3)</f>
        <v>0.42831665031545407</v>
      </c>
      <c r="AE255" s="11">
        <f>'OddsRatio_working_3-way'!X255^(1/3)*SIN(('OddsRatio_working_3-way'!Y255+4*PI())/3)</f>
        <v>-0.49064789623616029</v>
      </c>
      <c r="AF255" s="11">
        <f>-'OddsRatio_working_3-way'!U255/(3*'OddsRatio_working_3-way'!X255^(1/3))*COS(('OddsRatio_working_3-way'!Y255)/3)</f>
        <v>0.53056442832729689</v>
      </c>
      <c r="AG255" s="11">
        <f>-'OddsRatio_working_3-way'!U255/(3*'OddsRatio_working_3-way'!X255^(1/3))*COS(('OddsRatio_working_3-way'!Y255+2*PI())/3)</f>
        <v>-0.31926265658051517</v>
      </c>
      <c r="AH255" s="11">
        <f>-'OddsRatio_working_3-way'!U255/(3*'OddsRatio_working_3-way'!X255^(1/3))*COS(('OddsRatio_working_3-way'!Y255+4*PI())/3)</f>
        <v>-0.21130177174678161</v>
      </c>
      <c r="AI255" s="11">
        <f>'OddsRatio_working_3-way'!U255/(3*'OddsRatio_working_3-way'!X255^(1/3))*SIN(('OddsRatio_working_3-way'!Y255)/3)</f>
        <v>-6.2331245920706192E-2</v>
      </c>
      <c r="AJ255" s="11">
        <f>'OddsRatio_working_3-way'!U255/(3*'OddsRatio_working_3-way'!X255^(1/3))*SIN(('OddsRatio_working_3-way'!Y255+2*PI())/3)</f>
        <v>-0.42831665031545407</v>
      </c>
      <c r="AK255" s="11">
        <f>'OddsRatio_working_3-way'!U255/(3*'OddsRatio_working_3-way'!X255^(1/3))*SIN(('OddsRatio_working_3-way'!Y255+4*PI())/3)</f>
        <v>0.49064789623616029</v>
      </c>
      <c r="AL255" s="11">
        <f>'OddsRatio_working_3-way'!Z255+'OddsRatio_working_3-way'!AF255</f>
        <v>1.0611288566545938</v>
      </c>
      <c r="AM255" s="11">
        <f>'OddsRatio_working_3-way'!AA255+'OddsRatio_working_3-way'!AG255</f>
        <v>-0.63852531316103034</v>
      </c>
      <c r="AN255" s="11">
        <f>'OddsRatio_working_3-way'!AB255+'OddsRatio_working_3-way'!AH255</f>
        <v>-0.42260354349356322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1.0611288566545938</v>
      </c>
      <c r="AS255" s="11">
        <f>IF(('OddsRatio_working_3-way'!X255=0),IF(Q255&gt;0,-Q255^(1/3),(-Q255)^(1/3)),'OddsRatio_working_3-way'!AM255-'OddsRatio_working_3-way'!R255/3)</f>
        <v>-0.63852531316103034</v>
      </c>
      <c r="AT255" s="11">
        <f>IF(('OddsRatio_working_3-way'!X255=0),IF(Q255&gt;0,-Q255^(1/3),(-Q255)^(1/3)),'OddsRatio_working_3-way'!AN255-'OddsRatio_working_3-way'!R255/3)</f>
        <v>-0.42260354349356322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9">
        <f t="shared" si="52"/>
        <v>0.34946082051805738</v>
      </c>
      <c r="E256" s="9">
        <f t="shared" si="53"/>
        <v>0.33700431426335525</v>
      </c>
      <c r="F256" s="9">
        <f t="shared" si="54"/>
        <v>0.31353486521858731</v>
      </c>
      <c r="G256" s="9">
        <f t="shared" si="55"/>
        <v>1.0576994961798847</v>
      </c>
      <c r="H256" s="9">
        <f t="shared" si="56"/>
        <v>2.8615511132765965</v>
      </c>
      <c r="I256" s="9">
        <f t="shared" si="57"/>
        <v>2.9673210628945847</v>
      </c>
      <c r="J256" s="9">
        <f t="shared" si="58"/>
        <v>3.1894379570923612</v>
      </c>
      <c r="K256" s="11">
        <f t="shared" si="59"/>
        <v>0.3623188405797102</v>
      </c>
      <c r="L256" s="11">
        <f t="shared" si="60"/>
        <v>0.34965034965034969</v>
      </c>
      <c r="M256" s="11">
        <f t="shared" si="61"/>
        <v>0.32573289902280134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-0.27962916562265094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0.23480036934221898</v>
      </c>
      <c r="Q256" s="11">
        <f>2*'OddsRatio_working_3-way'!K256*'OddsRatio_working_3-way'!L256*'OddsRatio_working_3-way'!M256</f>
        <v>8.2530885533293158E-2</v>
      </c>
      <c r="R256" s="11">
        <f t="shared" si="62"/>
        <v>0</v>
      </c>
      <c r="S256" s="11">
        <f t="shared" si="63"/>
        <v>-0.83968483337347311</v>
      </c>
      <c r="T256" s="11">
        <f t="shared" si="64"/>
        <v>-0.29514405390983245</v>
      </c>
      <c r="U256" s="11">
        <f>'OddsRatio_working_3-way'!S256-'OddsRatio_working_3-way'!R256^2/3</f>
        <v>-0.83968483337347311</v>
      </c>
      <c r="V256" s="11">
        <f>'OddsRatio_working_3-way'!S256*'OddsRatio_working_3-way'!R256/3-2*'OddsRatio_working_3-way'!R256^3/27-'OddsRatio_working_3-way'!T256</f>
        <v>0.29514405390983245</v>
      </c>
      <c r="W256" s="11">
        <f>'OddsRatio_working_3-way'!V256^2+4*'OddsRatio_working_3-way'!U256^3/27</f>
        <v>-5.9918826615416865E-4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0.14807869599007503</v>
      </c>
      <c r="Y256" s="11">
        <f>IF('OddsRatio_working_3-way'!W256&gt;=0,IF('OddsRatio_working_3-way'!V256+SQRT('OddsRatio_working_3-way'!W256)&gt;0,0,PI()),ACOS('OddsRatio_working_3-way'!V256/(2*'OddsRatio_working_3-way'!X256)))</f>
        <v>8.2747484306279873E-2</v>
      </c>
      <c r="Z256" s="11">
        <f>'OddsRatio_working_3-way'!X256^(1/3)*COS('OddsRatio_working_3-way'!Y256/3)</f>
        <v>0.52884974808994223</v>
      </c>
      <c r="AA256" s="11">
        <f>'OddsRatio_working_3-way'!X256^(1/3)*COS(('OddsRatio_working_3-way'!Y256+2*PI())/3)</f>
        <v>-0.27706078723997735</v>
      </c>
      <c r="AB256" s="11">
        <f>'OddsRatio_working_3-way'!X256^(1/3)*COS(('OddsRatio_working_3-way'!Y256+4*PI())/3)</f>
        <v>-0.25178896084996505</v>
      </c>
      <c r="AC256" s="11">
        <f>'OddsRatio_working_3-way'!X256^(1/3)*SIN('OddsRatio_working_3-way'!Y256/3)</f>
        <v>1.4590695769187275E-2</v>
      </c>
      <c r="AD256" s="11">
        <f>'OddsRatio_working_3-way'!X256^(1/3)*SIN(('OddsRatio_working_3-way'!Y256+2*PI())/3)</f>
        <v>0.45070196874629731</v>
      </c>
      <c r="AE256" s="11">
        <f>'OddsRatio_working_3-way'!X256^(1/3)*SIN(('OddsRatio_working_3-way'!Y256+4*PI())/3)</f>
        <v>-0.4652926645154844</v>
      </c>
      <c r="AF256" s="11">
        <f>-'OddsRatio_working_3-way'!U256/(3*'OddsRatio_working_3-way'!X256^(1/3))*COS(('OddsRatio_working_3-way'!Y256)/3)</f>
        <v>0.52884974808994234</v>
      </c>
      <c r="AG256" s="11">
        <f>-'OddsRatio_working_3-way'!U256/(3*'OddsRatio_working_3-way'!X256^(1/3))*COS(('OddsRatio_working_3-way'!Y256+2*PI())/3)</f>
        <v>-0.2770607872399774</v>
      </c>
      <c r="AH256" s="11">
        <f>-'OddsRatio_working_3-way'!U256/(3*'OddsRatio_working_3-way'!X256^(1/3))*COS(('OddsRatio_working_3-way'!Y256+4*PI())/3)</f>
        <v>-0.2517889608499651</v>
      </c>
      <c r="AI256" s="11">
        <f>'OddsRatio_working_3-way'!U256/(3*'OddsRatio_working_3-way'!X256^(1/3))*SIN(('OddsRatio_working_3-way'!Y256)/3)</f>
        <v>-1.4590695769187279E-2</v>
      </c>
      <c r="AJ256" s="11">
        <f>'OddsRatio_working_3-way'!U256/(3*'OddsRatio_working_3-way'!X256^(1/3))*SIN(('OddsRatio_working_3-way'!Y256+2*PI())/3)</f>
        <v>-0.45070196874629742</v>
      </c>
      <c r="AK256" s="11">
        <f>'OddsRatio_working_3-way'!U256/(3*'OddsRatio_working_3-way'!X256^(1/3))*SIN(('OddsRatio_working_3-way'!Y256+4*PI())/3)</f>
        <v>0.46529266451548451</v>
      </c>
      <c r="AL256" s="11">
        <f>'OddsRatio_working_3-way'!Z256+'OddsRatio_working_3-way'!AF256</f>
        <v>1.0576994961798847</v>
      </c>
      <c r="AM256" s="11">
        <f>'OddsRatio_working_3-way'!AA256+'OddsRatio_working_3-way'!AG256</f>
        <v>-0.5541215744799548</v>
      </c>
      <c r="AN256" s="11">
        <f>'OddsRatio_working_3-way'!AB256+'OddsRatio_working_3-way'!AH256</f>
        <v>-0.5035779216999301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1.0576994961798847</v>
      </c>
      <c r="AS256" s="11">
        <f>IF(('OddsRatio_working_3-way'!X256=0),IF(Q256&gt;0,-Q256^(1/3),(-Q256)^(1/3)),'OddsRatio_working_3-way'!AM256-'OddsRatio_working_3-way'!R256/3)</f>
        <v>-0.5541215744799548</v>
      </c>
      <c r="AT256" s="11">
        <f>IF(('OddsRatio_working_3-way'!X256=0),IF(Q256&gt;0,-Q256^(1/3),(-Q256)^(1/3)),'OddsRatio_working_3-way'!AN256-'OddsRatio_working_3-way'!R256/3)</f>
        <v>-0.5035779216999301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9">
        <f t="shared" si="52"/>
        <v>0.80345484480890772</v>
      </c>
      <c r="E257" s="9">
        <f t="shared" si="53"/>
        <v>0.14335191780988726</v>
      </c>
      <c r="F257" s="9">
        <f t="shared" si="54"/>
        <v>5.3193237381204954E-2</v>
      </c>
      <c r="G257" s="9">
        <f t="shared" si="55"/>
        <v>1.1648810340503619</v>
      </c>
      <c r="H257" s="9">
        <f t="shared" si="56"/>
        <v>1.2446250171505757</v>
      </c>
      <c r="I257" s="9">
        <f t="shared" si="57"/>
        <v>6.9758397046783562</v>
      </c>
      <c r="J257" s="9">
        <f t="shared" si="58"/>
        <v>18.799382200289529</v>
      </c>
      <c r="K257" s="11">
        <f t="shared" si="59"/>
        <v>0.82644628099173556</v>
      </c>
      <c r="L257" s="11">
        <f t="shared" si="60"/>
        <v>0.16313213703099511</v>
      </c>
      <c r="M257" s="11">
        <f t="shared" si="61"/>
        <v>6.142506142506142E-2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-0.13632006003893338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0.1707608923172538</v>
      </c>
      <c r="Q257" s="11">
        <f>2*'OddsRatio_working_3-way'!K257*'OddsRatio_working_3-way'!L257*'OddsRatio_working_3-way'!M257</f>
        <v>1.6562647169471752E-2</v>
      </c>
      <c r="R257" s="11">
        <f t="shared" si="62"/>
        <v>0</v>
      </c>
      <c r="S257" s="11">
        <f t="shared" si="63"/>
        <v>-1.2526468391261274</v>
      </c>
      <c r="T257" s="11">
        <f t="shared" si="64"/>
        <v>-0.12149823851853803</v>
      </c>
      <c r="U257" s="11">
        <f>'OddsRatio_working_3-way'!S257-'OddsRatio_working_3-way'!R257^2/3</f>
        <v>-1.2526468391261274</v>
      </c>
      <c r="V257" s="11">
        <f>'OddsRatio_working_3-way'!S257*'OddsRatio_working_3-way'!R257/3-2*'OddsRatio_working_3-way'!R257^3/27-'OddsRatio_working_3-way'!T257</f>
        <v>0.12149823851853803</v>
      </c>
      <c r="W257" s="11">
        <f>'OddsRatio_working_3-way'!V257^2+4*'OddsRatio_working_3-way'!U257^3/27</f>
        <v>-0.27643200744977148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0.26981189253481724</v>
      </c>
      <c r="Y257" s="11">
        <f>IF('OddsRatio_working_3-way'!W257&gt;=0,IF('OddsRatio_working_3-way'!V257+SQRT('OddsRatio_working_3-way'!W257)&gt;0,0,PI()),ACOS('OddsRatio_working_3-way'!V257/(2*'OddsRatio_working_3-way'!X257)))</f>
        <v>1.3436956443430907</v>
      </c>
      <c r="Z257" s="11">
        <f>'OddsRatio_working_3-way'!X257^(1/3)*COS('OddsRatio_working_3-way'!Y257/3)</f>
        <v>0.58244051702518096</v>
      </c>
      <c r="AA257" s="11">
        <f>'OddsRatio_working_3-way'!X257^(1/3)*COS(('OddsRatio_working_3-way'!Y257+2*PI())/3)</f>
        <v>-0.53357122896064113</v>
      </c>
      <c r="AB257" s="11">
        <f>'OddsRatio_working_3-way'!X257^(1/3)*COS(('OddsRatio_working_3-way'!Y257+4*PI())/3)</f>
        <v>-4.8869288064539947E-2</v>
      </c>
      <c r="AC257" s="11">
        <f>'OddsRatio_working_3-way'!X257^(1/3)*SIN('OddsRatio_working_3-way'!Y257/3)</f>
        <v>0.27984279605309803</v>
      </c>
      <c r="AD257" s="11">
        <f>'OddsRatio_working_3-way'!X257^(1/3)*SIN(('OddsRatio_working_3-way'!Y257+2*PI())/3)</f>
        <v>0.36448688591060036</v>
      </c>
      <c r="AE257" s="11">
        <f>'OddsRatio_working_3-way'!X257^(1/3)*SIN(('OddsRatio_working_3-way'!Y257+4*PI())/3)</f>
        <v>-0.64432968196369855</v>
      </c>
      <c r="AF257" s="11">
        <f>-'OddsRatio_working_3-way'!U257/(3*'OddsRatio_working_3-way'!X257^(1/3))*COS(('OddsRatio_working_3-way'!Y257)/3)</f>
        <v>0.58244051702518085</v>
      </c>
      <c r="AG257" s="11">
        <f>-'OddsRatio_working_3-way'!U257/(3*'OddsRatio_working_3-way'!X257^(1/3))*COS(('OddsRatio_working_3-way'!Y257+2*PI())/3)</f>
        <v>-0.53357122896064102</v>
      </c>
      <c r="AH257" s="11">
        <f>-'OddsRatio_working_3-way'!U257/(3*'OddsRatio_working_3-way'!X257^(1/3))*COS(('OddsRatio_working_3-way'!Y257+4*PI())/3)</f>
        <v>-4.8869288064539933E-2</v>
      </c>
      <c r="AI257" s="11">
        <f>'OddsRatio_working_3-way'!U257/(3*'OddsRatio_working_3-way'!X257^(1/3))*SIN(('OddsRatio_working_3-way'!Y257)/3)</f>
        <v>-0.27984279605309798</v>
      </c>
      <c r="AJ257" s="11">
        <f>'OddsRatio_working_3-way'!U257/(3*'OddsRatio_working_3-way'!X257^(1/3))*SIN(('OddsRatio_working_3-way'!Y257+2*PI())/3)</f>
        <v>-0.3644868859106003</v>
      </c>
      <c r="AK257" s="11">
        <f>'OddsRatio_working_3-way'!U257/(3*'OddsRatio_working_3-way'!X257^(1/3))*SIN(('OddsRatio_working_3-way'!Y257+4*PI())/3)</f>
        <v>0.64432968196369844</v>
      </c>
      <c r="AL257" s="11">
        <f>'OddsRatio_working_3-way'!Z257+'OddsRatio_working_3-way'!AF257</f>
        <v>1.1648810340503619</v>
      </c>
      <c r="AM257" s="11">
        <f>'OddsRatio_working_3-way'!AA257+'OddsRatio_working_3-way'!AG257</f>
        <v>-1.0671424579212823</v>
      </c>
      <c r="AN257" s="11">
        <f>'OddsRatio_working_3-way'!AB257+'OddsRatio_working_3-way'!AH257</f>
        <v>-9.7738576129079879E-2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1.1648810340503619</v>
      </c>
      <c r="AS257" s="11">
        <f>IF(('OddsRatio_working_3-way'!X257=0),IF(Q257&gt;0,-Q257^(1/3),(-Q257)^(1/3)),'OddsRatio_working_3-way'!AM257-'OddsRatio_working_3-way'!R257/3)</f>
        <v>-1.0671424579212823</v>
      </c>
      <c r="AT257" s="11">
        <f>IF(('OddsRatio_working_3-way'!X257=0),IF(Q257&gt;0,-Q257^(1/3),(-Q257)^(1/3)),'OddsRatio_working_3-way'!AN257-'OddsRatio_working_3-way'!R257/3)</f>
        <v>-9.7738576129079879E-2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9">
        <f t="shared" si="52"/>
        <v>0.33439472575147439</v>
      </c>
      <c r="E258" s="9">
        <f t="shared" si="53"/>
        <v>0.32518432565534067</v>
      </c>
      <c r="F258" s="9">
        <f t="shared" si="54"/>
        <v>0.34042094859318484</v>
      </c>
      <c r="G258" s="9">
        <f t="shared" si="55"/>
        <v>1.0587647811944345</v>
      </c>
      <c r="H258" s="9">
        <f t="shared" si="56"/>
        <v>2.9904777886455371</v>
      </c>
      <c r="I258" s="9">
        <f t="shared" si="57"/>
        <v>3.0751789711410908</v>
      </c>
      <c r="J258" s="9">
        <f t="shared" si="58"/>
        <v>2.9375395495858148</v>
      </c>
      <c r="K258" s="11">
        <f t="shared" si="59"/>
        <v>0.34722222222222221</v>
      </c>
      <c r="L258" s="11">
        <f t="shared" si="60"/>
        <v>0.33783783783783783</v>
      </c>
      <c r="M258" s="11">
        <f t="shared" si="61"/>
        <v>0.35335689045936397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-0.27950808582434006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0.23502411422022734</v>
      </c>
      <c r="Q258" s="11">
        <f>2*'OddsRatio_working_3-way'!K258*'OddsRatio_working_3-way'!L258*'OddsRatio_working_3-way'!M258</f>
        <v>8.290092212353696E-2</v>
      </c>
      <c r="R258" s="11">
        <f t="shared" si="62"/>
        <v>0</v>
      </c>
      <c r="S258" s="11">
        <f t="shared" si="63"/>
        <v>-0.84084907070606485</v>
      </c>
      <c r="T258" s="11">
        <f t="shared" si="64"/>
        <v>-0.29659579213617798</v>
      </c>
      <c r="U258" s="11">
        <f>'OddsRatio_working_3-way'!S258-'OddsRatio_working_3-way'!R258^2/3</f>
        <v>-0.84084907070606485</v>
      </c>
      <c r="V258" s="11">
        <f>'OddsRatio_working_3-way'!S258*'OddsRatio_working_3-way'!R258/3-2*'OddsRatio_working_3-way'!R258^3/27-'OddsRatio_working_3-way'!T258</f>
        <v>0.29659579213617798</v>
      </c>
      <c r="W258" s="11">
        <f>'OddsRatio_working_3-way'!V258^2+4*'OddsRatio_working_3-way'!U258^3/27</f>
        <v>-1.0547389508230864E-4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0.14838677317063101</v>
      </c>
      <c r="Y258" s="11">
        <f>IF('OddsRatio_working_3-way'!W258&gt;=0,IF('OddsRatio_working_3-way'!V258+SQRT('OddsRatio_working_3-way'!W258)&gt;0,0,PI()),ACOS('OddsRatio_working_3-way'!V258/(2*'OddsRatio_working_3-way'!X258)))</f>
        <v>3.4612584236801247E-2</v>
      </c>
      <c r="Z258" s="11">
        <f>'OddsRatio_working_3-way'!X258^(1/3)*COS('OddsRatio_working_3-way'!Y258/3)</f>
        <v>0.52938239059721737</v>
      </c>
      <c r="AA258" s="11">
        <f>'OddsRatio_working_3-way'!X258^(1/3)*COS(('OddsRatio_working_3-way'!Y258+2*PI())/3)</f>
        <v>-0.26998090896738558</v>
      </c>
      <c r="AB258" s="11">
        <f>'OddsRatio_working_3-way'!X258^(1/3)*COS(('OddsRatio_working_3-way'!Y258+4*PI())/3)</f>
        <v>-0.25940148162983184</v>
      </c>
      <c r="AC258" s="11">
        <f>'OddsRatio_working_3-way'!X258^(1/3)*SIN('OddsRatio_working_3-way'!Y258/3)</f>
        <v>6.1080352212087505E-3</v>
      </c>
      <c r="AD258" s="11">
        <f>'OddsRatio_working_3-way'!X258^(1/3)*SIN(('OddsRatio_working_3-way'!Y258+2*PI())/3)</f>
        <v>0.45540458096272218</v>
      </c>
      <c r="AE258" s="11">
        <f>'OddsRatio_working_3-way'!X258^(1/3)*SIN(('OddsRatio_working_3-way'!Y258+4*PI())/3)</f>
        <v>-0.46151261618393086</v>
      </c>
      <c r="AF258" s="11">
        <f>-'OddsRatio_working_3-way'!U258/(3*'OddsRatio_working_3-way'!X258^(1/3))*COS(('OddsRatio_working_3-way'!Y258)/3)</f>
        <v>0.52938239059721726</v>
      </c>
      <c r="AG258" s="11">
        <f>-'OddsRatio_working_3-way'!U258/(3*'OddsRatio_working_3-way'!X258^(1/3))*COS(('OddsRatio_working_3-way'!Y258+2*PI())/3)</f>
        <v>-0.26998090896738552</v>
      </c>
      <c r="AH258" s="11">
        <f>-'OddsRatio_working_3-way'!U258/(3*'OddsRatio_working_3-way'!X258^(1/3))*COS(('OddsRatio_working_3-way'!Y258+4*PI())/3)</f>
        <v>-0.25940148162983179</v>
      </c>
      <c r="AI258" s="11">
        <f>'OddsRatio_working_3-way'!U258/(3*'OddsRatio_working_3-way'!X258^(1/3))*SIN(('OddsRatio_working_3-way'!Y258)/3)</f>
        <v>-6.1080352212087487E-3</v>
      </c>
      <c r="AJ258" s="11">
        <f>'OddsRatio_working_3-way'!U258/(3*'OddsRatio_working_3-way'!X258^(1/3))*SIN(('OddsRatio_working_3-way'!Y258+2*PI())/3)</f>
        <v>-0.45540458096272207</v>
      </c>
      <c r="AK258" s="11">
        <f>'OddsRatio_working_3-way'!U258/(3*'OddsRatio_working_3-way'!X258^(1/3))*SIN(('OddsRatio_working_3-way'!Y258+4*PI())/3)</f>
        <v>0.4615126161839308</v>
      </c>
      <c r="AL258" s="11">
        <f>'OddsRatio_working_3-way'!Z258+'OddsRatio_working_3-way'!AF258</f>
        <v>1.0587647811944345</v>
      </c>
      <c r="AM258" s="11">
        <f>'OddsRatio_working_3-way'!AA258+'OddsRatio_working_3-way'!AG258</f>
        <v>-0.53996181793477116</v>
      </c>
      <c r="AN258" s="11">
        <f>'OddsRatio_working_3-way'!AB258+'OddsRatio_working_3-way'!AH258</f>
        <v>-0.51880296325966357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1.0587647811944345</v>
      </c>
      <c r="AS258" s="11">
        <f>IF(('OddsRatio_working_3-way'!X258=0),IF(Q258&gt;0,-Q258^(1/3),(-Q258)^(1/3)),'OddsRatio_working_3-way'!AM258-'OddsRatio_working_3-way'!R258/3)</f>
        <v>-0.53996181793477116</v>
      </c>
      <c r="AT258" s="11">
        <f>IF(('OddsRatio_working_3-way'!X258=0),IF(Q258&gt;0,-Q258^(1/3),(-Q258)^(1/3)),'OddsRatio_working_3-way'!AN258-'OddsRatio_working_3-way'!R258/3)</f>
        <v>-0.51880296325966357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9">
        <f t="shared" si="52"/>
        <v>0.41790245596349224</v>
      </c>
      <c r="E259" s="9">
        <f t="shared" si="53"/>
        <v>0.33463368505841068</v>
      </c>
      <c r="F259" s="9">
        <f t="shared" si="54"/>
        <v>0.24746385897809703</v>
      </c>
      <c r="G259" s="9">
        <f t="shared" si="55"/>
        <v>1.0632846586948372</v>
      </c>
      <c r="H259" s="9">
        <f t="shared" si="56"/>
        <v>2.3929029028902371</v>
      </c>
      <c r="I259" s="9">
        <f t="shared" si="57"/>
        <v>2.9883423117593462</v>
      </c>
      <c r="J259" s="9">
        <f t="shared" si="58"/>
        <v>4.0409941238672342</v>
      </c>
      <c r="K259" s="11">
        <f t="shared" si="59"/>
        <v>0.4329004329004329</v>
      </c>
      <c r="L259" s="11">
        <f t="shared" si="60"/>
        <v>0.34843205574912889</v>
      </c>
      <c r="M259" s="11">
        <f t="shared" si="61"/>
        <v>0.2590673575129534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-0.27377750038471094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0.23602377775438377</v>
      </c>
      <c r="Q259" s="11">
        <f>2*'OddsRatio_working_3-way'!K259*'OddsRatio_working_3-way'!L259*'OddsRatio_working_3-way'!M259</f>
        <v>7.8153568792842312E-2</v>
      </c>
      <c r="R259" s="11">
        <f t="shared" si="62"/>
        <v>0</v>
      </c>
      <c r="S259" s="11">
        <f t="shared" si="63"/>
        <v>-0.86210071106180819</v>
      </c>
      <c r="T259" s="11">
        <f t="shared" si="64"/>
        <v>-0.28546381160987028</v>
      </c>
      <c r="U259" s="11">
        <f>'OddsRatio_working_3-way'!S259-'OddsRatio_working_3-way'!R259^2/3</f>
        <v>-0.86210071106180819</v>
      </c>
      <c r="V259" s="11">
        <f>'OddsRatio_working_3-way'!S259*'OddsRatio_working_3-way'!R259/3-2*'OddsRatio_working_3-way'!R259^3/27-'OddsRatio_working_3-way'!T259</f>
        <v>0.28546381160987028</v>
      </c>
      <c r="W259" s="11">
        <f>'OddsRatio_working_3-way'!V259^2+4*'OddsRatio_working_3-way'!U259^3/27</f>
        <v>-1.3433145962012005E-2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0.15404766608167705</v>
      </c>
      <c r="Y259" s="11">
        <f>IF('OddsRatio_working_3-way'!W259&gt;=0,IF('OddsRatio_working_3-way'!V259+SQRT('OddsRatio_working_3-way'!W259)&gt;0,0,PI()),ACOS('OddsRatio_working_3-way'!V259/(2*'OddsRatio_working_3-way'!X259)))</f>
        <v>0.38567751419050866</v>
      </c>
      <c r="Z259" s="11">
        <f>'OddsRatio_working_3-way'!X259^(1/3)*COS('OddsRatio_working_3-way'!Y259/3)</f>
        <v>0.53164232934741862</v>
      </c>
      <c r="AA259" s="11">
        <f>'OddsRatio_working_3-way'!X259^(1/3)*COS(('OddsRatio_working_3-way'!Y259+2*PI())/3)</f>
        <v>-0.32534009443551026</v>
      </c>
      <c r="AB259" s="11">
        <f>'OddsRatio_working_3-way'!X259^(1/3)*COS(('OddsRatio_working_3-way'!Y259+4*PI())/3)</f>
        <v>-0.20630223491190849</v>
      </c>
      <c r="AC259" s="11">
        <f>'OddsRatio_working_3-way'!X259^(1/3)*SIN('OddsRatio_working_3-way'!Y259/3)</f>
        <v>6.8726540239708464E-2</v>
      </c>
      <c r="AD259" s="11">
        <f>'OddsRatio_working_3-way'!X259^(1/3)*SIN(('OddsRatio_working_3-way'!Y259+2*PI())/3)</f>
        <v>0.42605249282214352</v>
      </c>
      <c r="AE259" s="11">
        <f>'OddsRatio_working_3-way'!X259^(1/3)*SIN(('OddsRatio_working_3-way'!Y259+4*PI())/3)</f>
        <v>-0.49477903306185189</v>
      </c>
      <c r="AF259" s="11">
        <f>-'OddsRatio_working_3-way'!U259/(3*'OddsRatio_working_3-way'!X259^(1/3))*COS(('OddsRatio_working_3-way'!Y259)/3)</f>
        <v>0.53164232934741862</v>
      </c>
      <c r="AG259" s="11">
        <f>-'OddsRatio_working_3-way'!U259/(3*'OddsRatio_working_3-way'!X259^(1/3))*COS(('OddsRatio_working_3-way'!Y259+2*PI())/3)</f>
        <v>-0.32534009443551026</v>
      </c>
      <c r="AH259" s="11">
        <f>-'OddsRatio_working_3-way'!U259/(3*'OddsRatio_working_3-way'!X259^(1/3))*COS(('OddsRatio_working_3-way'!Y259+4*PI())/3)</f>
        <v>-0.20630223491190849</v>
      </c>
      <c r="AI259" s="11">
        <f>'OddsRatio_working_3-way'!U259/(3*'OddsRatio_working_3-way'!X259^(1/3))*SIN(('OddsRatio_working_3-way'!Y259)/3)</f>
        <v>-6.8726540239708464E-2</v>
      </c>
      <c r="AJ259" s="11">
        <f>'OddsRatio_working_3-way'!U259/(3*'OddsRatio_working_3-way'!X259^(1/3))*SIN(('OddsRatio_working_3-way'!Y259+2*PI())/3)</f>
        <v>-0.42605249282214352</v>
      </c>
      <c r="AK259" s="11">
        <f>'OddsRatio_working_3-way'!U259/(3*'OddsRatio_working_3-way'!X259^(1/3))*SIN(('OddsRatio_working_3-way'!Y259+4*PI())/3)</f>
        <v>0.49477903306185189</v>
      </c>
      <c r="AL259" s="11">
        <f>'OddsRatio_working_3-way'!Z259+'OddsRatio_working_3-way'!AF259</f>
        <v>1.0632846586948372</v>
      </c>
      <c r="AM259" s="11">
        <f>'OddsRatio_working_3-way'!AA259+'OddsRatio_working_3-way'!AG259</f>
        <v>-0.65068018887102053</v>
      </c>
      <c r="AN259" s="11">
        <f>'OddsRatio_working_3-way'!AB259+'OddsRatio_working_3-way'!AH259</f>
        <v>-0.41260446982381699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1.0632846586948372</v>
      </c>
      <c r="AS259" s="11">
        <f>IF(('OddsRatio_working_3-way'!X259=0),IF(Q259&gt;0,-Q259^(1/3),(-Q259)^(1/3)),'OddsRatio_working_3-way'!AM259-'OddsRatio_working_3-way'!R259/3)</f>
        <v>-0.65068018887102053</v>
      </c>
      <c r="AT259" s="11">
        <f>IF(('OddsRatio_working_3-way'!X259=0),IF(Q259&gt;0,-Q259^(1/3),(-Q259)^(1/3)),'OddsRatio_working_3-way'!AN259-'OddsRatio_working_3-way'!R259/3)</f>
        <v>-0.41260446982381699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9">
        <f t="shared" ref="D260:D323" si="65">(K260/(AR260+K260-(AR260*K260)))</f>
        <v>0.25597734889097185</v>
      </c>
      <c r="E260" s="9">
        <f t="shared" ref="E260:E323" si="66">(L260/(AR260+L260-(AR260*L260)))</f>
        <v>0.31605215717987228</v>
      </c>
      <c r="F260" s="9">
        <f t="shared" ref="F260:F323" si="67">(M260/(AR260+M260-(AR260*M260)))</f>
        <v>0.42797049392915576</v>
      </c>
      <c r="G260" s="9">
        <f t="shared" ref="G260:G323" si="68">AR260</f>
        <v>1.0608013354302614</v>
      </c>
      <c r="H260" s="9">
        <f t="shared" ref="H260:H323" si="69">IF(A260="","",1/D260)</f>
        <v>3.906595659078917</v>
      </c>
      <c r="I260" s="9">
        <f t="shared" ref="I260:I323" si="70">IF(B260="","",1/E260)</f>
        <v>3.1640347242777334</v>
      </c>
      <c r="J260" s="9">
        <f t="shared" ref="J260:J323" si="71">IF(C260="","",1/F260)</f>
        <v>2.3366096826421292</v>
      </c>
      <c r="K260" s="11">
        <f t="shared" ref="K260:K323" si="72">1/A260</f>
        <v>0.26737967914438499</v>
      </c>
      <c r="L260" s="11">
        <f t="shared" ref="L260:L323" si="73">1/B260</f>
        <v>0.32894736842105265</v>
      </c>
      <c r="M260" s="11">
        <f t="shared" ref="M260:M323" si="74">1/C260</f>
        <v>0.44247787610619471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-0.27409281449803113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0.23506247991850343</v>
      </c>
      <c r="Q260" s="11">
        <f>2*'OddsRatio_working_3-way'!K260*'OddsRatio_working_3-way'!L260*'OddsRatio_working_3-way'!M260</f>
        <v>7.7835258251160055E-2</v>
      </c>
      <c r="R260" s="11">
        <f t="shared" ref="R260:R323" si="75">O260/N260</f>
        <v>0</v>
      </c>
      <c r="S260" s="11">
        <f t="shared" ref="S260:S323" si="76">P260/N260</f>
        <v>-0.85760175927629778</v>
      </c>
      <c r="T260" s="11">
        <f t="shared" ref="T260:T323" si="77">Q260/N260</f>
        <v>-0.28397409247559519</v>
      </c>
      <c r="U260" s="11">
        <f>'OddsRatio_working_3-way'!S260-'OddsRatio_working_3-way'!R260^2/3</f>
        <v>-0.85760175927629778</v>
      </c>
      <c r="V260" s="11">
        <f>'OddsRatio_working_3-way'!S260*'OddsRatio_working_3-way'!R260/3-2*'OddsRatio_working_3-way'!R260^3/27-'OddsRatio_working_3-way'!T260</f>
        <v>0.28397409247559519</v>
      </c>
      <c r="W260" s="11">
        <f>'OddsRatio_working_3-way'!V260^2+4*'OddsRatio_working_3-way'!U260^3/27</f>
        <v>-1.2803101278178422E-2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0.15284337283271093</v>
      </c>
      <c r="Y260" s="11">
        <f>IF('OddsRatio_working_3-way'!W260&gt;=0,IF('OddsRatio_working_3-way'!V260+SQRT('OddsRatio_working_3-way'!W260)&gt;0,0,PI()),ACOS('OddsRatio_working_3-way'!V260/(2*'OddsRatio_working_3-way'!X260)))</f>
        <v>0.3791734461774765</v>
      </c>
      <c r="Z260" s="11">
        <f>'OddsRatio_working_3-way'!X260^(1/3)*COS('OddsRatio_working_3-way'!Y260/3)</f>
        <v>0.53040066771513072</v>
      </c>
      <c r="AA260" s="11">
        <f>'OddsRatio_working_3-way'!X260^(1/3)*COS(('OddsRatio_working_3-way'!Y260+2*PI())/3)</f>
        <v>-0.32356803541058282</v>
      </c>
      <c r="AB260" s="11">
        <f>'OddsRatio_working_3-way'!X260^(1/3)*COS(('OddsRatio_working_3-way'!Y260+4*PI())/3)</f>
        <v>-0.20683263230454774</v>
      </c>
      <c r="AC260" s="11">
        <f>'OddsRatio_working_3-way'!X260^(1/3)*SIN('OddsRatio_working_3-way'!Y260/3)</f>
        <v>6.7397216407228761E-2</v>
      </c>
      <c r="AD260" s="11">
        <f>'OddsRatio_working_3-way'!X260^(1/3)*SIN(('OddsRatio_working_3-way'!Y260+2*PI())/3)</f>
        <v>0.42564184422191753</v>
      </c>
      <c r="AE260" s="11">
        <f>'OddsRatio_working_3-way'!X260^(1/3)*SIN(('OddsRatio_working_3-way'!Y260+4*PI())/3)</f>
        <v>-0.49303906062914638</v>
      </c>
      <c r="AF260" s="11">
        <f>-'OddsRatio_working_3-way'!U260/(3*'OddsRatio_working_3-way'!X260^(1/3))*COS(('OddsRatio_working_3-way'!Y260)/3)</f>
        <v>0.53040066771513072</v>
      </c>
      <c r="AG260" s="11">
        <f>-'OddsRatio_working_3-way'!U260/(3*'OddsRatio_working_3-way'!X260^(1/3))*COS(('OddsRatio_working_3-way'!Y260+2*PI())/3)</f>
        <v>-0.32356803541058282</v>
      </c>
      <c r="AH260" s="11">
        <f>-'OddsRatio_working_3-way'!U260/(3*'OddsRatio_working_3-way'!X260^(1/3))*COS(('OddsRatio_working_3-way'!Y260+4*PI())/3)</f>
        <v>-0.20683263230454774</v>
      </c>
      <c r="AI260" s="11">
        <f>'OddsRatio_working_3-way'!U260/(3*'OddsRatio_working_3-way'!X260^(1/3))*SIN(('OddsRatio_working_3-way'!Y260)/3)</f>
        <v>-6.7397216407228761E-2</v>
      </c>
      <c r="AJ260" s="11">
        <f>'OddsRatio_working_3-way'!U260/(3*'OddsRatio_working_3-way'!X260^(1/3))*SIN(('OddsRatio_working_3-way'!Y260+2*PI())/3)</f>
        <v>-0.42564184422191753</v>
      </c>
      <c r="AK260" s="11">
        <f>'OddsRatio_working_3-way'!U260/(3*'OddsRatio_working_3-way'!X260^(1/3))*SIN(('OddsRatio_working_3-way'!Y260+4*PI())/3)</f>
        <v>0.49303906062914638</v>
      </c>
      <c r="AL260" s="11">
        <f>'OddsRatio_working_3-way'!Z260+'OddsRatio_working_3-way'!AF260</f>
        <v>1.0608013354302614</v>
      </c>
      <c r="AM260" s="11">
        <f>'OddsRatio_working_3-way'!AA260+'OddsRatio_working_3-way'!AG260</f>
        <v>-0.64713607082116564</v>
      </c>
      <c r="AN260" s="11">
        <f>'OddsRatio_working_3-way'!AB260+'OddsRatio_working_3-way'!AH260</f>
        <v>-0.41366526460909547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1.0608013354302614</v>
      </c>
      <c r="AS260" s="11">
        <f>IF(('OddsRatio_working_3-way'!X260=0),IF(Q260&gt;0,-Q260^(1/3),(-Q260)^(1/3)),'OddsRatio_working_3-way'!AM260-'OddsRatio_working_3-way'!R260/3)</f>
        <v>-0.64713607082116564</v>
      </c>
      <c r="AT260" s="11">
        <f>IF(('OddsRatio_working_3-way'!X260=0),IF(Q260&gt;0,-Q260^(1/3),(-Q260)^(1/3)),'OddsRatio_working_3-way'!AN260-'OddsRatio_working_3-way'!R260/3)</f>
        <v>-0.41366526460909547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9">
        <f t="shared" si="65"/>
        <v>0.6068336888273056</v>
      </c>
      <c r="E261" s="9">
        <f t="shared" si="66"/>
        <v>0.26795501251060261</v>
      </c>
      <c r="F261" s="9">
        <f t="shared" si="67"/>
        <v>0.12521129866209194</v>
      </c>
      <c r="G261" s="9">
        <f t="shared" si="68"/>
        <v>1.0798299391619717</v>
      </c>
      <c r="H261" s="9">
        <f t="shared" si="69"/>
        <v>1.6478979634971829</v>
      </c>
      <c r="I261" s="9">
        <f t="shared" si="70"/>
        <v>3.731969746079788</v>
      </c>
      <c r="J261" s="9">
        <f t="shared" si="71"/>
        <v>7.9864997063779573</v>
      </c>
      <c r="K261" s="11">
        <f t="shared" si="72"/>
        <v>0.625</v>
      </c>
      <c r="L261" s="11">
        <f t="shared" si="73"/>
        <v>0.28328611898016998</v>
      </c>
      <c r="M261" s="11">
        <f t="shared" si="74"/>
        <v>0.13386880856760375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-0.23278809288144087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0.22753905138969477</v>
      </c>
      <c r="Q261" s="11">
        <f>2*'OddsRatio_working_3-way'!K261*'OddsRatio_working_3-way'!L261*'OddsRatio_working_3-way'!M261</f>
        <v>4.7403969039519746E-2</v>
      </c>
      <c r="R261" s="11">
        <f t="shared" si="75"/>
        <v>0</v>
      </c>
      <c r="S261" s="11">
        <f t="shared" si="76"/>
        <v>-0.97745141761000875</v>
      </c>
      <c r="T261" s="11">
        <f t="shared" si="77"/>
        <v>-0.20363571200208516</v>
      </c>
      <c r="U261" s="11">
        <f>'OddsRatio_working_3-way'!S261-'OddsRatio_working_3-way'!R261^2/3</f>
        <v>-0.97745141761000875</v>
      </c>
      <c r="V261" s="11">
        <f>'OddsRatio_working_3-way'!S261*'OddsRatio_working_3-way'!R261/3-2*'OddsRatio_working_3-way'!R261^3/27-'OddsRatio_working_3-way'!T261</f>
        <v>0.20363571200208516</v>
      </c>
      <c r="W261" s="11">
        <f>'OddsRatio_working_3-way'!V261^2+4*'OddsRatio_working_3-way'!U261^3/27</f>
        <v>-9.6883327014364529E-2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0.18597770714319548</v>
      </c>
      <c r="Y261" s="11">
        <f>IF('OddsRatio_working_3-way'!W261&gt;=0,IF('OddsRatio_working_3-way'!V261+SQRT('OddsRatio_working_3-way'!W261)&gt;0,0,PI()),ACOS('OddsRatio_working_3-way'!V261/(2*'OddsRatio_working_3-way'!X261)))</f>
        <v>0.99145430395624079</v>
      </c>
      <c r="Z261" s="11">
        <f>'OddsRatio_working_3-way'!X261^(1/3)*COS('OddsRatio_working_3-way'!Y261/3)</f>
        <v>0.53991496958098584</v>
      </c>
      <c r="AA261" s="11">
        <f>'OddsRatio_working_3-way'!X261^(1/3)*COS(('OddsRatio_working_3-way'!Y261+2*PI())/3)</f>
        <v>-0.43036859294474317</v>
      </c>
      <c r="AB261" s="11">
        <f>'OddsRatio_working_3-way'!X261^(1/3)*COS(('OddsRatio_working_3-way'!Y261+4*PI())/3)</f>
        <v>-0.10954637663624252</v>
      </c>
      <c r="AC261" s="11">
        <f>'OddsRatio_working_3-way'!X261^(1/3)*SIN('OddsRatio_working_3-way'!Y261/3)</f>
        <v>0.18522679294772518</v>
      </c>
      <c r="AD261" s="11">
        <f>'OddsRatio_working_3-way'!X261^(1/3)*SIN(('OddsRatio_working_3-way'!Y261+2*PI())/3)</f>
        <v>0.37496668306677355</v>
      </c>
      <c r="AE261" s="11">
        <f>'OddsRatio_working_3-way'!X261^(1/3)*SIN(('OddsRatio_working_3-way'!Y261+4*PI())/3)</f>
        <v>-0.56019347601449876</v>
      </c>
      <c r="AF261" s="11">
        <f>-'OddsRatio_working_3-way'!U261/(3*'OddsRatio_working_3-way'!X261^(1/3))*COS(('OddsRatio_working_3-way'!Y261)/3)</f>
        <v>0.53991496958098584</v>
      </c>
      <c r="AG261" s="11">
        <f>-'OddsRatio_working_3-way'!U261/(3*'OddsRatio_working_3-way'!X261^(1/3))*COS(('OddsRatio_working_3-way'!Y261+2*PI())/3)</f>
        <v>-0.43036859294474317</v>
      </c>
      <c r="AH261" s="11">
        <f>-'OddsRatio_working_3-way'!U261/(3*'OddsRatio_working_3-way'!X261^(1/3))*COS(('OddsRatio_working_3-way'!Y261+4*PI())/3)</f>
        <v>-0.10954637663624252</v>
      </c>
      <c r="AI261" s="11">
        <f>'OddsRatio_working_3-way'!U261/(3*'OddsRatio_working_3-way'!X261^(1/3))*SIN(('OddsRatio_working_3-way'!Y261)/3)</f>
        <v>-0.18522679294772518</v>
      </c>
      <c r="AJ261" s="11">
        <f>'OddsRatio_working_3-way'!U261/(3*'OddsRatio_working_3-way'!X261^(1/3))*SIN(('OddsRatio_working_3-way'!Y261+2*PI())/3)</f>
        <v>-0.37496668306677355</v>
      </c>
      <c r="AK261" s="11">
        <f>'OddsRatio_working_3-way'!U261/(3*'OddsRatio_working_3-way'!X261^(1/3))*SIN(('OddsRatio_working_3-way'!Y261+4*PI())/3)</f>
        <v>0.56019347601449876</v>
      </c>
      <c r="AL261" s="11">
        <f>'OddsRatio_working_3-way'!Z261+'OddsRatio_working_3-way'!AF261</f>
        <v>1.0798299391619717</v>
      </c>
      <c r="AM261" s="11">
        <f>'OddsRatio_working_3-way'!AA261+'OddsRatio_working_3-way'!AG261</f>
        <v>-0.86073718588948633</v>
      </c>
      <c r="AN261" s="11">
        <f>'OddsRatio_working_3-way'!AB261+'OddsRatio_working_3-way'!AH261</f>
        <v>-0.21909275327248504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1.0798299391619717</v>
      </c>
      <c r="AS261" s="11">
        <f>IF(('OddsRatio_working_3-way'!X261=0),IF(Q261&gt;0,-Q261^(1/3),(-Q261)^(1/3)),'OddsRatio_working_3-way'!AM261-'OddsRatio_working_3-way'!R261/3)</f>
        <v>-0.86073718588948633</v>
      </c>
      <c r="AT261" s="11">
        <f>IF(('OddsRatio_working_3-way'!X261=0),IF(Q261&gt;0,-Q261^(1/3),(-Q261)^(1/3)),'OddsRatio_working_3-way'!AN261-'OddsRatio_working_3-way'!R261/3)</f>
        <v>-0.21909275327248504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9">
        <f t="shared" si="65"/>
        <v>0.49129978894829629</v>
      </c>
      <c r="E262" s="9">
        <f t="shared" si="66"/>
        <v>0.31665337866180948</v>
      </c>
      <c r="F262" s="9">
        <f t="shared" si="67"/>
        <v>0.19204683238989434</v>
      </c>
      <c r="G262" s="9">
        <f t="shared" si="68"/>
        <v>1.0899127547285943</v>
      </c>
      <c r="H262" s="9">
        <f t="shared" si="69"/>
        <v>2.0354171169921642</v>
      </c>
      <c r="I262" s="9">
        <f t="shared" si="70"/>
        <v>3.158027254362616</v>
      </c>
      <c r="J262" s="9">
        <f t="shared" si="71"/>
        <v>5.2070632332523745</v>
      </c>
      <c r="K262" s="11">
        <f t="shared" si="72"/>
        <v>0.51282051282051289</v>
      </c>
      <c r="L262" s="11">
        <f t="shared" si="73"/>
        <v>0.33557046979865773</v>
      </c>
      <c r="M262" s="11">
        <f t="shared" si="74"/>
        <v>0.20576131687242796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-0.25709223248373136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0.24042666349402619</v>
      </c>
      <c r="Q262" s="11">
        <f>2*'OddsRatio_working_3-way'!K262*'OddsRatio_working_3-way'!L262*'OddsRatio_working_3-way'!M262</f>
        <v>7.0817868481303739E-2</v>
      </c>
      <c r="R262" s="11">
        <f t="shared" si="75"/>
        <v>0</v>
      </c>
      <c r="S262" s="11">
        <f t="shared" si="76"/>
        <v>-0.93517669192607844</v>
      </c>
      <c r="T262" s="11">
        <f t="shared" si="77"/>
        <v>-0.27545705211371974</v>
      </c>
      <c r="U262" s="11">
        <f>'OddsRatio_working_3-way'!S262-'OddsRatio_working_3-way'!R262^2/3</f>
        <v>-0.93517669192607844</v>
      </c>
      <c r="V262" s="11">
        <f>'OddsRatio_working_3-way'!S262*'OddsRatio_working_3-way'!R262/3-2*'OddsRatio_working_3-way'!R262^3/27-'OddsRatio_working_3-way'!T262</f>
        <v>0.27545705211371974</v>
      </c>
      <c r="W262" s="11">
        <f>'OddsRatio_working_3-way'!V262^2+4*'OddsRatio_working_3-way'!U262^3/27</f>
        <v>-4.5288429933404248E-2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0.1740438288855603</v>
      </c>
      <c r="Y262" s="11">
        <f>IF('OddsRatio_working_3-way'!W262&gt;=0,IF('OddsRatio_working_3-way'!V262+SQRT('OddsRatio_working_3-way'!W262)&gt;0,0,PI()),ACOS('OddsRatio_working_3-way'!V262/(2*'OddsRatio_working_3-way'!X262)))</f>
        <v>0.65779223755332761</v>
      </c>
      <c r="Z262" s="11">
        <f>'OddsRatio_working_3-way'!X262^(1/3)*COS('OddsRatio_working_3-way'!Y262/3)</f>
        <v>0.54495637736429714</v>
      </c>
      <c r="AA262" s="11">
        <f>'OddsRatio_working_3-way'!X262^(1/3)*COS(('OddsRatio_working_3-way'!Y262+2*PI())/3)</f>
        <v>-0.37764987241406356</v>
      </c>
      <c r="AB262" s="11">
        <f>'OddsRatio_working_3-way'!X262^(1/3)*COS(('OddsRatio_working_3-way'!Y262+4*PI())/3)</f>
        <v>-0.16730650495023378</v>
      </c>
      <c r="AC262" s="11">
        <f>'OddsRatio_working_3-way'!X262^(1/3)*SIN('OddsRatio_working_3-way'!Y262/3)</f>
        <v>0.12144179982749446</v>
      </c>
      <c r="AD262" s="11">
        <f>'OddsRatio_working_3-way'!X262^(1/3)*SIN(('OddsRatio_working_3-way'!Y262+2*PI())/3)</f>
        <v>0.41122516683807309</v>
      </c>
      <c r="AE262" s="11">
        <f>'OddsRatio_working_3-way'!X262^(1/3)*SIN(('OddsRatio_working_3-way'!Y262+4*PI())/3)</f>
        <v>-0.53266696666556757</v>
      </c>
      <c r="AF262" s="11">
        <f>-'OddsRatio_working_3-way'!U262/(3*'OddsRatio_working_3-way'!X262^(1/3))*COS(('OddsRatio_working_3-way'!Y262)/3)</f>
        <v>0.54495637736429703</v>
      </c>
      <c r="AG262" s="11">
        <f>-'OddsRatio_working_3-way'!U262/(3*'OddsRatio_working_3-way'!X262^(1/3))*COS(('OddsRatio_working_3-way'!Y262+2*PI())/3)</f>
        <v>-0.37764987241406345</v>
      </c>
      <c r="AH262" s="11">
        <f>-'OddsRatio_working_3-way'!U262/(3*'OddsRatio_working_3-way'!X262^(1/3))*COS(('OddsRatio_working_3-way'!Y262+4*PI())/3)</f>
        <v>-0.16730650495023375</v>
      </c>
      <c r="AI262" s="11">
        <f>'OddsRatio_working_3-way'!U262/(3*'OddsRatio_working_3-way'!X262^(1/3))*SIN(('OddsRatio_working_3-way'!Y262)/3)</f>
        <v>-0.12144179982749444</v>
      </c>
      <c r="AJ262" s="11">
        <f>'OddsRatio_working_3-way'!U262/(3*'OddsRatio_working_3-way'!X262^(1/3))*SIN(('OddsRatio_working_3-way'!Y262+2*PI())/3)</f>
        <v>-0.41122516683807303</v>
      </c>
      <c r="AK262" s="11">
        <f>'OddsRatio_working_3-way'!U262/(3*'OddsRatio_working_3-way'!X262^(1/3))*SIN(('OddsRatio_working_3-way'!Y262+4*PI())/3)</f>
        <v>0.53266696666556745</v>
      </c>
      <c r="AL262" s="11">
        <f>'OddsRatio_working_3-way'!Z262+'OddsRatio_working_3-way'!AF262</f>
        <v>1.0899127547285943</v>
      </c>
      <c r="AM262" s="11">
        <f>'OddsRatio_working_3-way'!AA262+'OddsRatio_working_3-way'!AG262</f>
        <v>-0.75529974482812701</v>
      </c>
      <c r="AN262" s="11">
        <f>'OddsRatio_working_3-way'!AB262+'OddsRatio_working_3-way'!AH262</f>
        <v>-0.3346130099004675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1.0899127547285943</v>
      </c>
      <c r="AS262" s="11">
        <f>IF(('OddsRatio_working_3-way'!X262=0),IF(Q262&gt;0,-Q262^(1/3),(-Q262)^(1/3)),'OddsRatio_working_3-way'!AM262-'OddsRatio_working_3-way'!R262/3)</f>
        <v>-0.75529974482812701</v>
      </c>
      <c r="AT262" s="11">
        <f>IF(('OddsRatio_working_3-way'!X262=0),IF(Q262&gt;0,-Q262^(1/3),(-Q262)^(1/3)),'OddsRatio_working_3-way'!AN262-'OddsRatio_working_3-way'!R262/3)</f>
        <v>-0.3346130099004675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9">
        <f t="shared" si="65"/>
        <v>0.33804570015363689</v>
      </c>
      <c r="E263" s="9">
        <f t="shared" si="66"/>
        <v>0.32390859969272606</v>
      </c>
      <c r="F263" s="9">
        <f t="shared" si="67"/>
        <v>0.33804570015363689</v>
      </c>
      <c r="G263" s="9">
        <f t="shared" si="68"/>
        <v>1.0759230293313493</v>
      </c>
      <c r="H263" s="9">
        <f t="shared" si="69"/>
        <v>2.9581799133830557</v>
      </c>
      <c r="I263" s="9">
        <f t="shared" si="70"/>
        <v>3.0872906769028177</v>
      </c>
      <c r="J263" s="9">
        <f t="shared" si="71"/>
        <v>2.9581799133830557</v>
      </c>
      <c r="K263" s="11">
        <f t="shared" si="72"/>
        <v>0.3546099290780142</v>
      </c>
      <c r="L263" s="11">
        <f t="shared" si="73"/>
        <v>0.3401360544217687</v>
      </c>
      <c r="M263" s="11">
        <f t="shared" si="74"/>
        <v>0.3546099290780142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-0.27485203628254784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0.23866495443809033</v>
      </c>
      <c r="Q263" s="11">
        <f>2*'OddsRatio_working_3-way'!K263*'OddsRatio_working_3-way'!L263*'OddsRatio_working_3-way'!M263</f>
        <v>8.5542994422254603E-2</v>
      </c>
      <c r="R263" s="11">
        <f t="shared" si="75"/>
        <v>0</v>
      </c>
      <c r="S263" s="11">
        <f t="shared" si="76"/>
        <v>-0.86833977170444832</v>
      </c>
      <c r="T263" s="11">
        <f t="shared" si="77"/>
        <v>-0.31123289308403168</v>
      </c>
      <c r="U263" s="11">
        <f>'OddsRatio_working_3-way'!S263-'OddsRatio_working_3-way'!R263^2/3</f>
        <v>-0.86833977170444832</v>
      </c>
      <c r="V263" s="11">
        <f>'OddsRatio_working_3-way'!S263*'OddsRatio_working_3-way'!R263/3-2*'OddsRatio_working_3-way'!R263^3/27-'OddsRatio_working_3-way'!T263</f>
        <v>0.31123289308403168</v>
      </c>
      <c r="W263" s="11">
        <f>'OddsRatio_working_3-way'!V263^2+4*'OddsRatio_working_3-way'!U263^3/27</f>
        <v>-1.326505777244219E-4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0.15572296259317434</v>
      </c>
      <c r="Y263" s="11">
        <f>IF('OddsRatio_working_3-way'!W263&gt;=0,IF('OddsRatio_working_3-way'!V263+SQRT('OddsRatio_working_3-way'!W263)&gt;0,0,PI()),ACOS('OddsRatio_working_3-way'!V263/(2*'OddsRatio_working_3-way'!X263)))</f>
        <v>3.6988860818217395E-2</v>
      </c>
      <c r="Z263" s="11">
        <f>'OddsRatio_working_3-way'!X263^(1/3)*COS('OddsRatio_working_3-way'!Y263/3)</f>
        <v>0.53796151466567455</v>
      </c>
      <c r="AA263" s="11">
        <f>'OddsRatio_working_3-way'!X263^(1/3)*COS(('OddsRatio_working_3-way'!Y263+2*PI())/3)</f>
        <v>-0.27472527472527358</v>
      </c>
      <c r="AB263" s="11">
        <f>'OddsRatio_working_3-way'!X263^(1/3)*COS(('OddsRatio_working_3-way'!Y263+4*PI())/3)</f>
        <v>-0.26323623994040102</v>
      </c>
      <c r="AC263" s="11">
        <f>'OddsRatio_working_3-way'!X263^(1/3)*SIN('OddsRatio_working_3-way'!Y263/3)</f>
        <v>6.6331973257752795E-3</v>
      </c>
      <c r="AD263" s="11">
        <f>'OddsRatio_working_3-way'!X263^(1/3)*SIN(('OddsRatio_working_3-way'!Y263+2*PI())/3)</f>
        <v>0.46257173929594136</v>
      </c>
      <c r="AE263" s="11">
        <f>'OddsRatio_working_3-way'!X263^(1/3)*SIN(('OddsRatio_working_3-way'!Y263+4*PI())/3)</f>
        <v>-0.46920493662171653</v>
      </c>
      <c r="AF263" s="11">
        <f>-'OddsRatio_working_3-way'!U263/(3*'OddsRatio_working_3-way'!X263^(1/3))*COS(('OddsRatio_working_3-way'!Y263)/3)</f>
        <v>0.53796151466567466</v>
      </c>
      <c r="AG263" s="11">
        <f>-'OddsRatio_working_3-way'!U263/(3*'OddsRatio_working_3-way'!X263^(1/3))*COS(('OddsRatio_working_3-way'!Y263+2*PI())/3)</f>
        <v>-0.27472527472527364</v>
      </c>
      <c r="AH263" s="11">
        <f>-'OddsRatio_working_3-way'!U263/(3*'OddsRatio_working_3-way'!X263^(1/3))*COS(('OddsRatio_working_3-way'!Y263+4*PI())/3)</f>
        <v>-0.26323623994040107</v>
      </c>
      <c r="AI263" s="11">
        <f>'OddsRatio_working_3-way'!U263/(3*'OddsRatio_working_3-way'!X263^(1/3))*SIN(('OddsRatio_working_3-way'!Y263)/3)</f>
        <v>-6.6331973257752813E-3</v>
      </c>
      <c r="AJ263" s="11">
        <f>'OddsRatio_working_3-way'!U263/(3*'OddsRatio_working_3-way'!X263^(1/3))*SIN(('OddsRatio_working_3-way'!Y263+2*PI())/3)</f>
        <v>-0.46257173929594148</v>
      </c>
      <c r="AK263" s="11">
        <f>'OddsRatio_working_3-way'!U263/(3*'OddsRatio_working_3-way'!X263^(1/3))*SIN(('OddsRatio_working_3-way'!Y263+4*PI())/3)</f>
        <v>0.46920493662171664</v>
      </c>
      <c r="AL263" s="11">
        <f>'OddsRatio_working_3-way'!Z263+'OddsRatio_working_3-way'!AF263</f>
        <v>1.0759230293313493</v>
      </c>
      <c r="AM263" s="11">
        <f>'OddsRatio_working_3-way'!AA263+'OddsRatio_working_3-way'!AG263</f>
        <v>-0.54945054945054728</v>
      </c>
      <c r="AN263" s="11">
        <f>'OddsRatio_working_3-way'!AB263+'OddsRatio_working_3-way'!AH263</f>
        <v>-0.52647247988080204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1.0759230293313493</v>
      </c>
      <c r="AS263" s="11">
        <f>IF(('OddsRatio_working_3-way'!X263=0),IF(Q263&gt;0,-Q263^(1/3),(-Q263)^(1/3)),'OddsRatio_working_3-way'!AM263-'OddsRatio_working_3-way'!R263/3)</f>
        <v>-0.54945054945054728</v>
      </c>
      <c r="AT263" s="11">
        <f>IF(('OddsRatio_working_3-way'!X263=0),IF(Q263&gt;0,-Q263^(1/3),(-Q263)^(1/3)),'OddsRatio_working_3-way'!AN263-'OddsRatio_working_3-way'!R263/3)</f>
        <v>-0.52647247988080204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9">
        <f t="shared" si="65"/>
        <v>0.48599983643899985</v>
      </c>
      <c r="E264" s="9">
        <f t="shared" si="66"/>
        <v>0.29098024786575805</v>
      </c>
      <c r="F264" s="9">
        <f t="shared" si="67"/>
        <v>0.22301991569524207</v>
      </c>
      <c r="G264" s="9">
        <f t="shared" si="68"/>
        <v>1.0368763345142038</v>
      </c>
      <c r="H264" s="9">
        <f t="shared" si="69"/>
        <v>2.0576138612044876</v>
      </c>
      <c r="I264" s="9">
        <f t="shared" si="70"/>
        <v>3.4366593861083792</v>
      </c>
      <c r="J264" s="9">
        <f t="shared" si="71"/>
        <v>4.4839044839677253</v>
      </c>
      <c r="K264" s="11">
        <f t="shared" si="72"/>
        <v>0.49504950495049505</v>
      </c>
      <c r="L264" s="11">
        <f t="shared" si="73"/>
        <v>0.29850746268656714</v>
      </c>
      <c r="M264" s="11">
        <f t="shared" si="74"/>
        <v>0.2293577981651376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-0.27297611316656789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0.22810373602059641</v>
      </c>
      <c r="Q264" s="11">
        <f>2*'OddsRatio_working_3-way'!K264*'OddsRatio_working_3-way'!L264*'OddsRatio_working_3-way'!M264</f>
        <v>6.7787142948171286E-2</v>
      </c>
      <c r="R264" s="11">
        <f t="shared" si="75"/>
        <v>0</v>
      </c>
      <c r="S264" s="11">
        <f t="shared" si="76"/>
        <v>-0.83561793511730931</v>
      </c>
      <c r="T264" s="11">
        <f t="shared" si="77"/>
        <v>-0.24832628086695666</v>
      </c>
      <c r="U264" s="11">
        <f>'OddsRatio_working_3-way'!S264-'OddsRatio_working_3-way'!R264^2/3</f>
        <v>-0.83561793511730931</v>
      </c>
      <c r="V264" s="11">
        <f>'OddsRatio_working_3-way'!S264*'OddsRatio_working_3-way'!R264/3-2*'OddsRatio_working_3-way'!R264^3/27-'OddsRatio_working_3-way'!T264</f>
        <v>0.24832628086695666</v>
      </c>
      <c r="W264" s="11">
        <f>'OddsRatio_working_3-way'!V264^2+4*'OddsRatio_working_3-way'!U264^3/27</f>
        <v>-2.4774999147999376E-2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0.147004201400176</v>
      </c>
      <c r="Y264" s="11">
        <f>IF('OddsRatio_working_3-way'!W264&gt;=0,IF('OddsRatio_working_3-way'!V264+SQRT('OddsRatio_working_3-way'!W264)&gt;0,0,PI()),ACOS('OddsRatio_working_3-way'!V264/(2*'OddsRatio_working_3-way'!X264)))</f>
        <v>0.56493561074068555</v>
      </c>
      <c r="Z264" s="11">
        <f>'OddsRatio_working_3-way'!X264^(1/3)*COS('OddsRatio_working_3-way'!Y264/3)</f>
        <v>0.5184381672571019</v>
      </c>
      <c r="AA264" s="11">
        <f>'OddsRatio_working_3-way'!X264^(1/3)*COS(('OddsRatio_working_3-way'!Y264+2*PI())/3)</f>
        <v>-0.34478124715689035</v>
      </c>
      <c r="AB264" s="11">
        <f>'OddsRatio_working_3-way'!X264^(1/3)*COS(('OddsRatio_working_3-way'!Y264+4*PI())/3)</f>
        <v>-0.17365692010021161</v>
      </c>
      <c r="AC264" s="11">
        <f>'OddsRatio_working_3-way'!X264^(1/3)*SIN('OddsRatio_working_3-way'!Y264/3)</f>
        <v>9.879867629106702E-2</v>
      </c>
      <c r="AD264" s="11">
        <f>'OddsRatio_working_3-way'!X264^(1/3)*SIN(('OddsRatio_working_3-way'!Y264+2*PI())/3)</f>
        <v>0.39958128499056245</v>
      </c>
      <c r="AE264" s="11">
        <f>'OddsRatio_working_3-way'!X264^(1/3)*SIN(('OddsRatio_working_3-way'!Y264+4*PI())/3)</f>
        <v>-0.49837996128162948</v>
      </c>
      <c r="AF264" s="11">
        <f>-'OddsRatio_working_3-way'!U264/(3*'OddsRatio_working_3-way'!X264^(1/3))*COS(('OddsRatio_working_3-way'!Y264)/3)</f>
        <v>0.5184381672571019</v>
      </c>
      <c r="AG264" s="11">
        <f>-'OddsRatio_working_3-way'!U264/(3*'OddsRatio_working_3-way'!X264^(1/3))*COS(('OddsRatio_working_3-way'!Y264+2*PI())/3)</f>
        <v>-0.34478124715689035</v>
      </c>
      <c r="AH264" s="11">
        <f>-'OddsRatio_working_3-way'!U264/(3*'OddsRatio_working_3-way'!X264^(1/3))*COS(('OddsRatio_working_3-way'!Y264+4*PI())/3)</f>
        <v>-0.17365692010021161</v>
      </c>
      <c r="AI264" s="11">
        <f>'OddsRatio_working_3-way'!U264/(3*'OddsRatio_working_3-way'!X264^(1/3))*SIN(('OddsRatio_working_3-way'!Y264)/3)</f>
        <v>-9.879867629106702E-2</v>
      </c>
      <c r="AJ264" s="11">
        <f>'OddsRatio_working_3-way'!U264/(3*'OddsRatio_working_3-way'!X264^(1/3))*SIN(('OddsRatio_working_3-way'!Y264+2*PI())/3)</f>
        <v>-0.39958128499056245</v>
      </c>
      <c r="AK264" s="11">
        <f>'OddsRatio_working_3-way'!U264/(3*'OddsRatio_working_3-way'!X264^(1/3))*SIN(('OddsRatio_working_3-way'!Y264+4*PI())/3)</f>
        <v>0.49837996128162948</v>
      </c>
      <c r="AL264" s="11">
        <f>'OddsRatio_working_3-way'!Z264+'OddsRatio_working_3-way'!AF264</f>
        <v>1.0368763345142038</v>
      </c>
      <c r="AM264" s="11">
        <f>'OddsRatio_working_3-way'!AA264+'OddsRatio_working_3-way'!AG264</f>
        <v>-0.68956249431378069</v>
      </c>
      <c r="AN264" s="11">
        <f>'OddsRatio_working_3-way'!AB264+'OddsRatio_working_3-way'!AH264</f>
        <v>-0.34731384020042322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1.0368763345142038</v>
      </c>
      <c r="AS264" s="11">
        <f>IF(('OddsRatio_working_3-way'!X264=0),IF(Q264&gt;0,-Q264^(1/3),(-Q264)^(1/3)),'OddsRatio_working_3-way'!AM264-'OddsRatio_working_3-way'!R264/3)</f>
        <v>-0.68956249431378069</v>
      </c>
      <c r="AT264" s="11">
        <f>IF(('OddsRatio_working_3-way'!X264=0),IF(Q264&gt;0,-Q264^(1/3),(-Q264)^(1/3)),'OddsRatio_working_3-way'!AN264-'OddsRatio_working_3-way'!R264/3)</f>
        <v>-0.34731384020042322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9">
        <f t="shared" si="65"/>
        <v>0.24512008467287935</v>
      </c>
      <c r="E265" s="9">
        <f t="shared" si="66"/>
        <v>0.27132580607938522</v>
      </c>
      <c r="F265" s="9">
        <f t="shared" si="67"/>
        <v>0.48355410924773573</v>
      </c>
      <c r="G265" s="9">
        <f t="shared" si="68"/>
        <v>1.0369134867024827</v>
      </c>
      <c r="H265" s="9">
        <f t="shared" si="69"/>
        <v>4.079633055506374</v>
      </c>
      <c r="I265" s="9">
        <f t="shared" si="70"/>
        <v>3.6856059305594298</v>
      </c>
      <c r="J265" s="9">
        <f t="shared" si="71"/>
        <v>2.0680208913035569</v>
      </c>
      <c r="K265" s="11">
        <f t="shared" si="72"/>
        <v>0.25188916876574308</v>
      </c>
      <c r="L265" s="11">
        <f t="shared" si="73"/>
        <v>0.2785515320334262</v>
      </c>
      <c r="M265" s="11">
        <f t="shared" si="74"/>
        <v>0.49261083743842371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-0.27384981056899005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0.22777414303089411</v>
      </c>
      <c r="Q265" s="11">
        <f>2*'OddsRatio_working_3-way'!K265*'OddsRatio_working_3-way'!L265*'OddsRatio_working_3-way'!M265</f>
        <v>6.9127205775688649E-2</v>
      </c>
      <c r="R265" s="11">
        <f t="shared" si="75"/>
        <v>0</v>
      </c>
      <c r="S265" s="11">
        <f t="shared" si="76"/>
        <v>-0.83174840456393795</v>
      </c>
      <c r="T265" s="11">
        <f t="shared" si="77"/>
        <v>-0.25242743689345615</v>
      </c>
      <c r="U265" s="11">
        <f>'OddsRatio_working_3-way'!S265-'OddsRatio_working_3-way'!R265^2/3</f>
        <v>-0.83174840456393795</v>
      </c>
      <c r="V265" s="11">
        <f>'OddsRatio_working_3-way'!S265*'OddsRatio_working_3-way'!R265/3-2*'OddsRatio_working_3-way'!R265^3/27-'OddsRatio_working_3-way'!T265</f>
        <v>0.25242743689345615</v>
      </c>
      <c r="W265" s="11">
        <f>'OddsRatio_working_3-way'!V265^2+4*'OddsRatio_working_3-way'!U265^3/27</f>
        <v>-2.1526025367716306E-2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0.14598427677691533</v>
      </c>
      <c r="Y265" s="11">
        <f>IF('OddsRatio_working_3-way'!W265&gt;=0,IF('OddsRatio_working_3-way'!V265+SQRT('OddsRatio_working_3-way'!W265)&gt;0,0,PI()),ACOS('OddsRatio_working_3-way'!V265/(2*'OddsRatio_working_3-way'!X265)))</f>
        <v>0.52650102849282554</v>
      </c>
      <c r="Z265" s="11">
        <f>'OddsRatio_working_3-way'!X265^(1/3)*COS('OddsRatio_working_3-way'!Y265/3)</f>
        <v>0.51845674335124137</v>
      </c>
      <c r="AA265" s="11">
        <f>'OddsRatio_working_3-way'!X265^(1/3)*COS(('OddsRatio_working_3-way'!Y265+2*PI())/3)</f>
        <v>-0.33884655487646503</v>
      </c>
      <c r="AB265" s="11">
        <f>'OddsRatio_working_3-way'!X265^(1/3)*COS(('OddsRatio_working_3-way'!Y265+4*PI())/3)</f>
        <v>-0.17961018847477647</v>
      </c>
      <c r="AC265" s="11">
        <f>'OddsRatio_working_3-way'!X265^(1/3)*SIN('OddsRatio_working_3-way'!Y265/3)</f>
        <v>9.1935159006792971E-2</v>
      </c>
      <c r="AD265" s="11">
        <f>'OddsRatio_working_3-way'!X265^(1/3)*SIN(('OddsRatio_working_3-way'!Y265+2*PI())/3)</f>
        <v>0.40302913100212751</v>
      </c>
      <c r="AE265" s="11">
        <f>'OddsRatio_working_3-way'!X265^(1/3)*SIN(('OddsRatio_working_3-way'!Y265+4*PI())/3)</f>
        <v>-0.49496429000892028</v>
      </c>
      <c r="AF265" s="11">
        <f>-'OddsRatio_working_3-way'!U265/(3*'OddsRatio_working_3-way'!X265^(1/3))*COS(('OddsRatio_working_3-way'!Y265)/3)</f>
        <v>0.51845674335124137</v>
      </c>
      <c r="AG265" s="11">
        <f>-'OddsRatio_working_3-way'!U265/(3*'OddsRatio_working_3-way'!X265^(1/3))*COS(('OddsRatio_working_3-way'!Y265+2*PI())/3)</f>
        <v>-0.33884655487646503</v>
      </c>
      <c r="AH265" s="11">
        <f>-'OddsRatio_working_3-way'!U265/(3*'OddsRatio_working_3-way'!X265^(1/3))*COS(('OddsRatio_working_3-way'!Y265+4*PI())/3)</f>
        <v>-0.17961018847477647</v>
      </c>
      <c r="AI265" s="11">
        <f>'OddsRatio_working_3-way'!U265/(3*'OddsRatio_working_3-way'!X265^(1/3))*SIN(('OddsRatio_working_3-way'!Y265)/3)</f>
        <v>-9.1935159006792971E-2</v>
      </c>
      <c r="AJ265" s="11">
        <f>'OddsRatio_working_3-way'!U265/(3*'OddsRatio_working_3-way'!X265^(1/3))*SIN(('OddsRatio_working_3-way'!Y265+2*PI())/3)</f>
        <v>-0.40302913100212751</v>
      </c>
      <c r="AK265" s="11">
        <f>'OddsRatio_working_3-way'!U265/(3*'OddsRatio_working_3-way'!X265^(1/3))*SIN(('OddsRatio_working_3-way'!Y265+4*PI())/3)</f>
        <v>0.49496429000892028</v>
      </c>
      <c r="AL265" s="11">
        <f>'OddsRatio_working_3-way'!Z265+'OddsRatio_working_3-way'!AF265</f>
        <v>1.0369134867024827</v>
      </c>
      <c r="AM265" s="11">
        <f>'OddsRatio_working_3-way'!AA265+'OddsRatio_working_3-way'!AG265</f>
        <v>-0.67769310975293007</v>
      </c>
      <c r="AN265" s="11">
        <f>'OddsRatio_working_3-way'!AB265+'OddsRatio_working_3-way'!AH265</f>
        <v>-0.35922037694955294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1.0369134867024827</v>
      </c>
      <c r="AS265" s="11">
        <f>IF(('OddsRatio_working_3-way'!X265=0),IF(Q265&gt;0,-Q265^(1/3),(-Q265)^(1/3)),'OddsRatio_working_3-way'!AM265-'OddsRatio_working_3-way'!R265/3)</f>
        <v>-0.67769310975293007</v>
      </c>
      <c r="AT265" s="11">
        <f>IF(('OddsRatio_working_3-way'!X265=0),IF(Q265&gt;0,-Q265^(1/3),(-Q265)^(1/3)),'OddsRatio_working_3-way'!AN265-'OddsRatio_working_3-way'!R265/3)</f>
        <v>-0.35922037694955294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9">
        <f t="shared" si="65"/>
        <v>0.1389112708785761</v>
      </c>
      <c r="E266" s="9">
        <f t="shared" si="66"/>
        <v>0.20549092045480025</v>
      </c>
      <c r="F266" s="9">
        <f t="shared" si="67"/>
        <v>0.65559780866662354</v>
      </c>
      <c r="G266" s="9">
        <f t="shared" si="68"/>
        <v>1.0506508312888756</v>
      </c>
      <c r="H266" s="9">
        <f t="shared" si="69"/>
        <v>7.1988399046043661</v>
      </c>
      <c r="I266" s="9">
        <f t="shared" si="70"/>
        <v>4.8663950591430627</v>
      </c>
      <c r="J266" s="9">
        <f t="shared" si="71"/>
        <v>1.5253254156444376</v>
      </c>
      <c r="K266" s="11">
        <f t="shared" si="72"/>
        <v>0.14492753623188406</v>
      </c>
      <c r="L266" s="11">
        <f t="shared" si="73"/>
        <v>0.21367521367521369</v>
      </c>
      <c r="M266" s="11">
        <f t="shared" si="74"/>
        <v>0.66666666666666663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-0.22412155745489071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0.2081010776662951</v>
      </c>
      <c r="Q266" s="11">
        <f>2*'OddsRatio_working_3-way'!K266*'OddsRatio_working_3-way'!L266*'OddsRatio_working_3-way'!M266</f>
        <v>4.1289896362360134E-2</v>
      </c>
      <c r="R266" s="11">
        <f t="shared" si="75"/>
        <v>0</v>
      </c>
      <c r="S266" s="11">
        <f t="shared" si="76"/>
        <v>-0.92851879145173233</v>
      </c>
      <c r="T266" s="11">
        <f t="shared" si="77"/>
        <v>-0.18422991893883575</v>
      </c>
      <c r="U266" s="11">
        <f>'OddsRatio_working_3-way'!S266-'OddsRatio_working_3-way'!R266^2/3</f>
        <v>-0.92851879145173233</v>
      </c>
      <c r="V266" s="11">
        <f>'OddsRatio_working_3-way'!S266*'OddsRatio_working_3-way'!R266/3-2*'OddsRatio_working_3-way'!R266^3/27-'OddsRatio_working_3-way'!T266</f>
        <v>0.18422991893883575</v>
      </c>
      <c r="W266" s="11">
        <f>'OddsRatio_working_3-way'!V266^2+4*'OddsRatio_working_3-way'!U266^3/27</f>
        <v>-8.4654866764948503E-2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0.17218850847048309</v>
      </c>
      <c r="Y266" s="11">
        <f>IF('OddsRatio_working_3-way'!W266&gt;=0,IF('OddsRatio_working_3-way'!V266+SQRT('OddsRatio_working_3-way'!W266)&gt;0,0,PI()),ACOS('OddsRatio_working_3-way'!V266/(2*'OddsRatio_working_3-way'!X266)))</f>
        <v>1.0063290851405085</v>
      </c>
      <c r="Z266" s="11">
        <f>'OddsRatio_working_3-way'!X266^(1/3)*COS('OddsRatio_working_3-way'!Y266/3)</f>
        <v>0.5253254156444378</v>
      </c>
      <c r="AA266" s="11">
        <f>'OddsRatio_working_3-way'!X266^(1/3)*COS(('OddsRatio_working_3-way'!Y266+2*PI())/3)</f>
        <v>-0.42126473688058924</v>
      </c>
      <c r="AB266" s="11">
        <f>'OddsRatio_working_3-way'!X266^(1/3)*COS(('OddsRatio_working_3-way'!Y266+4*PI())/3)</f>
        <v>-0.10406067876384863</v>
      </c>
      <c r="AC266" s="11">
        <f>'OddsRatio_working_3-way'!X266^(1/3)*SIN('OddsRatio_working_3-way'!Y266/3)</f>
        <v>0.18313784834174188</v>
      </c>
      <c r="AD266" s="11">
        <f>'OddsRatio_working_3-way'!X266^(1/3)*SIN(('OddsRatio_working_3-way'!Y266+2*PI())/3)</f>
        <v>0.36337623103083128</v>
      </c>
      <c r="AE266" s="11">
        <f>'OddsRatio_working_3-way'!X266^(1/3)*SIN(('OddsRatio_working_3-way'!Y266+4*PI())/3)</f>
        <v>-0.54651407937257324</v>
      </c>
      <c r="AF266" s="11">
        <f>-'OddsRatio_working_3-way'!U266/(3*'OddsRatio_working_3-way'!X266^(1/3))*COS(('OddsRatio_working_3-way'!Y266)/3)</f>
        <v>0.52532541564443769</v>
      </c>
      <c r="AG266" s="11">
        <f>-'OddsRatio_working_3-way'!U266/(3*'OddsRatio_working_3-way'!X266^(1/3))*COS(('OddsRatio_working_3-way'!Y266+2*PI())/3)</f>
        <v>-0.42126473688058919</v>
      </c>
      <c r="AH266" s="11">
        <f>-'OddsRatio_working_3-way'!U266/(3*'OddsRatio_working_3-way'!X266^(1/3))*COS(('OddsRatio_working_3-way'!Y266+4*PI())/3)</f>
        <v>-0.10406067876384861</v>
      </c>
      <c r="AI266" s="11">
        <f>'OddsRatio_working_3-way'!U266/(3*'OddsRatio_working_3-way'!X266^(1/3))*SIN(('OddsRatio_working_3-way'!Y266)/3)</f>
        <v>-0.18313784834174182</v>
      </c>
      <c r="AJ266" s="11">
        <f>'OddsRatio_working_3-way'!U266/(3*'OddsRatio_working_3-way'!X266^(1/3))*SIN(('OddsRatio_working_3-way'!Y266+2*PI())/3)</f>
        <v>-0.36337623103083122</v>
      </c>
      <c r="AK266" s="11">
        <f>'OddsRatio_working_3-way'!U266/(3*'OddsRatio_working_3-way'!X266^(1/3))*SIN(('OddsRatio_working_3-way'!Y266+4*PI())/3)</f>
        <v>0.54651407937257312</v>
      </c>
      <c r="AL266" s="11">
        <f>'OddsRatio_working_3-way'!Z266+'OddsRatio_working_3-way'!AF266</f>
        <v>1.0506508312888756</v>
      </c>
      <c r="AM266" s="11">
        <f>'OddsRatio_working_3-way'!AA266+'OddsRatio_working_3-way'!AG266</f>
        <v>-0.84252947376117837</v>
      </c>
      <c r="AN266" s="11">
        <f>'OddsRatio_working_3-way'!AB266+'OddsRatio_working_3-way'!AH266</f>
        <v>-0.20812135752769723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1.0506508312888756</v>
      </c>
      <c r="AS266" s="11">
        <f>IF(('OddsRatio_working_3-way'!X266=0),IF(Q266&gt;0,-Q266^(1/3),(-Q266)^(1/3)),'OddsRatio_working_3-way'!AM266-'OddsRatio_working_3-way'!R266/3)</f>
        <v>-0.84252947376117837</v>
      </c>
      <c r="AT266" s="11">
        <f>IF(('OddsRatio_working_3-way'!X266=0),IF(Q266&gt;0,-Q266^(1/3),(-Q266)^(1/3)),'OddsRatio_working_3-way'!AN266-'OddsRatio_working_3-way'!R266/3)</f>
        <v>-0.20812135752769723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9">
        <f t="shared" si="65"/>
        <v>0.38099176872672591</v>
      </c>
      <c r="E267" s="9">
        <f t="shared" si="66"/>
        <v>0.31897315674344828</v>
      </c>
      <c r="F267" s="9">
        <f t="shared" si="67"/>
        <v>0.30003507452982603</v>
      </c>
      <c r="G267" s="9">
        <f t="shared" si="68"/>
        <v>1.041492706202563</v>
      </c>
      <c r="H267" s="9">
        <f t="shared" si="69"/>
        <v>2.6247286216759984</v>
      </c>
      <c r="I267" s="9">
        <f t="shared" si="70"/>
        <v>3.1350600477152533</v>
      </c>
      <c r="J267" s="9">
        <f t="shared" si="71"/>
        <v>3.3329436618937414</v>
      </c>
      <c r="K267" s="11">
        <f t="shared" si="72"/>
        <v>0.390625</v>
      </c>
      <c r="L267" s="11">
        <f t="shared" si="73"/>
        <v>0.32786885245901642</v>
      </c>
      <c r="M267" s="11">
        <f t="shared" si="74"/>
        <v>0.30864197530864196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-0.28316636308439602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0.23124430783242259</v>
      </c>
      <c r="Q267" s="11">
        <f>2*'OddsRatio_working_3-way'!K267*'OddsRatio_working_3-way'!L267*'OddsRatio_working_3-way'!M267</f>
        <v>7.9057883019631653E-2</v>
      </c>
      <c r="R267" s="11">
        <f t="shared" si="75"/>
        <v>0</v>
      </c>
      <c r="S267" s="11">
        <f t="shared" si="76"/>
        <v>-0.81663763066202044</v>
      </c>
      <c r="T267" s="11">
        <f t="shared" si="77"/>
        <v>-0.27919235236308393</v>
      </c>
      <c r="U267" s="11">
        <f>'OddsRatio_working_3-way'!S267-'OddsRatio_working_3-way'!R267^2/3</f>
        <v>-0.81663763066202044</v>
      </c>
      <c r="V267" s="11">
        <f>'OddsRatio_working_3-way'!S267*'OddsRatio_working_3-way'!R267/3-2*'OddsRatio_working_3-way'!R267^3/27-'OddsRatio_working_3-way'!T267</f>
        <v>0.27919235236308393</v>
      </c>
      <c r="W267" s="11">
        <f>'OddsRatio_working_3-way'!V267^2+4*'OddsRatio_working_3-way'!U267^3/27</f>
        <v>-2.7350677383939925E-3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0.14202415054879436</v>
      </c>
      <c r="Y267" s="11">
        <f>IF('OddsRatio_working_3-way'!W267&gt;=0,IF('OddsRatio_working_3-way'!V267+SQRT('OddsRatio_working_3-way'!W267)&gt;0,0,PI()),ACOS('OddsRatio_working_3-way'!V267/(2*'OddsRatio_working_3-way'!X267)))</f>
        <v>0.18517254758147828</v>
      </c>
      <c r="Z267" s="11">
        <f>'OddsRatio_working_3-way'!X267^(1/3)*COS('OddsRatio_working_3-way'!Y267/3)</f>
        <v>0.52074635310128159</v>
      </c>
      <c r="AA267" s="11">
        <f>'OddsRatio_working_3-way'!X267^(1/3)*COS(('OddsRatio_working_3-way'!Y267+2*PI())/3)</f>
        <v>-0.28824492684178121</v>
      </c>
      <c r="AB267" s="11">
        <f>'OddsRatio_working_3-way'!X267^(1/3)*COS(('OddsRatio_working_3-way'!Y267+4*PI())/3)</f>
        <v>-0.23250142625950046</v>
      </c>
      <c r="AC267" s="11">
        <f>'OddsRatio_working_3-way'!X267^(1/3)*SIN('OddsRatio_working_3-way'!Y267/3)</f>
        <v>3.2183525066751956E-2</v>
      </c>
      <c r="AD267" s="11">
        <f>'OddsRatio_working_3-way'!X267^(1/3)*SIN(('OddsRatio_working_3-way'!Y267+2*PI())/3)</f>
        <v>0.43488780818043526</v>
      </c>
      <c r="AE267" s="11">
        <f>'OddsRatio_working_3-way'!X267^(1/3)*SIN(('OddsRatio_working_3-way'!Y267+4*PI())/3)</f>
        <v>-0.46707133324718714</v>
      </c>
      <c r="AF267" s="11">
        <f>-'OddsRatio_working_3-way'!U267/(3*'OddsRatio_working_3-way'!X267^(1/3))*COS(('OddsRatio_working_3-way'!Y267)/3)</f>
        <v>0.52074635310128148</v>
      </c>
      <c r="AG267" s="11">
        <f>-'OddsRatio_working_3-way'!U267/(3*'OddsRatio_working_3-way'!X267^(1/3))*COS(('OddsRatio_working_3-way'!Y267+2*PI())/3)</f>
        <v>-0.2882449268417811</v>
      </c>
      <c r="AH267" s="11">
        <f>-'OddsRatio_working_3-way'!U267/(3*'OddsRatio_working_3-way'!X267^(1/3))*COS(('OddsRatio_working_3-way'!Y267+4*PI())/3)</f>
        <v>-0.23250142625950043</v>
      </c>
      <c r="AI267" s="11">
        <f>'OddsRatio_working_3-way'!U267/(3*'OddsRatio_working_3-way'!X267^(1/3))*SIN(('OddsRatio_working_3-way'!Y267)/3)</f>
        <v>-3.2183525066751949E-2</v>
      </c>
      <c r="AJ267" s="11">
        <f>'OddsRatio_working_3-way'!U267/(3*'OddsRatio_working_3-way'!X267^(1/3))*SIN(('OddsRatio_working_3-way'!Y267+2*PI())/3)</f>
        <v>-0.43488780818043515</v>
      </c>
      <c r="AK267" s="11">
        <f>'OddsRatio_working_3-way'!U267/(3*'OddsRatio_working_3-way'!X267^(1/3))*SIN(('OddsRatio_working_3-way'!Y267+4*PI())/3)</f>
        <v>0.46707133324718703</v>
      </c>
      <c r="AL267" s="11">
        <f>'OddsRatio_working_3-way'!Z267+'OddsRatio_working_3-way'!AF267</f>
        <v>1.041492706202563</v>
      </c>
      <c r="AM267" s="11">
        <f>'OddsRatio_working_3-way'!AA267+'OddsRatio_working_3-way'!AG267</f>
        <v>-0.57648985368356231</v>
      </c>
      <c r="AN267" s="11">
        <f>'OddsRatio_working_3-way'!AB267+'OddsRatio_working_3-way'!AH267</f>
        <v>-0.46500285251900086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1.041492706202563</v>
      </c>
      <c r="AS267" s="11">
        <f>IF(('OddsRatio_working_3-way'!X267=0),IF(Q267&gt;0,-Q267^(1/3),(-Q267)^(1/3)),'OddsRatio_working_3-way'!AM267-'OddsRatio_working_3-way'!R267/3)</f>
        <v>-0.57648985368356231</v>
      </c>
      <c r="AT267" s="11">
        <f>IF(('OddsRatio_working_3-way'!X267=0),IF(Q267&gt;0,-Q267^(1/3),(-Q267)^(1/3)),'OddsRatio_working_3-way'!AN267-'OddsRatio_working_3-way'!R267/3)</f>
        <v>-0.46500285251900086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9">
        <f t="shared" si="65"/>
        <v>0.36539177546059148</v>
      </c>
      <c r="E268" s="9">
        <f t="shared" si="66"/>
        <v>0.31102406439701674</v>
      </c>
      <c r="F268" s="9">
        <f t="shared" si="67"/>
        <v>0.32358416014239194</v>
      </c>
      <c r="G268" s="9">
        <f t="shared" si="68"/>
        <v>1.0399930989001747</v>
      </c>
      <c r="H268" s="9">
        <f t="shared" si="69"/>
        <v>2.7367884751632916</v>
      </c>
      <c r="I268" s="9">
        <f t="shared" si="70"/>
        <v>3.2151853006573718</v>
      </c>
      <c r="J268" s="9">
        <f t="shared" si="71"/>
        <v>3.0903861287893508</v>
      </c>
      <c r="K268" s="11">
        <f t="shared" si="72"/>
        <v>0.37453183520599254</v>
      </c>
      <c r="L268" s="11">
        <f t="shared" si="73"/>
        <v>0.31948881789137379</v>
      </c>
      <c r="M268" s="11">
        <f t="shared" si="74"/>
        <v>0.33222591362126247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-0.28423008013040507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0.23096918286720694</v>
      </c>
      <c r="Q268" s="11">
        <f>2*'OddsRatio_working_3-way'!K268*'OddsRatio_working_3-way'!L268*'OddsRatio_working_3-way'!M268</f>
        <v>7.9507463981826829E-2</v>
      </c>
      <c r="R268" s="11">
        <f t="shared" si="75"/>
        <v>0</v>
      </c>
      <c r="S268" s="11">
        <f t="shared" si="76"/>
        <v>-0.8126134389479045</v>
      </c>
      <c r="T268" s="11">
        <f t="shared" si="77"/>
        <v>-0.27972923888051793</v>
      </c>
      <c r="U268" s="11">
        <f>'OddsRatio_working_3-way'!S268-'OddsRatio_working_3-way'!R268^2/3</f>
        <v>-0.8126134389479045</v>
      </c>
      <c r="V268" s="11">
        <f>'OddsRatio_working_3-way'!S268*'OddsRatio_working_3-way'!R268/3-2*'OddsRatio_working_3-way'!R268^3/27-'OddsRatio_working_3-way'!T268</f>
        <v>0.27972923888051793</v>
      </c>
      <c r="W268" s="11">
        <f>'OddsRatio_working_3-way'!V268^2+4*'OddsRatio_working_3-way'!U268^3/27</f>
        <v>-1.2480931797009542E-3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0.14097565416090008</v>
      </c>
      <c r="Y268" s="11">
        <f>IF('OddsRatio_working_3-way'!W268&gt;=0,IF('OddsRatio_working_3-way'!V268+SQRT('OddsRatio_working_3-way'!W268)&gt;0,0,PI()),ACOS('OddsRatio_working_3-way'!V268/(2*'OddsRatio_working_3-way'!X268)))</f>
        <v>0.12562971990760818</v>
      </c>
      <c r="Z268" s="11">
        <f>'OddsRatio_working_3-way'!X268^(1/3)*COS('OddsRatio_working_3-way'!Y268/3)</f>
        <v>0.51999654945008733</v>
      </c>
      <c r="AA268" s="11">
        <f>'OddsRatio_working_3-way'!X268^(1/3)*COS(('OddsRatio_working_3-way'!Y268+2*PI())/3)</f>
        <v>-0.27886759259767152</v>
      </c>
      <c r="AB268" s="11">
        <f>'OddsRatio_working_3-way'!X268^(1/3)*COS(('OddsRatio_working_3-way'!Y268+4*PI())/3)</f>
        <v>-0.24112895685241595</v>
      </c>
      <c r="AC268" s="11">
        <f>'OddsRatio_working_3-way'!X268^(1/3)*SIN('OddsRatio_working_3-way'!Y268/3)</f>
        <v>2.1788411506372569E-2</v>
      </c>
      <c r="AD268" s="11">
        <f>'OddsRatio_working_3-way'!X268^(1/3)*SIN(('OddsRatio_working_3-way'!Y268+2*PI())/3)</f>
        <v>0.43943601595084048</v>
      </c>
      <c r="AE268" s="11">
        <f>'OddsRatio_working_3-way'!X268^(1/3)*SIN(('OddsRatio_working_3-way'!Y268+4*PI())/3)</f>
        <v>-0.46122442745721298</v>
      </c>
      <c r="AF268" s="11">
        <f>-'OddsRatio_working_3-way'!U268/(3*'OddsRatio_working_3-way'!X268^(1/3))*COS(('OddsRatio_working_3-way'!Y268)/3)</f>
        <v>0.51999654945008722</v>
      </c>
      <c r="AG268" s="11">
        <f>-'OddsRatio_working_3-way'!U268/(3*'OddsRatio_working_3-way'!X268^(1/3))*COS(('OddsRatio_working_3-way'!Y268+2*PI())/3)</f>
        <v>-0.27886759259767147</v>
      </c>
      <c r="AH268" s="11">
        <f>-'OddsRatio_working_3-way'!U268/(3*'OddsRatio_working_3-way'!X268^(1/3))*COS(('OddsRatio_working_3-way'!Y268+4*PI())/3)</f>
        <v>-0.24112895685241589</v>
      </c>
      <c r="AI268" s="11">
        <f>'OddsRatio_working_3-way'!U268/(3*'OddsRatio_working_3-way'!X268^(1/3))*SIN(('OddsRatio_working_3-way'!Y268)/3)</f>
        <v>-2.1788411506372563E-2</v>
      </c>
      <c r="AJ268" s="11">
        <f>'OddsRatio_working_3-way'!U268/(3*'OddsRatio_working_3-way'!X268^(1/3))*SIN(('OddsRatio_working_3-way'!Y268+2*PI())/3)</f>
        <v>-0.43943601595084036</v>
      </c>
      <c r="AK268" s="11">
        <f>'OddsRatio_working_3-way'!U268/(3*'OddsRatio_working_3-way'!X268^(1/3))*SIN(('OddsRatio_working_3-way'!Y268+4*PI())/3)</f>
        <v>0.46122442745721293</v>
      </c>
      <c r="AL268" s="11">
        <f>'OddsRatio_working_3-way'!Z268+'OddsRatio_working_3-way'!AF268</f>
        <v>1.0399930989001747</v>
      </c>
      <c r="AM268" s="11">
        <f>'OddsRatio_working_3-way'!AA268+'OddsRatio_working_3-way'!AG268</f>
        <v>-0.55773518519534293</v>
      </c>
      <c r="AN268" s="11">
        <f>'OddsRatio_working_3-way'!AB268+'OddsRatio_working_3-way'!AH268</f>
        <v>-0.48225791370483184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1.0399930989001747</v>
      </c>
      <c r="AS268" s="11">
        <f>IF(('OddsRatio_working_3-way'!X268=0),IF(Q268&gt;0,-Q268^(1/3),(-Q268)^(1/3)),'OddsRatio_working_3-way'!AM268-'OddsRatio_working_3-way'!R268/3)</f>
        <v>-0.55773518519534293</v>
      </c>
      <c r="AT268" s="11">
        <f>IF(('OddsRatio_working_3-way'!X268=0),IF(Q268&gt;0,-Q268^(1/3),(-Q268)^(1/3)),'OddsRatio_working_3-way'!AN268-'OddsRatio_working_3-way'!R268/3)</f>
        <v>-0.48225791370483184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9">
        <f t="shared" si="65"/>
        <v>0.2839757410322194</v>
      </c>
      <c r="E269" s="9">
        <f t="shared" si="66"/>
        <v>0.32101885800209407</v>
      </c>
      <c r="F269" s="9">
        <f t="shared" si="67"/>
        <v>0.39500540096568648</v>
      </c>
      <c r="G269" s="9">
        <f t="shared" si="68"/>
        <v>1.0419122136504011</v>
      </c>
      <c r="H269" s="9">
        <f t="shared" si="69"/>
        <v>3.521427557033971</v>
      </c>
      <c r="I269" s="9">
        <f t="shared" si="70"/>
        <v>3.1150817937103148</v>
      </c>
      <c r="J269" s="9">
        <f t="shared" si="71"/>
        <v>2.5316109540660898</v>
      </c>
      <c r="K269" s="11">
        <f t="shared" si="72"/>
        <v>0.29239766081871343</v>
      </c>
      <c r="L269" s="11">
        <f t="shared" si="73"/>
        <v>0.33003300330033003</v>
      </c>
      <c r="M269" s="11">
        <f t="shared" si="74"/>
        <v>0.40485829959514169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-0.2821389532944345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0.23128955412765512</v>
      </c>
      <c r="Q269" s="11">
        <f>2*'OddsRatio_working_3-way'!K269*'OddsRatio_working_3-way'!L269*'OddsRatio_working_3-way'!M269</f>
        <v>7.8138362880964554E-2</v>
      </c>
      <c r="R269" s="11">
        <f t="shared" si="75"/>
        <v>0</v>
      </c>
      <c r="S269" s="11">
        <f t="shared" si="76"/>
        <v>-0.81977178772009551</v>
      </c>
      <c r="T269" s="11">
        <f t="shared" si="77"/>
        <v>-0.27694992828381604</v>
      </c>
      <c r="U269" s="11">
        <f>'OddsRatio_working_3-way'!S269-'OddsRatio_working_3-way'!R269^2/3</f>
        <v>-0.81977178772009551</v>
      </c>
      <c r="V269" s="11">
        <f>'OddsRatio_working_3-way'!S269*'OddsRatio_working_3-way'!R269/3-2*'OddsRatio_working_3-way'!R269^3/27-'OddsRatio_working_3-way'!T269</f>
        <v>0.27694992828381604</v>
      </c>
      <c r="W269" s="11">
        <f>'OddsRatio_working_3-way'!V269^2+4*'OddsRatio_working_3-way'!U269^3/27</f>
        <v>-4.9147043785475464E-3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0.14284254194300661</v>
      </c>
      <c r="Y269" s="11">
        <f>IF('OddsRatio_working_3-way'!W269&gt;=0,IF('OddsRatio_working_3-way'!V269+SQRT('OddsRatio_working_3-way'!W269)&gt;0,0,PI()),ACOS('OddsRatio_working_3-way'!V269/(2*'OddsRatio_working_3-way'!X269)))</f>
        <v>0.24792446355191533</v>
      </c>
      <c r="Z269" s="11">
        <f>'OddsRatio_working_3-way'!X269^(1/3)*COS('OddsRatio_working_3-way'!Y269/3)</f>
        <v>0.52095610682520055</v>
      </c>
      <c r="AA269" s="11">
        <f>'OddsRatio_working_3-way'!X269^(1/3)*COS(('OddsRatio_working_3-way'!Y269+2*PI())/3)</f>
        <v>-0.29784780055078025</v>
      </c>
      <c r="AB269" s="11">
        <f>'OddsRatio_working_3-way'!X269^(1/3)*COS(('OddsRatio_working_3-way'!Y269+4*PI())/3)</f>
        <v>-0.22310830627442046</v>
      </c>
      <c r="AC269" s="11">
        <f>'OddsRatio_working_3-way'!X269^(1/3)*SIN('OddsRatio_working_3-way'!Y269/3)</f>
        <v>4.3150867139552837E-2</v>
      </c>
      <c r="AD269" s="11">
        <f>'OddsRatio_working_3-way'!X269^(1/3)*SIN(('OddsRatio_working_3-way'!Y269+2*PI())/3)</f>
        <v>0.42958578919748708</v>
      </c>
      <c r="AE269" s="11">
        <f>'OddsRatio_working_3-way'!X269^(1/3)*SIN(('OddsRatio_working_3-way'!Y269+4*PI())/3)</f>
        <v>-0.47273665633703987</v>
      </c>
      <c r="AF269" s="11">
        <f>-'OddsRatio_working_3-way'!U269/(3*'OddsRatio_working_3-way'!X269^(1/3))*COS(('OddsRatio_working_3-way'!Y269)/3)</f>
        <v>0.52095610682520055</v>
      </c>
      <c r="AG269" s="11">
        <f>-'OddsRatio_working_3-way'!U269/(3*'OddsRatio_working_3-way'!X269^(1/3))*COS(('OddsRatio_working_3-way'!Y269+2*PI())/3)</f>
        <v>-0.29784780055078025</v>
      </c>
      <c r="AH269" s="11">
        <f>-'OddsRatio_working_3-way'!U269/(3*'OddsRatio_working_3-way'!X269^(1/3))*COS(('OddsRatio_working_3-way'!Y269+4*PI())/3)</f>
        <v>-0.22310830627442046</v>
      </c>
      <c r="AI269" s="11">
        <f>'OddsRatio_working_3-way'!U269/(3*'OddsRatio_working_3-way'!X269^(1/3))*SIN(('OddsRatio_working_3-way'!Y269)/3)</f>
        <v>-4.3150867139552837E-2</v>
      </c>
      <c r="AJ269" s="11">
        <f>'OddsRatio_working_3-way'!U269/(3*'OddsRatio_working_3-way'!X269^(1/3))*SIN(('OddsRatio_working_3-way'!Y269+2*PI())/3)</f>
        <v>-0.42958578919748708</v>
      </c>
      <c r="AK269" s="11">
        <f>'OddsRatio_working_3-way'!U269/(3*'OddsRatio_working_3-way'!X269^(1/3))*SIN(('OddsRatio_working_3-way'!Y269+4*PI())/3)</f>
        <v>0.47273665633703987</v>
      </c>
      <c r="AL269" s="11">
        <f>'OddsRatio_working_3-way'!Z269+'OddsRatio_working_3-way'!AF269</f>
        <v>1.0419122136504011</v>
      </c>
      <c r="AM269" s="11">
        <f>'OddsRatio_working_3-way'!AA269+'OddsRatio_working_3-way'!AG269</f>
        <v>-0.5956956011015605</v>
      </c>
      <c r="AN269" s="11">
        <f>'OddsRatio_working_3-way'!AB269+'OddsRatio_working_3-way'!AH269</f>
        <v>-0.44621661254884093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1.0419122136504011</v>
      </c>
      <c r="AS269" s="11">
        <f>IF(('OddsRatio_working_3-way'!X269=0),IF(Q269&gt;0,-Q269^(1/3),(-Q269)^(1/3)),'OddsRatio_working_3-way'!AM269-'OddsRatio_working_3-way'!R269/3)</f>
        <v>-0.5956956011015605</v>
      </c>
      <c r="AT269" s="11">
        <f>IF(('OddsRatio_working_3-way'!X269=0),IF(Q269&gt;0,-Q269^(1/3),(-Q269)^(1/3)),'OddsRatio_working_3-way'!AN269-'OddsRatio_working_3-way'!R269/3)</f>
        <v>-0.44621661254884093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9">
        <f t="shared" si="65"/>
        <v>0.34510522089073109</v>
      </c>
      <c r="E270" s="9">
        <f t="shared" si="66"/>
        <v>0.32968323316504183</v>
      </c>
      <c r="F270" s="9">
        <f t="shared" si="67"/>
        <v>0.32521154594422691</v>
      </c>
      <c r="G270" s="9">
        <f t="shared" si="68"/>
        <v>1.0426741597392866</v>
      </c>
      <c r="H270" s="9">
        <f t="shared" si="69"/>
        <v>2.8976669707255018</v>
      </c>
      <c r="I270" s="9">
        <f t="shared" si="70"/>
        <v>3.0332146114916094</v>
      </c>
      <c r="J270" s="9">
        <f t="shared" si="71"/>
        <v>3.0749215778811796</v>
      </c>
      <c r="K270" s="11">
        <f t="shared" si="72"/>
        <v>0.3546099290780142</v>
      </c>
      <c r="L270" s="11">
        <f t="shared" si="73"/>
        <v>0.33898305084745761</v>
      </c>
      <c r="M270" s="11">
        <f t="shared" si="74"/>
        <v>0.33444816053511706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-0.28393358315432971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0.2315688670131355</v>
      </c>
      <c r="Q270" s="11">
        <f>2*'OddsRatio_working_3-way'!K270*'OddsRatio_working_3-way'!L270*'OddsRatio_working_3-way'!M270</f>
        <v>8.0405856601783149E-2</v>
      </c>
      <c r="R270" s="11">
        <f t="shared" si="75"/>
        <v>0</v>
      </c>
      <c r="S270" s="11">
        <f t="shared" si="76"/>
        <v>-0.81557406644380004</v>
      </c>
      <c r="T270" s="11">
        <f t="shared" si="77"/>
        <v>-0.28318543973743049</v>
      </c>
      <c r="U270" s="11">
        <f>'OddsRatio_working_3-way'!S270-'OddsRatio_working_3-way'!R270^2/3</f>
        <v>-0.81557406644380004</v>
      </c>
      <c r="V270" s="11">
        <f>'OddsRatio_working_3-way'!S270*'OddsRatio_working_3-way'!R270/3-2*'OddsRatio_working_3-way'!R270^3/27-'OddsRatio_working_3-way'!T270</f>
        <v>0.28318543973743049</v>
      </c>
      <c r="W270" s="11">
        <f>'OddsRatio_working_3-way'!V270^2+4*'OddsRatio_working_3-way'!U270^3/27</f>
        <v>-1.7461543114971612E-4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0.14174678894990142</v>
      </c>
      <c r="Y270" s="11">
        <f>IF('OddsRatio_working_3-way'!W270&gt;=0,IF('OddsRatio_working_3-way'!V270+SQRT('OddsRatio_working_3-way'!W270)&gt;0,0,PI()),ACOS('OddsRatio_working_3-way'!V270/(2*'OddsRatio_working_3-way'!X270)))</f>
        <v>4.6628932670651269E-2</v>
      </c>
      <c r="Z270" s="11">
        <f>'OddsRatio_working_3-way'!X270^(1/3)*COS('OddsRatio_working_3-way'!Y270/3)</f>
        <v>0.52133707986964328</v>
      </c>
      <c r="AA270" s="11">
        <f>'OddsRatio_working_3-way'!X270^(1/3)*COS(('OddsRatio_working_3-way'!Y270+2*PI())/3)</f>
        <v>-0.26768662198726989</v>
      </c>
      <c r="AB270" s="11">
        <f>'OddsRatio_working_3-way'!X270^(1/3)*COS(('OddsRatio_working_3-way'!Y270+4*PI())/3)</f>
        <v>-0.25365045788237323</v>
      </c>
      <c r="AC270" s="11">
        <f>'OddsRatio_working_3-way'!X270^(1/3)*SIN('OddsRatio_working_3-way'!Y270/3)</f>
        <v>8.1037831243518793E-3</v>
      </c>
      <c r="AD270" s="11">
        <f>'OddsRatio_working_3-way'!X270^(1/3)*SIN(('OddsRatio_working_3-way'!Y270+2*PI())/3)</f>
        <v>0.44743926353973201</v>
      </c>
      <c r="AE270" s="11">
        <f>'OddsRatio_working_3-way'!X270^(1/3)*SIN(('OddsRatio_working_3-way'!Y270+4*PI())/3)</f>
        <v>-0.45554304666408391</v>
      </c>
      <c r="AF270" s="11">
        <f>-'OddsRatio_working_3-way'!U270/(3*'OddsRatio_working_3-way'!X270^(1/3))*COS(('OddsRatio_working_3-way'!Y270)/3)</f>
        <v>0.52133707986964339</v>
      </c>
      <c r="AG270" s="11">
        <f>-'OddsRatio_working_3-way'!U270/(3*'OddsRatio_working_3-way'!X270^(1/3))*COS(('OddsRatio_working_3-way'!Y270+2*PI())/3)</f>
        <v>-0.26768662198726995</v>
      </c>
      <c r="AH270" s="11">
        <f>-'OddsRatio_working_3-way'!U270/(3*'OddsRatio_working_3-way'!X270^(1/3))*COS(('OddsRatio_working_3-way'!Y270+4*PI())/3)</f>
        <v>-0.25365045788237328</v>
      </c>
      <c r="AI270" s="11">
        <f>'OddsRatio_working_3-way'!U270/(3*'OddsRatio_working_3-way'!X270^(1/3))*SIN(('OddsRatio_working_3-way'!Y270)/3)</f>
        <v>-8.103783124351881E-3</v>
      </c>
      <c r="AJ270" s="11">
        <f>'OddsRatio_working_3-way'!U270/(3*'OddsRatio_working_3-way'!X270^(1/3))*SIN(('OddsRatio_working_3-way'!Y270+2*PI())/3)</f>
        <v>-0.44743926353973212</v>
      </c>
      <c r="AK270" s="11">
        <f>'OddsRatio_working_3-way'!U270/(3*'OddsRatio_working_3-way'!X270^(1/3))*SIN(('OddsRatio_working_3-way'!Y270+4*PI())/3)</f>
        <v>0.45554304666408396</v>
      </c>
      <c r="AL270" s="11">
        <f>'OddsRatio_working_3-way'!Z270+'OddsRatio_working_3-way'!AF270</f>
        <v>1.0426741597392866</v>
      </c>
      <c r="AM270" s="11">
        <f>'OddsRatio_working_3-way'!AA270+'OddsRatio_working_3-way'!AG270</f>
        <v>-0.53537324397453978</v>
      </c>
      <c r="AN270" s="11">
        <f>'OddsRatio_working_3-way'!AB270+'OddsRatio_working_3-way'!AH270</f>
        <v>-0.50730091576474656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1.0426741597392866</v>
      </c>
      <c r="AS270" s="11">
        <f>IF(('OddsRatio_working_3-way'!X270=0),IF(Q270&gt;0,-Q270^(1/3),(-Q270)^(1/3)),'OddsRatio_working_3-way'!AM270-'OddsRatio_working_3-way'!R270/3)</f>
        <v>-0.53537324397453978</v>
      </c>
      <c r="AT270" s="11">
        <f>IF(('OddsRatio_working_3-way'!X270=0),IF(Q270&gt;0,-Q270^(1/3),(-Q270)^(1/3)),'OddsRatio_working_3-way'!AN270-'OddsRatio_working_3-way'!R270/3)</f>
        <v>-0.50730091576474656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9">
        <f t="shared" si="65"/>
        <v>0.33808788478260077</v>
      </c>
      <c r="E271" s="9">
        <f t="shared" si="66"/>
        <v>0.31899484542646006</v>
      </c>
      <c r="F271" s="9">
        <f t="shared" si="67"/>
        <v>0.34291726979093906</v>
      </c>
      <c r="G271" s="9">
        <f t="shared" si="68"/>
        <v>1.0413887281884633</v>
      </c>
      <c r="H271" s="9">
        <f t="shared" si="69"/>
        <v>2.9578108089943118</v>
      </c>
      <c r="I271" s="9">
        <f t="shared" si="70"/>
        <v>3.1348468927863489</v>
      </c>
      <c r="J271" s="9">
        <f t="shared" si="71"/>
        <v>2.9161552598667724</v>
      </c>
      <c r="K271" s="11">
        <f t="shared" si="72"/>
        <v>0.34722222222222221</v>
      </c>
      <c r="L271" s="11">
        <f t="shared" si="73"/>
        <v>0.32786885245901642</v>
      </c>
      <c r="M271" s="11">
        <f t="shared" si="74"/>
        <v>0.35211267605633806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-0.28426203853356935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0.2312944149413787</v>
      </c>
      <c r="Q271" s="11">
        <f>2*'OddsRatio_working_3-way'!K271*'OddsRatio_working_3-way'!L271*'OddsRatio_working_3-way'!M271</f>
        <v>8.0171374329767328E-2</v>
      </c>
      <c r="R271" s="11">
        <f t="shared" si="75"/>
        <v>0</v>
      </c>
      <c r="S271" s="11">
        <f t="shared" si="76"/>
        <v>-0.81366620789242128</v>
      </c>
      <c r="T271" s="11">
        <f t="shared" si="77"/>
        <v>-0.28203334762302301</v>
      </c>
      <c r="U271" s="11">
        <f>'OddsRatio_working_3-way'!S271-'OddsRatio_working_3-way'!R271^2/3</f>
        <v>-0.81366620789242128</v>
      </c>
      <c r="V271" s="11">
        <f>'OddsRatio_working_3-way'!S271*'OddsRatio_working_3-way'!R271/3-2*'OddsRatio_working_3-way'!R271^3/27-'OddsRatio_working_3-way'!T271</f>
        <v>0.28203334762302301</v>
      </c>
      <c r="W271" s="11">
        <f>'OddsRatio_working_3-way'!V271^2+4*'OddsRatio_working_3-way'!U271^3/27</f>
        <v>-2.6310313930689999E-4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0.1412497011596448</v>
      </c>
      <c r="Y271" s="11">
        <f>IF('OddsRatio_working_3-way'!W271&gt;=0,IF('OddsRatio_working_3-way'!V271+SQRT('OddsRatio_working_3-way'!W271)&gt;0,0,PI()),ACOS('OddsRatio_working_3-way'!V271/(2*'OddsRatio_working_3-way'!X271)))</f>
        <v>5.7449254865633126E-2</v>
      </c>
      <c r="Z271" s="11">
        <f>'OddsRatio_working_3-way'!X271^(1/3)*COS('OddsRatio_working_3-way'!Y271/3)</f>
        <v>0.52069436409423164</v>
      </c>
      <c r="AA271" s="11">
        <f>'OddsRatio_working_3-way'!X271^(1/3)*COS(('OddsRatio_working_3-way'!Y271+2*PI())/3)</f>
        <v>-0.2689835223300811</v>
      </c>
      <c r="AB271" s="11">
        <f>'OddsRatio_working_3-way'!X271^(1/3)*COS(('OddsRatio_working_3-way'!Y271+4*PI())/3)</f>
        <v>-0.25171084176415048</v>
      </c>
      <c r="AC271" s="11">
        <f>'OddsRatio_working_3-way'!X271^(1/3)*SIN('OddsRatio_working_3-way'!Y271/3)</f>
        <v>9.9723867743664873E-3</v>
      </c>
      <c r="AD271" s="11">
        <f>'OddsRatio_working_3-way'!X271^(1/3)*SIN(('OddsRatio_working_3-way'!Y271+2*PI())/3)</f>
        <v>0.44594835352580525</v>
      </c>
      <c r="AE271" s="11">
        <f>'OddsRatio_working_3-way'!X271^(1/3)*SIN(('OddsRatio_working_3-way'!Y271+4*PI())/3)</f>
        <v>-0.45592074030017171</v>
      </c>
      <c r="AF271" s="11">
        <f>-'OddsRatio_working_3-way'!U271/(3*'OddsRatio_working_3-way'!X271^(1/3))*COS(('OddsRatio_working_3-way'!Y271)/3)</f>
        <v>0.52069436409423153</v>
      </c>
      <c r="AG271" s="11">
        <f>-'OddsRatio_working_3-way'!U271/(3*'OddsRatio_working_3-way'!X271^(1/3))*COS(('OddsRatio_working_3-way'!Y271+2*PI())/3)</f>
        <v>-0.26898352233008105</v>
      </c>
      <c r="AH271" s="11">
        <f>-'OddsRatio_working_3-way'!U271/(3*'OddsRatio_working_3-way'!X271^(1/3))*COS(('OddsRatio_working_3-way'!Y271+4*PI())/3)</f>
        <v>-0.25171084176415043</v>
      </c>
      <c r="AI271" s="11">
        <f>'OddsRatio_working_3-way'!U271/(3*'OddsRatio_working_3-way'!X271^(1/3))*SIN(('OddsRatio_working_3-way'!Y271)/3)</f>
        <v>-9.9723867743664856E-3</v>
      </c>
      <c r="AJ271" s="11">
        <f>'OddsRatio_working_3-way'!U271/(3*'OddsRatio_working_3-way'!X271^(1/3))*SIN(('OddsRatio_working_3-way'!Y271+2*PI())/3)</f>
        <v>-0.4459483535258052</v>
      </c>
      <c r="AK271" s="11">
        <f>'OddsRatio_working_3-way'!U271/(3*'OddsRatio_working_3-way'!X271^(1/3))*SIN(('OddsRatio_working_3-way'!Y271+4*PI())/3)</f>
        <v>0.4559207403001716</v>
      </c>
      <c r="AL271" s="11">
        <f>'OddsRatio_working_3-way'!Z271+'OddsRatio_working_3-way'!AF271</f>
        <v>1.0413887281884633</v>
      </c>
      <c r="AM271" s="11">
        <f>'OddsRatio_working_3-way'!AA271+'OddsRatio_working_3-way'!AG271</f>
        <v>-0.5379670446601621</v>
      </c>
      <c r="AN271" s="11">
        <f>'OddsRatio_working_3-way'!AB271+'OddsRatio_working_3-way'!AH271</f>
        <v>-0.50342168352830097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1.0413887281884633</v>
      </c>
      <c r="AS271" s="11">
        <f>IF(('OddsRatio_working_3-way'!X271=0),IF(Q271&gt;0,-Q271^(1/3),(-Q271)^(1/3)),'OddsRatio_working_3-way'!AM271-'OddsRatio_working_3-way'!R271/3)</f>
        <v>-0.5379670446601621</v>
      </c>
      <c r="AT271" s="11">
        <f>IF(('OddsRatio_working_3-way'!X271=0),IF(Q271&gt;0,-Q271^(1/3),(-Q271)^(1/3)),'OddsRatio_working_3-way'!AN271-'OddsRatio_working_3-way'!R271/3)</f>
        <v>-0.50342168352830097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9">
        <f t="shared" si="65"/>
        <v>0.46753022693500895</v>
      </c>
      <c r="E272" s="9">
        <f t="shared" si="66"/>
        <v>0.27289619032887474</v>
      </c>
      <c r="F272" s="9">
        <f t="shared" si="67"/>
        <v>0.25957358273611625</v>
      </c>
      <c r="G272" s="9">
        <f t="shared" si="68"/>
        <v>1.0448615957115734</v>
      </c>
      <c r="H272" s="9">
        <f t="shared" si="69"/>
        <v>2.1388991393256149</v>
      </c>
      <c r="I272" s="9">
        <f t="shared" si="70"/>
        <v>3.6643970690645125</v>
      </c>
      <c r="J272" s="9">
        <f t="shared" si="71"/>
        <v>3.8524721562925945</v>
      </c>
      <c r="K272" s="11">
        <f t="shared" si="72"/>
        <v>0.47846889952153115</v>
      </c>
      <c r="L272" s="11">
        <f t="shared" si="73"/>
        <v>0.28169014084507044</v>
      </c>
      <c r="M272" s="11">
        <f t="shared" si="74"/>
        <v>0.26809651474530832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-0.27418636528949603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0.23017383906295769</v>
      </c>
      <c r="Q272" s="11">
        <f>2*'OddsRatio_working_3-way'!K272*'OddsRatio_working_3-way'!L272*'OddsRatio_working_3-way'!M272</f>
        <v>7.226808133844824E-2</v>
      </c>
      <c r="R272" s="11">
        <f t="shared" si="75"/>
        <v>0</v>
      </c>
      <c r="S272" s="11">
        <f t="shared" si="76"/>
        <v>-0.83947952269592874</v>
      </c>
      <c r="T272" s="11">
        <f t="shared" si="77"/>
        <v>-0.26357284857015029</v>
      </c>
      <c r="U272" s="11">
        <f>'OddsRatio_working_3-way'!S272-'OddsRatio_working_3-way'!R272^2/3</f>
        <v>-0.83947952269592874</v>
      </c>
      <c r="V272" s="11">
        <f>'OddsRatio_working_3-way'!S272*'OddsRatio_working_3-way'!R272/3-2*'OddsRatio_working_3-way'!R272^3/27-'OddsRatio_working_3-way'!T272</f>
        <v>0.26357284857015029</v>
      </c>
      <c r="W272" s="11">
        <f>'OddsRatio_working_3-way'!V272^2+4*'OddsRatio_working_3-way'!U272^3/27</f>
        <v>-1.8174232927911302E-2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0.14802438940196197</v>
      </c>
      <c r="Y272" s="11">
        <f>IF('OddsRatio_working_3-way'!W272&gt;=0,IF('OddsRatio_working_3-way'!V272+SQRT('OddsRatio_working_3-way'!W272)&gt;0,0,PI()),ACOS('OddsRatio_working_3-way'!V272/(2*'OddsRatio_working_3-way'!X272)))</f>
        <v>0.47278817756829516</v>
      </c>
      <c r="Z272" s="11">
        <f>'OddsRatio_working_3-way'!X272^(1/3)*COS('OddsRatio_working_3-way'!Y272/3)</f>
        <v>0.52243079785578672</v>
      </c>
      <c r="AA272" s="11">
        <f>'OddsRatio_working_3-way'!X272^(1/3)*COS(('OddsRatio_working_3-way'!Y272+2*PI())/3)</f>
        <v>-0.33311412466630136</v>
      </c>
      <c r="AB272" s="11">
        <f>'OddsRatio_working_3-way'!X272^(1/3)*COS(('OddsRatio_working_3-way'!Y272+4*PI())/3)</f>
        <v>-0.18931667318948545</v>
      </c>
      <c r="AC272" s="11">
        <f>'OddsRatio_working_3-way'!X272^(1/3)*SIN('OddsRatio_working_3-way'!Y272/3)</f>
        <v>8.3021497318921944E-2</v>
      </c>
      <c r="AD272" s="11">
        <f>'OddsRatio_working_3-way'!X272^(1/3)*SIN(('OddsRatio_working_3-way'!Y272+2*PI())/3)</f>
        <v>0.41092759400302314</v>
      </c>
      <c r="AE272" s="11">
        <f>'OddsRatio_working_3-way'!X272^(1/3)*SIN(('OddsRatio_working_3-way'!Y272+4*PI())/3)</f>
        <v>-0.49394909132194503</v>
      </c>
      <c r="AF272" s="11">
        <f>-'OddsRatio_working_3-way'!U272/(3*'OddsRatio_working_3-way'!X272^(1/3))*COS(('OddsRatio_working_3-way'!Y272)/3)</f>
        <v>0.52243079785578661</v>
      </c>
      <c r="AG272" s="11">
        <f>-'OddsRatio_working_3-way'!U272/(3*'OddsRatio_working_3-way'!X272^(1/3))*COS(('OddsRatio_working_3-way'!Y272+2*PI())/3)</f>
        <v>-0.3331141246663013</v>
      </c>
      <c r="AH272" s="11">
        <f>-'OddsRatio_working_3-way'!U272/(3*'OddsRatio_working_3-way'!X272^(1/3))*COS(('OddsRatio_working_3-way'!Y272+4*PI())/3)</f>
        <v>-0.18931667318948539</v>
      </c>
      <c r="AI272" s="11">
        <f>'OddsRatio_working_3-way'!U272/(3*'OddsRatio_working_3-way'!X272^(1/3))*SIN(('OddsRatio_working_3-way'!Y272)/3)</f>
        <v>-8.302149731892193E-2</v>
      </c>
      <c r="AJ272" s="11">
        <f>'OddsRatio_working_3-way'!U272/(3*'OddsRatio_working_3-way'!X272^(1/3))*SIN(('OddsRatio_working_3-way'!Y272+2*PI())/3)</f>
        <v>-0.41092759400302309</v>
      </c>
      <c r="AK272" s="11">
        <f>'OddsRatio_working_3-way'!U272/(3*'OddsRatio_working_3-way'!X272^(1/3))*SIN(('OddsRatio_working_3-way'!Y272+4*PI())/3)</f>
        <v>0.49394909132194492</v>
      </c>
      <c r="AL272" s="11">
        <f>'OddsRatio_working_3-way'!Z272+'OddsRatio_working_3-way'!AF272</f>
        <v>1.0448615957115734</v>
      </c>
      <c r="AM272" s="11">
        <f>'OddsRatio_working_3-way'!AA272+'OddsRatio_working_3-way'!AG272</f>
        <v>-0.66622824933260261</v>
      </c>
      <c r="AN272" s="11">
        <f>'OddsRatio_working_3-way'!AB272+'OddsRatio_working_3-way'!AH272</f>
        <v>-0.37863334637897084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1.0448615957115734</v>
      </c>
      <c r="AS272" s="11">
        <f>IF(('OddsRatio_working_3-way'!X272=0),IF(Q272&gt;0,-Q272^(1/3),(-Q272)^(1/3)),'OddsRatio_working_3-way'!AM272-'OddsRatio_working_3-way'!R272/3)</f>
        <v>-0.66622824933260261</v>
      </c>
      <c r="AT272" s="11">
        <f>IF(('OddsRatio_working_3-way'!X272=0),IF(Q272&gt;0,-Q272^(1/3),(-Q272)^(1/3)),'OddsRatio_working_3-way'!AN272-'OddsRatio_working_3-way'!R272/3)</f>
        <v>-0.37863334637897084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9">
        <f t="shared" si="65"/>
        <v>0.51429011287197934</v>
      </c>
      <c r="E273" s="9">
        <f t="shared" si="66"/>
        <v>0.25058335315499092</v>
      </c>
      <c r="F273" s="9">
        <f t="shared" si="67"/>
        <v>0.23512653397302979</v>
      </c>
      <c r="G273" s="9">
        <f t="shared" si="68"/>
        <v>1.0493642379215009</v>
      </c>
      <c r="H273" s="9">
        <f t="shared" si="69"/>
        <v>1.944427814129351</v>
      </c>
      <c r="I273" s="9">
        <f t="shared" si="70"/>
        <v>3.9906880780762783</v>
      </c>
      <c r="J273" s="9">
        <f t="shared" si="71"/>
        <v>4.2530291375566529</v>
      </c>
      <c r="K273" s="11">
        <f t="shared" si="72"/>
        <v>0.52631578947368418</v>
      </c>
      <c r="L273" s="11">
        <f t="shared" si="73"/>
        <v>0.25974025974025972</v>
      </c>
      <c r="M273" s="11">
        <f t="shared" si="74"/>
        <v>0.24390243902439027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-0.26512511878365541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0.22839804611306536</v>
      </c>
      <c r="Q273" s="11">
        <f>2*'OddsRatio_working_3-way'!K273*'OddsRatio_working_3-way'!L273*'OddsRatio_working_3-way'!M273</f>
        <v>6.6685560908924191E-2</v>
      </c>
      <c r="R273" s="11">
        <f t="shared" si="75"/>
        <v>0</v>
      </c>
      <c r="S273" s="11">
        <f t="shared" si="76"/>
        <v>-0.861472678111048</v>
      </c>
      <c r="T273" s="11">
        <f t="shared" si="77"/>
        <v>-0.2515248695214739</v>
      </c>
      <c r="U273" s="11">
        <f>'OddsRatio_working_3-way'!S273-'OddsRatio_working_3-way'!R273^2/3</f>
        <v>-0.861472678111048</v>
      </c>
      <c r="V273" s="11">
        <f>'OddsRatio_working_3-way'!S273*'OddsRatio_working_3-way'!R273/3-2*'OddsRatio_working_3-way'!R273^3/27-'OddsRatio_working_3-way'!T273</f>
        <v>0.2515248695214739</v>
      </c>
      <c r="W273" s="11">
        <f>'OddsRatio_working_3-way'!V273^2+4*'OddsRatio_working_3-way'!U273^3/27</f>
        <v>-3.1450673618312455E-2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0.15387936314375211</v>
      </c>
      <c r="Y273" s="11">
        <f>IF('OddsRatio_working_3-way'!W273&gt;=0,IF('OddsRatio_working_3-way'!V273+SQRT('OddsRatio_working_3-way'!W273)&gt;0,0,PI()),ACOS('OddsRatio_working_3-way'!V273/(2*'OddsRatio_working_3-way'!X273)))</f>
        <v>0.61412251010341745</v>
      </c>
      <c r="Z273" s="11">
        <f>'OddsRatio_working_3-way'!X273^(1/3)*COS('OddsRatio_working_3-way'!Y273/3)</f>
        <v>0.52468211896075057</v>
      </c>
      <c r="AA273" s="11">
        <f>'OddsRatio_working_3-way'!X273^(1/3)*COS(('OddsRatio_working_3-way'!Y273+2*PI())/3)</f>
        <v>-0.35667914860616073</v>
      </c>
      <c r="AB273" s="11">
        <f>'OddsRatio_working_3-way'!X273^(1/3)*COS(('OddsRatio_working_3-way'!Y273+4*PI())/3)</f>
        <v>-0.16800297035459003</v>
      </c>
      <c r="AC273" s="11">
        <f>'OddsRatio_working_3-way'!X273^(1/3)*SIN('OddsRatio_working_3-way'!Y273/3)</f>
        <v>0.10893224230321419</v>
      </c>
      <c r="AD273" s="11">
        <f>'OddsRatio_working_3-way'!X273^(1/3)*SIN(('OddsRatio_working_3-way'!Y273+2*PI())/3)</f>
        <v>0.39992192277985184</v>
      </c>
      <c r="AE273" s="11">
        <f>'OddsRatio_working_3-way'!X273^(1/3)*SIN(('OddsRatio_working_3-way'!Y273+4*PI())/3)</f>
        <v>-0.50885416508306602</v>
      </c>
      <c r="AF273" s="11">
        <f>-'OddsRatio_working_3-way'!U273/(3*'OddsRatio_working_3-way'!X273^(1/3))*COS(('OddsRatio_working_3-way'!Y273)/3)</f>
        <v>0.52468211896075045</v>
      </c>
      <c r="AG273" s="11">
        <f>-'OddsRatio_working_3-way'!U273/(3*'OddsRatio_working_3-way'!X273^(1/3))*COS(('OddsRatio_working_3-way'!Y273+2*PI())/3)</f>
        <v>-0.35667914860616062</v>
      </c>
      <c r="AH273" s="11">
        <f>-'OddsRatio_working_3-way'!U273/(3*'OddsRatio_working_3-way'!X273^(1/3))*COS(('OddsRatio_working_3-way'!Y273+4*PI())/3)</f>
        <v>-0.16800297035459</v>
      </c>
      <c r="AI273" s="11">
        <f>'OddsRatio_working_3-way'!U273/(3*'OddsRatio_working_3-way'!X273^(1/3))*SIN(('OddsRatio_working_3-way'!Y273)/3)</f>
        <v>-0.10893224230321416</v>
      </c>
      <c r="AJ273" s="11">
        <f>'OddsRatio_working_3-way'!U273/(3*'OddsRatio_working_3-way'!X273^(1/3))*SIN(('OddsRatio_working_3-way'!Y273+2*PI())/3)</f>
        <v>-0.39992192277985178</v>
      </c>
      <c r="AK273" s="11">
        <f>'OddsRatio_working_3-way'!U273/(3*'OddsRatio_working_3-way'!X273^(1/3))*SIN(('OddsRatio_working_3-way'!Y273+4*PI())/3)</f>
        <v>0.50885416508306591</v>
      </c>
      <c r="AL273" s="11">
        <f>'OddsRatio_working_3-way'!Z273+'OddsRatio_working_3-way'!AF273</f>
        <v>1.0493642379215009</v>
      </c>
      <c r="AM273" s="11">
        <f>'OddsRatio_working_3-way'!AA273+'OddsRatio_working_3-way'!AG273</f>
        <v>-0.71335829721232136</v>
      </c>
      <c r="AN273" s="11">
        <f>'OddsRatio_working_3-way'!AB273+'OddsRatio_working_3-way'!AH273</f>
        <v>-0.33600594070918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1.0493642379215009</v>
      </c>
      <c r="AS273" s="11">
        <f>IF(('OddsRatio_working_3-way'!X273=0),IF(Q273&gt;0,-Q273^(1/3),(-Q273)^(1/3)),'OddsRatio_working_3-way'!AM273-'OddsRatio_working_3-way'!R273/3)</f>
        <v>-0.71335829721232136</v>
      </c>
      <c r="AT273" s="11">
        <f>IF(('OddsRatio_working_3-way'!X273=0),IF(Q273&gt;0,-Q273^(1/3),(-Q273)^(1/3)),'OddsRatio_working_3-way'!AN273-'OddsRatio_working_3-way'!R273/3)</f>
        <v>-0.33600594070918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9">
        <f t="shared" si="65"/>
        <v>8.2645475655750006E-2</v>
      </c>
      <c r="E274" s="9">
        <f t="shared" si="66"/>
        <v>0.15464063668684033</v>
      </c>
      <c r="F274" s="9">
        <f t="shared" si="67"/>
        <v>0.76271388765740955</v>
      </c>
      <c r="G274" s="9">
        <f t="shared" si="68"/>
        <v>1.1110986897411643</v>
      </c>
      <c r="H274" s="9">
        <f t="shared" si="69"/>
        <v>12.099875910514234</v>
      </c>
      <c r="I274" s="9">
        <f t="shared" si="70"/>
        <v>6.466605553526529</v>
      </c>
      <c r="J274" s="9">
        <f t="shared" si="71"/>
        <v>1.311107633127526</v>
      </c>
      <c r="K274" s="11">
        <f t="shared" si="72"/>
        <v>9.0991810737033663E-2</v>
      </c>
      <c r="L274" s="11">
        <f t="shared" si="73"/>
        <v>0.16891891891891891</v>
      </c>
      <c r="M274" s="11">
        <f t="shared" si="74"/>
        <v>0.78125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-0.16525676751592344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0.18240149982785331</v>
      </c>
      <c r="Q274" s="11">
        <f>2*'OddsRatio_working_3-way'!K274*'OddsRatio_working_3-way'!L274*'OddsRatio_working_3-way'!M274</f>
        <v>2.4015997344022821E-2</v>
      </c>
      <c r="R274" s="11">
        <f t="shared" si="75"/>
        <v>0</v>
      </c>
      <c r="S274" s="11">
        <f t="shared" si="76"/>
        <v>-1.10374602244521</v>
      </c>
      <c r="T274" s="11">
        <f t="shared" si="77"/>
        <v>-0.14532534857738122</v>
      </c>
      <c r="U274" s="11">
        <f>'OddsRatio_working_3-way'!S274-'OddsRatio_working_3-way'!R274^2/3</f>
        <v>-1.10374602244521</v>
      </c>
      <c r="V274" s="11">
        <f>'OddsRatio_working_3-way'!S274*'OddsRatio_working_3-way'!R274/3-2*'OddsRatio_working_3-way'!R274^3/27-'OddsRatio_working_3-way'!T274</f>
        <v>0.14532534857738122</v>
      </c>
      <c r="W274" s="11">
        <f>'OddsRatio_working_3-way'!V274^2+4*'OddsRatio_working_3-way'!U274^3/27</f>
        <v>-0.17808712408317234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0.22316282229703366</v>
      </c>
      <c r="Y274" s="11">
        <f>IF('OddsRatio_working_3-way'!W274&gt;=0,IF('OddsRatio_working_3-way'!V274+SQRT('OddsRatio_working_3-way'!W274)&gt;0,0,PI()),ACOS('OddsRatio_working_3-way'!V274/(2*'OddsRatio_working_3-way'!X274)))</f>
        <v>1.2391460155115148</v>
      </c>
      <c r="Z274" s="11">
        <f>'OddsRatio_working_3-way'!X274^(1/3)*COS('OddsRatio_working_3-way'!Y274/3)</f>
        <v>0.55554934487058227</v>
      </c>
      <c r="AA274" s="11">
        <f>'OddsRatio_working_3-way'!X274^(1/3)*COS(('OddsRatio_working_3-way'!Y274+2*PI())/3)</f>
        <v>-0.48863054660459826</v>
      </c>
      <c r="AB274" s="11">
        <f>'OddsRatio_working_3-way'!X274^(1/3)*COS(('OddsRatio_working_3-way'!Y274+4*PI())/3)</f>
        <v>-6.6918798265983653E-2</v>
      </c>
      <c r="AC274" s="11">
        <f>'OddsRatio_working_3-way'!X274^(1/3)*SIN('OddsRatio_working_3-way'!Y274/3)</f>
        <v>0.24347539142372676</v>
      </c>
      <c r="AD274" s="11">
        <f>'OddsRatio_working_3-way'!X274^(1/3)*SIN(('OddsRatio_working_3-way'!Y274+2*PI())/3)</f>
        <v>0.35938215000186308</v>
      </c>
      <c r="AE274" s="11">
        <f>'OddsRatio_working_3-way'!X274^(1/3)*SIN(('OddsRatio_working_3-way'!Y274+4*PI())/3)</f>
        <v>-0.60285754142558978</v>
      </c>
      <c r="AF274" s="11">
        <f>-'OddsRatio_working_3-way'!U274/(3*'OddsRatio_working_3-way'!X274^(1/3))*COS(('OddsRatio_working_3-way'!Y274)/3)</f>
        <v>0.55554934487058216</v>
      </c>
      <c r="AG274" s="11">
        <f>-'OddsRatio_working_3-way'!U274/(3*'OddsRatio_working_3-way'!X274^(1/3))*COS(('OddsRatio_working_3-way'!Y274+2*PI())/3)</f>
        <v>-0.48863054660459815</v>
      </c>
      <c r="AH274" s="11">
        <f>-'OddsRatio_working_3-way'!U274/(3*'OddsRatio_working_3-way'!X274^(1/3))*COS(('OddsRatio_working_3-way'!Y274+4*PI())/3)</f>
        <v>-6.6918798265983653E-2</v>
      </c>
      <c r="AI274" s="11">
        <f>'OddsRatio_working_3-way'!U274/(3*'OddsRatio_working_3-way'!X274^(1/3))*SIN(('OddsRatio_working_3-way'!Y274)/3)</f>
        <v>-0.24347539142372673</v>
      </c>
      <c r="AJ274" s="11">
        <f>'OddsRatio_working_3-way'!U274/(3*'OddsRatio_working_3-way'!X274^(1/3))*SIN(('OddsRatio_working_3-way'!Y274+2*PI())/3)</f>
        <v>-0.35938215000186302</v>
      </c>
      <c r="AK274" s="11">
        <f>'OddsRatio_working_3-way'!U274/(3*'OddsRatio_working_3-way'!X274^(1/3))*SIN(('OddsRatio_working_3-way'!Y274+4*PI())/3)</f>
        <v>0.60285754142558967</v>
      </c>
      <c r="AL274" s="11">
        <f>'OddsRatio_working_3-way'!Z274+'OddsRatio_working_3-way'!AF274</f>
        <v>1.1110986897411643</v>
      </c>
      <c r="AM274" s="11">
        <f>'OddsRatio_working_3-way'!AA274+'OddsRatio_working_3-way'!AG274</f>
        <v>-0.97726109320919641</v>
      </c>
      <c r="AN274" s="11">
        <f>'OddsRatio_working_3-way'!AB274+'OddsRatio_working_3-way'!AH274</f>
        <v>-0.13383759653196731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1.1110986897411643</v>
      </c>
      <c r="AS274" s="11">
        <f>IF(('OddsRatio_working_3-way'!X274=0),IF(Q274&gt;0,-Q274^(1/3),(-Q274)^(1/3)),'OddsRatio_working_3-way'!AM274-'OddsRatio_working_3-way'!R274/3)</f>
        <v>-0.97726109320919641</v>
      </c>
      <c r="AT274" s="11">
        <f>IF(('OddsRatio_working_3-way'!X274=0),IF(Q274&gt;0,-Q274^(1/3),(-Q274)^(1/3)),'OddsRatio_working_3-way'!AN274-'OddsRatio_working_3-way'!R274/3)</f>
        <v>-0.13383759653196731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9">
        <f t="shared" si="65"/>
        <v>0.1113174882037585</v>
      </c>
      <c r="E275" s="9">
        <f t="shared" si="66"/>
        <v>0.17342087612593871</v>
      </c>
      <c r="F275" s="9">
        <f t="shared" si="67"/>
        <v>0.71526163567030265</v>
      </c>
      <c r="G275" s="9">
        <f t="shared" si="68"/>
        <v>1.0759183891022319</v>
      </c>
      <c r="H275" s="9">
        <f t="shared" si="69"/>
        <v>8.9833144471385609</v>
      </c>
      <c r="I275" s="9">
        <f t="shared" si="70"/>
        <v>5.7663184637228868</v>
      </c>
      <c r="J275" s="9">
        <f t="shared" si="71"/>
        <v>1.398089803967826</v>
      </c>
      <c r="K275" s="11">
        <f t="shared" si="72"/>
        <v>0.11876484560570072</v>
      </c>
      <c r="L275" s="11">
        <f t="shared" si="73"/>
        <v>0.18416206261510129</v>
      </c>
      <c r="M275" s="11">
        <f t="shared" si="74"/>
        <v>0.72992700729927007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-0.19416764683465682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0.19509166610230574</v>
      </c>
      <c r="Q275" s="11">
        <f>2*'OddsRatio_working_3-way'!K275*'OddsRatio_working_3-way'!L275*'OddsRatio_working_3-way'!M275</f>
        <v>3.19298962524232E-2</v>
      </c>
      <c r="R275" s="11">
        <f t="shared" si="75"/>
        <v>0</v>
      </c>
      <c r="S275" s="11">
        <f t="shared" si="76"/>
        <v>-1.0047588734926358</v>
      </c>
      <c r="T275" s="11">
        <f t="shared" si="77"/>
        <v>-0.16444498747833647</v>
      </c>
      <c r="U275" s="11">
        <f>'OddsRatio_working_3-way'!S275-'OddsRatio_working_3-way'!R275^2/3</f>
        <v>-1.0047588734926358</v>
      </c>
      <c r="V275" s="11">
        <f>'OddsRatio_working_3-way'!S275*'OddsRatio_working_3-way'!R275/3-2*'OddsRatio_working_3-way'!R275^3/27-'OddsRatio_working_3-way'!T275</f>
        <v>0.16444498747833647</v>
      </c>
      <c r="W275" s="11">
        <f>'OddsRatio_working_3-way'!V275^2+4*'OddsRatio_working_3-way'!U275^3/27</f>
        <v>-0.12323113037210701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0.19382549127943494</v>
      </c>
      <c r="Y275" s="11">
        <f>IF('OddsRatio_working_3-way'!W275&gt;=0,IF('OddsRatio_working_3-way'!V275+SQRT('OddsRatio_working_3-way'!W275)&gt;0,0,PI()),ACOS('OddsRatio_working_3-way'!V275/(2*'OddsRatio_working_3-way'!X275)))</f>
        <v>1.1327082458172248</v>
      </c>
      <c r="Z275" s="11">
        <f>'OddsRatio_working_3-way'!X275^(1/3)*COS('OddsRatio_working_3-way'!Y275/3)</f>
        <v>0.53795919455111585</v>
      </c>
      <c r="AA275" s="11">
        <f>'OddsRatio_working_3-way'!X275^(1/3)*COS(('OddsRatio_working_3-way'!Y275+2*PI())/3)</f>
        <v>-0.45374876981685314</v>
      </c>
      <c r="AB275" s="11">
        <f>'OddsRatio_working_3-way'!X275^(1/3)*COS(('OddsRatio_working_3-way'!Y275+4*PI())/3)</f>
        <v>-8.4210424734262809E-2</v>
      </c>
      <c r="AC275" s="11">
        <f>'OddsRatio_working_3-way'!X275^(1/3)*SIN('OddsRatio_working_3-way'!Y275/3)</f>
        <v>0.21335306300932233</v>
      </c>
      <c r="AD275" s="11">
        <f>'OddsRatio_working_3-way'!X275^(1/3)*SIN(('OddsRatio_working_3-way'!Y275+2*PI())/3)</f>
        <v>0.35920979717602025</v>
      </c>
      <c r="AE275" s="11">
        <f>'OddsRatio_working_3-way'!X275^(1/3)*SIN(('OddsRatio_working_3-way'!Y275+4*PI())/3)</f>
        <v>-0.57256286018534264</v>
      </c>
      <c r="AF275" s="11">
        <f>-'OddsRatio_working_3-way'!U275/(3*'OddsRatio_working_3-way'!X275^(1/3))*COS(('OddsRatio_working_3-way'!Y275)/3)</f>
        <v>0.53795919455111596</v>
      </c>
      <c r="AG275" s="11">
        <f>-'OddsRatio_working_3-way'!U275/(3*'OddsRatio_working_3-way'!X275^(1/3))*COS(('OddsRatio_working_3-way'!Y275+2*PI())/3)</f>
        <v>-0.45374876981685325</v>
      </c>
      <c r="AH275" s="11">
        <f>-'OddsRatio_working_3-way'!U275/(3*'OddsRatio_working_3-way'!X275^(1/3))*COS(('OddsRatio_working_3-way'!Y275+4*PI())/3)</f>
        <v>-8.4210424734262823E-2</v>
      </c>
      <c r="AI275" s="11">
        <f>'OddsRatio_working_3-way'!U275/(3*'OddsRatio_working_3-way'!X275^(1/3))*SIN(('OddsRatio_working_3-way'!Y275)/3)</f>
        <v>-0.21335306300932236</v>
      </c>
      <c r="AJ275" s="11">
        <f>'OddsRatio_working_3-way'!U275/(3*'OddsRatio_working_3-way'!X275^(1/3))*SIN(('OddsRatio_working_3-way'!Y275+2*PI())/3)</f>
        <v>-0.35920979717602031</v>
      </c>
      <c r="AK275" s="11">
        <f>'OddsRatio_working_3-way'!U275/(3*'OddsRatio_working_3-way'!X275^(1/3))*SIN(('OddsRatio_working_3-way'!Y275+4*PI())/3)</f>
        <v>0.57256286018534275</v>
      </c>
      <c r="AL275" s="11">
        <f>'OddsRatio_working_3-way'!Z275+'OddsRatio_working_3-way'!AF275</f>
        <v>1.0759183891022319</v>
      </c>
      <c r="AM275" s="11">
        <f>'OddsRatio_working_3-way'!AA275+'OddsRatio_working_3-way'!AG275</f>
        <v>-0.90749753963370638</v>
      </c>
      <c r="AN275" s="11">
        <f>'OddsRatio_working_3-way'!AB275+'OddsRatio_working_3-way'!AH275</f>
        <v>-0.16842084946852565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1.0759183891022319</v>
      </c>
      <c r="AS275" s="11">
        <f>IF(('OddsRatio_working_3-way'!X275=0),IF(Q275&gt;0,-Q275^(1/3),(-Q275)^(1/3)),'OddsRatio_working_3-way'!AM275-'OddsRatio_working_3-way'!R275/3)</f>
        <v>-0.90749753963370638</v>
      </c>
      <c r="AT275" s="11">
        <f>IF(('OddsRatio_working_3-way'!X275=0),IF(Q275&gt;0,-Q275^(1/3),(-Q275)^(1/3)),'OddsRatio_working_3-way'!AN275-'OddsRatio_working_3-way'!R275/3)</f>
        <v>-0.16842084946852565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9">
        <f t="shared" si="65"/>
        <v>0.34910172569882308</v>
      </c>
      <c r="E276" s="9">
        <f t="shared" si="66"/>
        <v>0.32765553779865214</v>
      </c>
      <c r="F276" s="9">
        <f t="shared" si="67"/>
        <v>0.32324273650252466</v>
      </c>
      <c r="G276" s="9">
        <f t="shared" si="68"/>
        <v>1.0416170819858888</v>
      </c>
      <c r="H276" s="9">
        <f t="shared" si="69"/>
        <v>2.8644945767547414</v>
      </c>
      <c r="I276" s="9">
        <f t="shared" si="70"/>
        <v>3.0519856515122012</v>
      </c>
      <c r="J276" s="9">
        <f t="shared" si="71"/>
        <v>3.093650334791636</v>
      </c>
      <c r="K276" s="11">
        <f t="shared" si="72"/>
        <v>0.35842293906810035</v>
      </c>
      <c r="L276" s="11">
        <f t="shared" si="73"/>
        <v>0.33670033670033667</v>
      </c>
      <c r="M276" s="11">
        <f t="shared" si="74"/>
        <v>0.33222591362126247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-0.28417650348132961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0.23133889933923274</v>
      </c>
      <c r="Q276" s="11">
        <f>2*'OddsRatio_working_3-way'!K276*'OddsRatio_working_3-way'!L276*'OddsRatio_working_3-way'!M276</f>
        <v>8.0186793531796446E-2</v>
      </c>
      <c r="R276" s="11">
        <f t="shared" si="75"/>
        <v>0</v>
      </c>
      <c r="S276" s="11">
        <f t="shared" si="76"/>
        <v>-0.814067653395671</v>
      </c>
      <c r="T276" s="11">
        <f t="shared" si="77"/>
        <v>-0.28217249684425338</v>
      </c>
      <c r="U276" s="11">
        <f>'OddsRatio_working_3-way'!S276-'OddsRatio_working_3-way'!R276^2/3</f>
        <v>-0.814067653395671</v>
      </c>
      <c r="V276" s="11">
        <f>'OddsRatio_working_3-way'!S276*'OddsRatio_working_3-way'!R276/3-2*'OddsRatio_working_3-way'!R276^3/27-'OddsRatio_working_3-way'!T276</f>
        <v>0.28217249684425338</v>
      </c>
      <c r="W276" s="11">
        <f>'OddsRatio_working_3-way'!V276^2+4*'OddsRatio_working_3-way'!U276^3/27</f>
        <v>-3.0277621510553521E-4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0.14135424842432728</v>
      </c>
      <c r="Y276" s="11">
        <f>IF('OddsRatio_working_3-way'!W276&gt;=0,IF('OddsRatio_working_3-way'!V276+SQRT('OddsRatio_working_3-way'!W276)&gt;0,0,PI()),ACOS('OddsRatio_working_3-way'!V276/(2*'OddsRatio_working_3-way'!X276)))</f>
        <v>6.158807133891897E-2</v>
      </c>
      <c r="Z276" s="11">
        <f>'OddsRatio_working_3-way'!X276^(1/3)*COS('OddsRatio_working_3-way'!Y276/3)</f>
        <v>0.52080854099294438</v>
      </c>
      <c r="AA276" s="11">
        <f>'OddsRatio_working_3-way'!X276^(1/3)*COS(('OddsRatio_working_3-way'!Y276+2*PI())/3)</f>
        <v>-0.2696649978177037</v>
      </c>
      <c r="AB276" s="11">
        <f>'OddsRatio_working_3-way'!X276^(1/3)*COS(('OddsRatio_working_3-way'!Y276+4*PI())/3)</f>
        <v>-0.25114354317524057</v>
      </c>
      <c r="AC276" s="11">
        <f>'OddsRatio_working_3-way'!X276^(1/3)*SIN('OddsRatio_working_3-way'!Y276/3)</f>
        <v>1.0693366823609479E-2</v>
      </c>
      <c r="AD276" s="11">
        <f>'OddsRatio_working_3-way'!X276^(1/3)*SIN(('OddsRatio_working_3-way'!Y276+2*PI())/3)</f>
        <v>0.44568674359599425</v>
      </c>
      <c r="AE276" s="11">
        <f>'OddsRatio_working_3-way'!X276^(1/3)*SIN(('OddsRatio_working_3-way'!Y276+4*PI())/3)</f>
        <v>-0.45638011041960386</v>
      </c>
      <c r="AF276" s="11">
        <f>-'OddsRatio_working_3-way'!U276/(3*'OddsRatio_working_3-way'!X276^(1/3))*COS(('OddsRatio_working_3-way'!Y276)/3)</f>
        <v>0.52080854099294427</v>
      </c>
      <c r="AG276" s="11">
        <f>-'OddsRatio_working_3-way'!U276/(3*'OddsRatio_working_3-way'!X276^(1/3))*COS(('OddsRatio_working_3-way'!Y276+2*PI())/3)</f>
        <v>-0.26966499781770364</v>
      </c>
      <c r="AH276" s="11">
        <f>-'OddsRatio_working_3-way'!U276/(3*'OddsRatio_working_3-way'!X276^(1/3))*COS(('OddsRatio_working_3-way'!Y276+4*PI())/3)</f>
        <v>-0.25114354317524051</v>
      </c>
      <c r="AI276" s="11">
        <f>'OddsRatio_working_3-way'!U276/(3*'OddsRatio_working_3-way'!X276^(1/3))*SIN(('OddsRatio_working_3-way'!Y276)/3)</f>
        <v>-1.0693366823609477E-2</v>
      </c>
      <c r="AJ276" s="11">
        <f>'OddsRatio_working_3-way'!U276/(3*'OddsRatio_working_3-way'!X276^(1/3))*SIN(('OddsRatio_working_3-way'!Y276+2*PI())/3)</f>
        <v>-0.44568674359599419</v>
      </c>
      <c r="AK276" s="11">
        <f>'OddsRatio_working_3-way'!U276/(3*'OddsRatio_working_3-way'!X276^(1/3))*SIN(('OddsRatio_working_3-way'!Y276+4*PI())/3)</f>
        <v>0.45638011041960375</v>
      </c>
      <c r="AL276" s="11">
        <f>'OddsRatio_working_3-way'!Z276+'OddsRatio_working_3-way'!AF276</f>
        <v>1.0416170819858888</v>
      </c>
      <c r="AM276" s="11">
        <f>'OddsRatio_working_3-way'!AA276+'OddsRatio_working_3-way'!AG276</f>
        <v>-0.5393299956354074</v>
      </c>
      <c r="AN276" s="11">
        <f>'OddsRatio_working_3-way'!AB276+'OddsRatio_working_3-way'!AH276</f>
        <v>-0.50228708635048114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1.0416170819858888</v>
      </c>
      <c r="AS276" s="11">
        <f>IF(('OddsRatio_working_3-way'!X276=0),IF(Q276&gt;0,-Q276^(1/3),(-Q276)^(1/3)),'OddsRatio_working_3-way'!AM276-'OddsRatio_working_3-way'!R276/3)</f>
        <v>-0.5393299956354074</v>
      </c>
      <c r="AT276" s="11">
        <f>IF(('OddsRatio_working_3-way'!X276=0),IF(Q276&gt;0,-Q276^(1/3),(-Q276)^(1/3)),'OddsRatio_working_3-way'!AN276-'OddsRatio_working_3-way'!R276/3)</f>
        <v>-0.50228708635048114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9">
        <f t="shared" si="65"/>
        <v>0.42819455760502595</v>
      </c>
      <c r="E277" s="9">
        <f t="shared" si="66"/>
        <v>0.28121372796045935</v>
      </c>
      <c r="F277" s="9">
        <f t="shared" si="67"/>
        <v>0.29059171443451481</v>
      </c>
      <c r="G277" s="9">
        <f t="shared" si="68"/>
        <v>1.0432710877262914</v>
      </c>
      <c r="H277" s="9">
        <f t="shared" si="69"/>
        <v>2.3353869922896529</v>
      </c>
      <c r="I277" s="9">
        <f t="shared" si="70"/>
        <v>3.556014164929413</v>
      </c>
      <c r="J277" s="9">
        <f t="shared" si="71"/>
        <v>3.4412543452795217</v>
      </c>
      <c r="K277" s="11">
        <f t="shared" si="72"/>
        <v>0.43859649122807021</v>
      </c>
      <c r="L277" s="11">
        <f t="shared" si="73"/>
        <v>0.28985507246376813</v>
      </c>
      <c r="M277" s="11">
        <f t="shared" si="74"/>
        <v>0.29940119760479045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-0.27931322709272544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0.23104058854069137</v>
      </c>
      <c r="Q277" s="11">
        <f>2*'OddsRatio_working_3-way'!K277*'OddsRatio_working_3-way'!L277*'OddsRatio_working_3-way'!M277</f>
        <v>7.6125399848662734E-2</v>
      </c>
      <c r="R277" s="11">
        <f t="shared" si="75"/>
        <v>0</v>
      </c>
      <c r="S277" s="11">
        <f t="shared" si="76"/>
        <v>-0.82717381824524661</v>
      </c>
      <c r="T277" s="11">
        <f t="shared" si="77"/>
        <v>-0.27254491540205822</v>
      </c>
      <c r="U277" s="11">
        <f>'OddsRatio_working_3-way'!S277-'OddsRatio_working_3-way'!R277^2/3</f>
        <v>-0.82717381824524661</v>
      </c>
      <c r="V277" s="11">
        <f>'OddsRatio_working_3-way'!S277*'OddsRatio_working_3-way'!R277/3-2*'OddsRatio_working_3-way'!R277^3/27-'OddsRatio_working_3-way'!T277</f>
        <v>0.27254491540205822</v>
      </c>
      <c r="W277" s="11">
        <f>'OddsRatio_working_3-way'!V277^2+4*'OddsRatio_working_3-way'!U277^3/27</f>
        <v>-9.5660833076144508E-3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0.14478157187564439</v>
      </c>
      <c r="Y277" s="11">
        <f>IF('OddsRatio_working_3-way'!W277&gt;=0,IF('OddsRatio_working_3-way'!V277+SQRT('OddsRatio_working_3-way'!W277)&gt;0,0,PI()),ACOS('OddsRatio_working_3-way'!V277/(2*'OddsRatio_working_3-way'!X277)))</f>
        <v>0.34454889323869575</v>
      </c>
      <c r="Z277" s="11">
        <f>'OddsRatio_working_3-way'!X277^(1/3)*COS('OddsRatio_working_3-way'!Y277/3)</f>
        <v>0.5216355438631457</v>
      </c>
      <c r="AA277" s="11">
        <f>'OddsRatio_working_3-way'!X277^(1/3)*COS(('OddsRatio_working_3-way'!Y277+2*PI())/3)</f>
        <v>-0.31293038168450932</v>
      </c>
      <c r="AB277" s="11">
        <f>'OddsRatio_working_3-way'!X277^(1/3)*COS(('OddsRatio_working_3-way'!Y277+4*PI())/3)</f>
        <v>-0.20870516217863669</v>
      </c>
      <c r="AC277" s="11">
        <f>'OddsRatio_working_3-way'!X277^(1/3)*SIN('OddsRatio_working_3-way'!Y277/3)</f>
        <v>6.0174458538063594E-2</v>
      </c>
      <c r="AD277" s="11">
        <f>'OddsRatio_working_3-way'!X277^(1/3)*SIN(('OddsRatio_working_3-way'!Y277+2*PI())/3)</f>
        <v>0.42166240323336424</v>
      </c>
      <c r="AE277" s="11">
        <f>'OddsRatio_working_3-way'!X277^(1/3)*SIN(('OddsRatio_working_3-way'!Y277+4*PI())/3)</f>
        <v>-0.48183686177142765</v>
      </c>
      <c r="AF277" s="11">
        <f>-'OddsRatio_working_3-way'!U277/(3*'OddsRatio_working_3-way'!X277^(1/3))*COS(('OddsRatio_working_3-way'!Y277)/3)</f>
        <v>0.52163554386314559</v>
      </c>
      <c r="AG277" s="11">
        <f>-'OddsRatio_working_3-way'!U277/(3*'OddsRatio_working_3-way'!X277^(1/3))*COS(('OddsRatio_working_3-way'!Y277+2*PI())/3)</f>
        <v>-0.31293038168450926</v>
      </c>
      <c r="AH277" s="11">
        <f>-'OddsRatio_working_3-way'!U277/(3*'OddsRatio_working_3-way'!X277^(1/3))*COS(('OddsRatio_working_3-way'!Y277+4*PI())/3)</f>
        <v>-0.20870516217863666</v>
      </c>
      <c r="AI277" s="11">
        <f>'OddsRatio_working_3-way'!U277/(3*'OddsRatio_working_3-way'!X277^(1/3))*SIN(('OddsRatio_working_3-way'!Y277)/3)</f>
        <v>-6.017445853806358E-2</v>
      </c>
      <c r="AJ277" s="11">
        <f>'OddsRatio_working_3-way'!U277/(3*'OddsRatio_working_3-way'!X277^(1/3))*SIN(('OddsRatio_working_3-way'!Y277+2*PI())/3)</f>
        <v>-0.42166240323336412</v>
      </c>
      <c r="AK277" s="11">
        <f>'OddsRatio_working_3-way'!U277/(3*'OddsRatio_working_3-way'!X277^(1/3))*SIN(('OddsRatio_working_3-way'!Y277+4*PI())/3)</f>
        <v>0.48183686177142754</v>
      </c>
      <c r="AL277" s="11">
        <f>'OddsRatio_working_3-way'!Z277+'OddsRatio_working_3-way'!AF277</f>
        <v>1.0432710877262914</v>
      </c>
      <c r="AM277" s="11">
        <f>'OddsRatio_working_3-way'!AA277+'OddsRatio_working_3-way'!AG277</f>
        <v>-0.62586076336901852</v>
      </c>
      <c r="AN277" s="11">
        <f>'OddsRatio_working_3-way'!AB277+'OddsRatio_working_3-way'!AH277</f>
        <v>-0.41741032435727332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1.0432710877262914</v>
      </c>
      <c r="AS277" s="11">
        <f>IF(('OddsRatio_working_3-way'!X277=0),IF(Q277&gt;0,-Q277^(1/3),(-Q277)^(1/3)),'OddsRatio_working_3-way'!AM277-'OddsRatio_working_3-way'!R277/3)</f>
        <v>-0.62586076336901852</v>
      </c>
      <c r="AT277" s="11">
        <f>IF(('OddsRatio_working_3-way'!X277=0),IF(Q277&gt;0,-Q277^(1/3),(-Q277)^(1/3)),'OddsRatio_working_3-way'!AN277-'OddsRatio_working_3-way'!R277/3)</f>
        <v>-0.41741032435727332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9">
        <f t="shared" si="65"/>
        <v>0.80396507953900864</v>
      </c>
      <c r="E278" s="9">
        <f t="shared" si="66"/>
        <v>0.137073062538623</v>
      </c>
      <c r="F278" s="9">
        <f t="shared" si="67"/>
        <v>5.89618579223685E-2</v>
      </c>
      <c r="G278" s="9">
        <f t="shared" si="68"/>
        <v>1.1083414478501594</v>
      </c>
      <c r="H278" s="9">
        <f t="shared" si="69"/>
        <v>1.2438351185270351</v>
      </c>
      <c r="I278" s="9">
        <f t="shared" si="70"/>
        <v>7.2953794237889049</v>
      </c>
      <c r="J278" s="9">
        <f t="shared" si="71"/>
        <v>16.960116849042297</v>
      </c>
      <c r="K278" s="11">
        <f t="shared" si="72"/>
        <v>0.81967213114754101</v>
      </c>
      <c r="L278" s="11">
        <f t="shared" si="73"/>
        <v>0.14970059880239522</v>
      </c>
      <c r="M278" s="11">
        <f t="shared" si="74"/>
        <v>6.4935064935064929E-2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-0.14337601144315593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0.16174803894446577</v>
      </c>
      <c r="Q278" s="11">
        <f>2*'OddsRatio_working_3-way'!K278*'OddsRatio_working_3-way'!L278*'OddsRatio_working_3-way'!M278</f>
        <v>1.5935767383691207E-2</v>
      </c>
      <c r="R278" s="11">
        <f t="shared" si="75"/>
        <v>0</v>
      </c>
      <c r="S278" s="11">
        <f t="shared" si="76"/>
        <v>-1.1281387821880773</v>
      </c>
      <c r="T278" s="11">
        <f t="shared" si="77"/>
        <v>-0.11114667804808642</v>
      </c>
      <c r="U278" s="11">
        <f>'OddsRatio_working_3-way'!S278-'OddsRatio_working_3-way'!R278^2/3</f>
        <v>-1.1281387821880773</v>
      </c>
      <c r="V278" s="11">
        <f>'OddsRatio_working_3-way'!S278*'OddsRatio_working_3-way'!R278/3-2*'OddsRatio_working_3-way'!R278^3/27-'OddsRatio_working_3-way'!T278</f>
        <v>0.11114667804808642</v>
      </c>
      <c r="W278" s="11">
        <f>'OddsRatio_working_3-way'!V278^2+4*'OddsRatio_working_3-way'!U278^3/27</f>
        <v>-0.20035441149768601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0.23060138526189028</v>
      </c>
      <c r="Y278" s="11">
        <f>IF('OddsRatio_working_3-way'!W278&gt;=0,IF('OddsRatio_working_3-way'!V278+SQRT('OddsRatio_working_3-way'!W278)&gt;0,0,PI()),ACOS('OddsRatio_working_3-way'!V278/(2*'OddsRatio_working_3-way'!X278)))</f>
        <v>1.3274073632831875</v>
      </c>
      <c r="Z278" s="11">
        <f>'OddsRatio_working_3-way'!X278^(1/3)*COS('OddsRatio_working_3-way'!Y278/3)</f>
        <v>0.55417072392507982</v>
      </c>
      <c r="AA278" s="11">
        <f>'OddsRatio_working_3-way'!X278^(1/3)*COS(('OddsRatio_working_3-way'!Y278+2*PI())/3)</f>
        <v>-0.50447446043756361</v>
      </c>
      <c r="AB278" s="11">
        <f>'OddsRatio_working_3-way'!X278^(1/3)*COS(('OddsRatio_working_3-way'!Y278+4*PI())/3)</f>
        <v>-4.9696263487516372E-2</v>
      </c>
      <c r="AC278" s="11">
        <f>'OddsRatio_working_3-way'!X278^(1/3)*SIN('OddsRatio_working_3-way'!Y278/3)</f>
        <v>0.26256631443068262</v>
      </c>
      <c r="AD278" s="11">
        <f>'OddsRatio_working_3-way'!X278^(1/3)*SIN(('OddsRatio_working_3-way'!Y278+2*PI())/3)</f>
        <v>0.34864276773739067</v>
      </c>
      <c r="AE278" s="11">
        <f>'OddsRatio_working_3-way'!X278^(1/3)*SIN(('OddsRatio_working_3-way'!Y278+4*PI())/3)</f>
        <v>-0.61120908216807324</v>
      </c>
      <c r="AF278" s="11">
        <f>-'OddsRatio_working_3-way'!U278/(3*'OddsRatio_working_3-way'!X278^(1/3))*COS(('OddsRatio_working_3-way'!Y278)/3)</f>
        <v>0.55417072392507971</v>
      </c>
      <c r="AG278" s="11">
        <f>-'OddsRatio_working_3-way'!U278/(3*'OddsRatio_working_3-way'!X278^(1/3))*COS(('OddsRatio_working_3-way'!Y278+2*PI())/3)</f>
        <v>-0.50447446043756361</v>
      </c>
      <c r="AH278" s="11">
        <f>-'OddsRatio_working_3-way'!U278/(3*'OddsRatio_working_3-way'!X278^(1/3))*COS(('OddsRatio_working_3-way'!Y278+4*PI())/3)</f>
        <v>-4.9696263487516365E-2</v>
      </c>
      <c r="AI278" s="11">
        <f>'OddsRatio_working_3-way'!U278/(3*'OddsRatio_working_3-way'!X278^(1/3))*SIN(('OddsRatio_working_3-way'!Y278)/3)</f>
        <v>-0.26256631443068262</v>
      </c>
      <c r="AJ278" s="11">
        <f>'OddsRatio_working_3-way'!U278/(3*'OddsRatio_working_3-way'!X278^(1/3))*SIN(('OddsRatio_working_3-way'!Y278+2*PI())/3)</f>
        <v>-0.34864276773739061</v>
      </c>
      <c r="AK278" s="11">
        <f>'OddsRatio_working_3-way'!U278/(3*'OddsRatio_working_3-way'!X278^(1/3))*SIN(('OddsRatio_working_3-way'!Y278+4*PI())/3)</f>
        <v>0.61120908216807313</v>
      </c>
      <c r="AL278" s="11">
        <f>'OddsRatio_working_3-way'!Z278+'OddsRatio_working_3-way'!AF278</f>
        <v>1.1083414478501594</v>
      </c>
      <c r="AM278" s="11">
        <f>'OddsRatio_working_3-way'!AA278+'OddsRatio_working_3-way'!AG278</f>
        <v>-1.0089489208751272</v>
      </c>
      <c r="AN278" s="11">
        <f>'OddsRatio_working_3-way'!AB278+'OddsRatio_working_3-way'!AH278</f>
        <v>-9.939252697503273E-2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1.1083414478501594</v>
      </c>
      <c r="AS278" s="11">
        <f>IF(('OddsRatio_working_3-way'!X278=0),IF(Q278&gt;0,-Q278^(1/3),(-Q278)^(1/3)),'OddsRatio_working_3-way'!AM278-'OddsRatio_working_3-way'!R278/3)</f>
        <v>-1.0089489208751272</v>
      </c>
      <c r="AT278" s="11">
        <f>IF(('OddsRatio_working_3-way'!X278=0),IF(Q278&gt;0,-Q278^(1/3),(-Q278)^(1/3)),'OddsRatio_working_3-way'!AN278-'OddsRatio_working_3-way'!R278/3)</f>
        <v>-9.939252697503273E-2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9">
        <f t="shared" si="65"/>
        <v>0.47196473795663213</v>
      </c>
      <c r="E279" s="9">
        <f t="shared" si="66"/>
        <v>0.27275419952328239</v>
      </c>
      <c r="F279" s="9">
        <f t="shared" si="67"/>
        <v>0.25528106252008559</v>
      </c>
      <c r="G279" s="9">
        <f t="shared" si="68"/>
        <v>1.0456096810166722</v>
      </c>
      <c r="H279" s="9">
        <f t="shared" si="69"/>
        <v>2.1188023586878391</v>
      </c>
      <c r="I279" s="9">
        <f t="shared" si="70"/>
        <v>3.6663046865925146</v>
      </c>
      <c r="J279" s="9">
        <f t="shared" si="71"/>
        <v>3.917251010036515</v>
      </c>
      <c r="K279" s="11">
        <f t="shared" si="72"/>
        <v>0.48309178743961356</v>
      </c>
      <c r="L279" s="11">
        <f t="shared" si="73"/>
        <v>0.28169014084507044</v>
      </c>
      <c r="M279" s="11">
        <f t="shared" si="74"/>
        <v>0.26385224274406333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-0.27333185761350254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0.23015484466073971</v>
      </c>
      <c r="Q279" s="11">
        <f>2*'OddsRatio_working_3-way'!K279*'OddsRatio_working_3-way'!L279*'OddsRatio_working_3-way'!M279</f>
        <v>7.1811183981510068E-2</v>
      </c>
      <c r="R279" s="11">
        <f t="shared" si="75"/>
        <v>0</v>
      </c>
      <c r="S279" s="11">
        <f t="shared" si="76"/>
        <v>-0.84203446561353235</v>
      </c>
      <c r="T279" s="11">
        <f t="shared" si="77"/>
        <v>-0.2627252622819134</v>
      </c>
      <c r="U279" s="11">
        <f>'OddsRatio_working_3-way'!S279-'OddsRatio_working_3-way'!R279^2/3</f>
        <v>-0.84203446561353235</v>
      </c>
      <c r="V279" s="11">
        <f>'OddsRatio_working_3-way'!S279*'OddsRatio_working_3-way'!R279/3-2*'OddsRatio_working_3-way'!R279^3/27-'OddsRatio_working_3-way'!T279</f>
        <v>0.2627252622819134</v>
      </c>
      <c r="W279" s="11">
        <f>'OddsRatio_working_3-way'!V279^2+4*'OddsRatio_working_3-way'!U279^3/27</f>
        <v>-1.9422991468280429E-2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0.14870066821418507</v>
      </c>
      <c r="Y279" s="11">
        <f>IF('OddsRatio_working_3-way'!W279&gt;=0,IF('OddsRatio_working_3-way'!V279+SQRT('OddsRatio_working_3-way'!W279)&gt;0,0,PI()),ACOS('OddsRatio_working_3-way'!V279/(2*'OddsRatio_working_3-way'!X279)))</f>
        <v>0.487721050399748</v>
      </c>
      <c r="Z279" s="11">
        <f>'OddsRatio_working_3-way'!X279^(1/3)*COS('OddsRatio_working_3-way'!Y279/3)</f>
        <v>0.52280484050833609</v>
      </c>
      <c r="AA279" s="11">
        <f>'OddsRatio_working_3-way'!X279^(1/3)*COS(('OddsRatio_working_3-way'!Y279+2*PI())/3)</f>
        <v>-0.33566506536712526</v>
      </c>
      <c r="AB279" s="11">
        <f>'OddsRatio_working_3-way'!X279^(1/3)*COS(('OddsRatio_working_3-way'!Y279+4*PI())/3)</f>
        <v>-0.187139775141211</v>
      </c>
      <c r="AC279" s="11">
        <f>'OddsRatio_working_3-way'!X279^(1/3)*SIN('OddsRatio_working_3-way'!Y279/3)</f>
        <v>8.5751116293398918E-2</v>
      </c>
      <c r="AD279" s="11">
        <f>'OddsRatio_working_3-way'!X279^(1/3)*SIN(('OddsRatio_working_3-way'!Y279+2*PI())/3)</f>
        <v>0.40988671495499135</v>
      </c>
      <c r="AE279" s="11">
        <f>'OddsRatio_working_3-way'!X279^(1/3)*SIN(('OddsRatio_working_3-way'!Y279+4*PI())/3)</f>
        <v>-0.49563783124839028</v>
      </c>
      <c r="AF279" s="11">
        <f>-'OddsRatio_working_3-way'!U279/(3*'OddsRatio_working_3-way'!X279^(1/3))*COS(('OddsRatio_working_3-way'!Y279)/3)</f>
        <v>0.52280484050833598</v>
      </c>
      <c r="AG279" s="11">
        <f>-'OddsRatio_working_3-way'!U279/(3*'OddsRatio_working_3-way'!X279^(1/3))*COS(('OddsRatio_working_3-way'!Y279+2*PI())/3)</f>
        <v>-0.3356650653671252</v>
      </c>
      <c r="AH279" s="11">
        <f>-'OddsRatio_working_3-way'!U279/(3*'OddsRatio_working_3-way'!X279^(1/3))*COS(('OddsRatio_working_3-way'!Y279+4*PI())/3)</f>
        <v>-0.18713977514121097</v>
      </c>
      <c r="AI279" s="11">
        <f>'OddsRatio_working_3-way'!U279/(3*'OddsRatio_working_3-way'!X279^(1/3))*SIN(('OddsRatio_working_3-way'!Y279)/3)</f>
        <v>-8.5751116293398891E-2</v>
      </c>
      <c r="AJ279" s="11">
        <f>'OddsRatio_working_3-way'!U279/(3*'OddsRatio_working_3-way'!X279^(1/3))*SIN(('OddsRatio_working_3-way'!Y279+2*PI())/3)</f>
        <v>-0.40988671495499129</v>
      </c>
      <c r="AK279" s="11">
        <f>'OddsRatio_working_3-way'!U279/(3*'OddsRatio_working_3-way'!X279^(1/3))*SIN(('OddsRatio_working_3-way'!Y279+4*PI())/3)</f>
        <v>0.49563783124839017</v>
      </c>
      <c r="AL279" s="11">
        <f>'OddsRatio_working_3-way'!Z279+'OddsRatio_working_3-way'!AF279</f>
        <v>1.0456096810166722</v>
      </c>
      <c r="AM279" s="11">
        <f>'OddsRatio_working_3-way'!AA279+'OddsRatio_working_3-way'!AG279</f>
        <v>-0.67133013073425052</v>
      </c>
      <c r="AN279" s="11">
        <f>'OddsRatio_working_3-way'!AB279+'OddsRatio_working_3-way'!AH279</f>
        <v>-0.37427955028242199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1.0456096810166722</v>
      </c>
      <c r="AS279" s="11">
        <f>IF(('OddsRatio_working_3-way'!X279=0),IF(Q279&gt;0,-Q279^(1/3),(-Q279)^(1/3)),'OddsRatio_working_3-way'!AM279-'OddsRatio_working_3-way'!R279/3)</f>
        <v>-0.67133013073425052</v>
      </c>
      <c r="AT279" s="11">
        <f>IF(('OddsRatio_working_3-way'!X279=0),IF(Q279&gt;0,-Q279^(1/3),(-Q279)^(1/3)),'OddsRatio_working_3-way'!AN279-'OddsRatio_working_3-way'!R279/3)</f>
        <v>-0.37427955028242199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9">
        <f t="shared" si="65"/>
        <v>0.2278293330385619</v>
      </c>
      <c r="E280" s="9">
        <f t="shared" si="66"/>
        <v>0.27581466497811225</v>
      </c>
      <c r="F280" s="9">
        <f t="shared" si="67"/>
        <v>0.49635600198332591</v>
      </c>
      <c r="G280" s="9">
        <f t="shared" si="68"/>
        <v>1.0460649502319856</v>
      </c>
      <c r="H280" s="9">
        <f t="shared" si="69"/>
        <v>4.3892504387516338</v>
      </c>
      <c r="I280" s="9">
        <f t="shared" si="70"/>
        <v>3.6256230250822838</v>
      </c>
      <c r="J280" s="9">
        <f t="shared" si="71"/>
        <v>2.0146830017250261</v>
      </c>
      <c r="K280" s="11">
        <f t="shared" si="72"/>
        <v>0.23584905660377356</v>
      </c>
      <c r="L280" s="11">
        <f t="shared" si="73"/>
        <v>0.28490028490028491</v>
      </c>
      <c r="M280" s="11">
        <f t="shared" si="74"/>
        <v>0.50761421319796951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-0.26906131891286567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0.22920815948303733</v>
      </c>
      <c r="Q280" s="11">
        <f>2*'OddsRatio_working_3-way'!K280*'OddsRatio_working_3-way'!L280*'OddsRatio_working_3-way'!M280</f>
        <v>6.8216714131856343E-2</v>
      </c>
      <c r="R280" s="11">
        <f t="shared" si="75"/>
        <v>0</v>
      </c>
      <c r="S280" s="11">
        <f t="shared" si="76"/>
        <v>-0.8518807549488947</v>
      </c>
      <c r="T280" s="11">
        <f t="shared" si="77"/>
        <v>-0.25353593897288529</v>
      </c>
      <c r="U280" s="11">
        <f>'OddsRatio_working_3-way'!S280-'OddsRatio_working_3-way'!R280^2/3</f>
        <v>-0.8518807549488947</v>
      </c>
      <c r="V280" s="11">
        <f>'OddsRatio_working_3-way'!S280*'OddsRatio_working_3-way'!R280/3-2*'OddsRatio_working_3-way'!R280^3/27-'OddsRatio_working_3-way'!T280</f>
        <v>0.25353593897288529</v>
      </c>
      <c r="W280" s="11">
        <f>'OddsRatio_working_3-way'!V280^2+4*'OddsRatio_working_3-way'!U280^3/27</f>
        <v>-2.7306277717924474E-2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0.15131651435714732</v>
      </c>
      <c r="Y280" s="11">
        <f>IF('OddsRatio_working_3-way'!W280&gt;=0,IF('OddsRatio_working_3-way'!V280+SQRT('OddsRatio_working_3-way'!W280)&gt;0,0,PI()),ACOS('OddsRatio_working_3-way'!V280/(2*'OddsRatio_working_3-way'!X280)))</f>
        <v>0.57761571671022649</v>
      </c>
      <c r="Z280" s="11">
        <f>'OddsRatio_working_3-way'!X280^(1/3)*COS('OddsRatio_working_3-way'!Y280/3)</f>
        <v>0.52303247511599293</v>
      </c>
      <c r="AA280" s="11">
        <f>'OddsRatio_working_3-way'!X280^(1/3)*COS(('OddsRatio_working_3-way'!Y280+2*PI())/3)</f>
        <v>-0.34982230313535306</v>
      </c>
      <c r="AB280" s="11">
        <f>'OddsRatio_working_3-way'!X280^(1/3)*COS(('OddsRatio_working_3-way'!Y280+4*PI())/3)</f>
        <v>-0.17321017198063998</v>
      </c>
      <c r="AC280" s="11">
        <f>'OddsRatio_working_3-way'!X280^(1/3)*SIN('OddsRatio_working_3-way'!Y280/3)</f>
        <v>0.10196706146432721</v>
      </c>
      <c r="AD280" s="11">
        <f>'OddsRatio_working_3-way'!X280^(1/3)*SIN(('OddsRatio_working_3-way'!Y280+2*PI())/3)</f>
        <v>0.40197587972253856</v>
      </c>
      <c r="AE280" s="11">
        <f>'OddsRatio_working_3-way'!X280^(1/3)*SIN(('OddsRatio_working_3-way'!Y280+4*PI())/3)</f>
        <v>-0.50394294118686567</v>
      </c>
      <c r="AF280" s="11">
        <f>-'OddsRatio_working_3-way'!U280/(3*'OddsRatio_working_3-way'!X280^(1/3))*COS(('OddsRatio_working_3-way'!Y280)/3)</f>
        <v>0.52303247511599271</v>
      </c>
      <c r="AG280" s="11">
        <f>-'OddsRatio_working_3-way'!U280/(3*'OddsRatio_working_3-way'!X280^(1/3))*COS(('OddsRatio_working_3-way'!Y280+2*PI())/3)</f>
        <v>-0.34982230313535295</v>
      </c>
      <c r="AH280" s="11">
        <f>-'OddsRatio_working_3-way'!U280/(3*'OddsRatio_working_3-way'!X280^(1/3))*COS(('OddsRatio_working_3-way'!Y280+4*PI())/3)</f>
        <v>-0.1732101719806399</v>
      </c>
      <c r="AI280" s="11">
        <f>'OddsRatio_working_3-way'!U280/(3*'OddsRatio_working_3-way'!X280^(1/3))*SIN(('OddsRatio_working_3-way'!Y280)/3)</f>
        <v>-0.10196706146432717</v>
      </c>
      <c r="AJ280" s="11">
        <f>'OddsRatio_working_3-way'!U280/(3*'OddsRatio_working_3-way'!X280^(1/3))*SIN(('OddsRatio_working_3-way'!Y280+2*PI())/3)</f>
        <v>-0.4019758797225384</v>
      </c>
      <c r="AK280" s="11">
        <f>'OddsRatio_working_3-way'!U280/(3*'OddsRatio_working_3-way'!X280^(1/3))*SIN(('OddsRatio_working_3-way'!Y280+4*PI())/3)</f>
        <v>0.50394294118686545</v>
      </c>
      <c r="AL280" s="11">
        <f>'OddsRatio_working_3-way'!Z280+'OddsRatio_working_3-way'!AF280</f>
        <v>1.0460649502319856</v>
      </c>
      <c r="AM280" s="11">
        <f>'OddsRatio_working_3-way'!AA280+'OddsRatio_working_3-way'!AG280</f>
        <v>-0.69964460627070602</v>
      </c>
      <c r="AN280" s="11">
        <f>'OddsRatio_working_3-way'!AB280+'OddsRatio_working_3-way'!AH280</f>
        <v>-0.34642034396127985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1.0460649502319856</v>
      </c>
      <c r="AS280" s="11">
        <f>IF(('OddsRatio_working_3-way'!X280=0),IF(Q280&gt;0,-Q280^(1/3),(-Q280)^(1/3)),'OddsRatio_working_3-way'!AM280-'OddsRatio_working_3-way'!R280/3)</f>
        <v>-0.69964460627070602</v>
      </c>
      <c r="AT280" s="11">
        <f>IF(('OddsRatio_working_3-way'!X280=0),IF(Q280&gt;0,-Q280^(1/3),(-Q280)^(1/3)),'OddsRatio_working_3-way'!AN280-'OddsRatio_working_3-way'!R280/3)</f>
        <v>-0.34642034396127985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9">
        <f t="shared" si="65"/>
        <v>0.56835459269784094</v>
      </c>
      <c r="E281" s="9">
        <f t="shared" si="66"/>
        <v>0.24961213198965107</v>
      </c>
      <c r="F281" s="9">
        <f t="shared" si="67"/>
        <v>0.1820332753125079</v>
      </c>
      <c r="G281" s="9">
        <f t="shared" si="68"/>
        <v>1.0548124671539489</v>
      </c>
      <c r="H281" s="9">
        <f t="shared" si="69"/>
        <v>1.7594649763508434</v>
      </c>
      <c r="I281" s="9">
        <f t="shared" si="70"/>
        <v>4.0062155313887553</v>
      </c>
      <c r="J281" s="9">
        <f t="shared" si="71"/>
        <v>5.4935011100758224</v>
      </c>
      <c r="K281" s="11">
        <f t="shared" si="72"/>
        <v>0.58139534883720934</v>
      </c>
      <c r="L281" s="11">
        <f t="shared" si="73"/>
        <v>0.25974025974025972</v>
      </c>
      <c r="M281" s="11">
        <f t="shared" si="74"/>
        <v>0.19011406844106465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-0.25096435088476821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0.22479510055776752</v>
      </c>
      <c r="Q281" s="11">
        <f>2*'OddsRatio_working_3-way'!K281*'OddsRatio_working_3-way'!L281*'OddsRatio_working_3-way'!M281</f>
        <v>5.7418927345534478E-2</v>
      </c>
      <c r="R281" s="11">
        <f t="shared" si="75"/>
        <v>0</v>
      </c>
      <c r="S281" s="11">
        <f t="shared" si="76"/>
        <v>-0.89572522856436909</v>
      </c>
      <c r="T281" s="11">
        <f t="shared" si="77"/>
        <v>-0.22879316182997927</v>
      </c>
      <c r="U281" s="11">
        <f>'OddsRatio_working_3-way'!S281-'OddsRatio_working_3-way'!R281^2/3</f>
        <v>-0.89572522856436909</v>
      </c>
      <c r="V281" s="11">
        <f>'OddsRatio_working_3-way'!S281*'OddsRatio_working_3-way'!R281/3-2*'OddsRatio_working_3-way'!R281^3/27-'OddsRatio_working_3-way'!T281</f>
        <v>0.22879316182997927</v>
      </c>
      <c r="W281" s="11">
        <f>'OddsRatio_working_3-way'!V281^2+4*'OddsRatio_working_3-way'!U281^3/27</f>
        <v>-5.4122069278638461E-2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0.16314746410747361</v>
      </c>
      <c r="Y281" s="11">
        <f>IF('OddsRatio_working_3-way'!W281&gt;=0,IF('OddsRatio_working_3-way'!V281+SQRT('OddsRatio_working_3-way'!W281)&gt;0,0,PI()),ACOS('OddsRatio_working_3-way'!V281/(2*'OddsRatio_working_3-way'!X281)))</f>
        <v>0.79373791983962705</v>
      </c>
      <c r="Z281" s="11">
        <f>'OddsRatio_working_3-way'!X281^(1/3)*COS('OddsRatio_working_3-way'!Y281/3)</f>
        <v>0.52740623357697458</v>
      </c>
      <c r="AA281" s="11">
        <f>'OddsRatio_working_3-way'!X281^(1/3)*COS(('OddsRatio_working_3-way'!Y281+2*PI())/3)</f>
        <v>-0.38745005909093183</v>
      </c>
      <c r="AB281" s="11">
        <f>'OddsRatio_working_3-way'!X281^(1/3)*COS(('OddsRatio_working_3-way'!Y281+4*PI())/3)</f>
        <v>-0.13995617448604297</v>
      </c>
      <c r="AC281" s="11">
        <f>'OddsRatio_working_3-way'!X281^(1/3)*SIN('OddsRatio_working_3-way'!Y281/3)</f>
        <v>0.14289066089941899</v>
      </c>
      <c r="AD281" s="11">
        <f>'OddsRatio_working_3-way'!X281^(1/3)*SIN(('OddsRatio_working_3-way'!Y281+2*PI())/3)</f>
        <v>0.38530186594222005</v>
      </c>
      <c r="AE281" s="11">
        <f>'OddsRatio_working_3-way'!X281^(1/3)*SIN(('OddsRatio_working_3-way'!Y281+4*PI())/3)</f>
        <v>-0.52819252684163887</v>
      </c>
      <c r="AF281" s="11">
        <f>-'OddsRatio_working_3-way'!U281/(3*'OddsRatio_working_3-way'!X281^(1/3))*COS(('OddsRatio_working_3-way'!Y281)/3)</f>
        <v>0.52740623357697447</v>
      </c>
      <c r="AG281" s="11">
        <f>-'OddsRatio_working_3-way'!U281/(3*'OddsRatio_working_3-way'!X281^(1/3))*COS(('OddsRatio_working_3-way'!Y281+2*PI())/3)</f>
        <v>-0.38745005909093178</v>
      </c>
      <c r="AH281" s="11">
        <f>-'OddsRatio_working_3-way'!U281/(3*'OddsRatio_working_3-way'!X281^(1/3))*COS(('OddsRatio_working_3-way'!Y281+4*PI())/3)</f>
        <v>-0.13995617448604294</v>
      </c>
      <c r="AI281" s="11">
        <f>'OddsRatio_working_3-way'!U281/(3*'OddsRatio_working_3-way'!X281^(1/3))*SIN(('OddsRatio_working_3-way'!Y281)/3)</f>
        <v>-0.14289066089941896</v>
      </c>
      <c r="AJ281" s="11">
        <f>'OddsRatio_working_3-way'!U281/(3*'OddsRatio_working_3-way'!X281^(1/3))*SIN(('OddsRatio_working_3-way'!Y281+2*PI())/3)</f>
        <v>-0.38530186594221993</v>
      </c>
      <c r="AK281" s="11">
        <f>'OddsRatio_working_3-way'!U281/(3*'OddsRatio_working_3-way'!X281^(1/3))*SIN(('OddsRatio_working_3-way'!Y281+4*PI())/3)</f>
        <v>0.52819252684163875</v>
      </c>
      <c r="AL281" s="11">
        <f>'OddsRatio_working_3-way'!Z281+'OddsRatio_working_3-way'!AF281</f>
        <v>1.0548124671539489</v>
      </c>
      <c r="AM281" s="11">
        <f>'OddsRatio_working_3-way'!AA281+'OddsRatio_working_3-way'!AG281</f>
        <v>-0.77490011818186355</v>
      </c>
      <c r="AN281" s="11">
        <f>'OddsRatio_working_3-way'!AB281+'OddsRatio_working_3-way'!AH281</f>
        <v>-0.27991234897208594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1.0548124671539489</v>
      </c>
      <c r="AS281" s="11">
        <f>IF(('OddsRatio_working_3-way'!X281=0),IF(Q281&gt;0,-Q281^(1/3),(-Q281)^(1/3)),'OddsRatio_working_3-way'!AM281-'OddsRatio_working_3-way'!R281/3)</f>
        <v>-0.77490011818186355</v>
      </c>
      <c r="AT281" s="11">
        <f>IF(('OddsRatio_working_3-way'!X281=0),IF(Q281&gt;0,-Q281^(1/3),(-Q281)^(1/3)),'OddsRatio_working_3-way'!AN281-'OddsRatio_working_3-way'!R281/3)</f>
        <v>-0.27991234897208594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9">
        <f t="shared" si="65"/>
        <v>0.83841729093283945</v>
      </c>
      <c r="E282" s="9">
        <f t="shared" si="66"/>
        <v>0.10954826221956322</v>
      </c>
      <c r="F282" s="9">
        <f t="shared" si="67"/>
        <v>5.2034446847597525E-2</v>
      </c>
      <c r="G282" s="9">
        <f t="shared" si="68"/>
        <v>1.133667607053934</v>
      </c>
      <c r="H282" s="9">
        <f t="shared" si="69"/>
        <v>1.1927234931991688</v>
      </c>
      <c r="I282" s="9">
        <f t="shared" si="70"/>
        <v>9.1283967425767081</v>
      </c>
      <c r="J282" s="9">
        <f t="shared" si="71"/>
        <v>19.218038445356719</v>
      </c>
      <c r="K282" s="11">
        <f t="shared" si="72"/>
        <v>0.85470085470085477</v>
      </c>
      <c r="L282" s="11">
        <f t="shared" si="73"/>
        <v>0.12239902080783353</v>
      </c>
      <c r="M282" s="11">
        <f t="shared" si="74"/>
        <v>5.8582308142940832E-2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-0.12004456837131583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0.14346962868387</v>
      </c>
      <c r="Q282" s="11">
        <f>2*'OddsRatio_working_3-way'!K282*'OddsRatio_working_3-way'!L282*'OddsRatio_working_3-way'!M282</f>
        <v>1.2257123339074754E-2</v>
      </c>
      <c r="R282" s="11">
        <f t="shared" si="75"/>
        <v>0</v>
      </c>
      <c r="S282" s="11">
        <f t="shared" si="76"/>
        <v>-1.1951363616894097</v>
      </c>
      <c r="T282" s="11">
        <f t="shared" si="77"/>
        <v>-0.1021047724638539</v>
      </c>
      <c r="U282" s="11">
        <f>'OddsRatio_working_3-way'!S282-'OddsRatio_working_3-way'!R282^2/3</f>
        <v>-1.1951363616894097</v>
      </c>
      <c r="V282" s="11">
        <f>'OddsRatio_working_3-way'!S282*'OddsRatio_working_3-way'!R282/3-2*'OddsRatio_working_3-way'!R282^3/27-'OddsRatio_working_3-way'!T282</f>
        <v>0.1021047724638539</v>
      </c>
      <c r="W282" s="11">
        <f>'OddsRatio_working_3-way'!V282^2+4*'OddsRatio_working_3-way'!U282^3/27</f>
        <v>-0.24247448586505471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0.25144575479859971</v>
      </c>
      <c r="Y282" s="11">
        <f>IF('OddsRatio_working_3-way'!W282&gt;=0,IF('OddsRatio_working_3-way'!V282+SQRT('OddsRatio_working_3-way'!W282)&gt;0,0,PI()),ACOS('OddsRatio_working_3-way'!V282/(2*'OddsRatio_working_3-way'!X282)))</f>
        <v>1.3663394416064687</v>
      </c>
      <c r="Z282" s="11">
        <f>'OddsRatio_working_3-way'!X282^(1/3)*COS('OddsRatio_working_3-way'!Y282/3)</f>
        <v>0.566833803526967</v>
      </c>
      <c r="AA282" s="11">
        <f>'OddsRatio_working_3-way'!X282^(1/3)*COS(('OddsRatio_working_3-way'!Y282+2*PI())/3)</f>
        <v>-0.52385123751176277</v>
      </c>
      <c r="AB282" s="11">
        <f>'OddsRatio_working_3-way'!X282^(1/3)*COS(('OddsRatio_working_3-way'!Y282+4*PI())/3)</f>
        <v>-4.2982566015204421E-2</v>
      </c>
      <c r="AC282" s="11">
        <f>'OddsRatio_working_3-way'!X282^(1/3)*SIN('OddsRatio_working_3-way'!Y282/3)</f>
        <v>0.2776296569333957</v>
      </c>
      <c r="AD282" s="11">
        <f>'OddsRatio_working_3-way'!X282^(1/3)*SIN(('OddsRatio_working_3-way'!Y282+2*PI())/3)</f>
        <v>0.35207764511141293</v>
      </c>
      <c r="AE282" s="11">
        <f>'OddsRatio_working_3-way'!X282^(1/3)*SIN(('OddsRatio_working_3-way'!Y282+4*PI())/3)</f>
        <v>-0.62970730204480863</v>
      </c>
      <c r="AF282" s="11">
        <f>-'OddsRatio_working_3-way'!U282/(3*'OddsRatio_working_3-way'!X282^(1/3))*COS(('OddsRatio_working_3-way'!Y282)/3)</f>
        <v>0.566833803526967</v>
      </c>
      <c r="AG282" s="11">
        <f>-'OddsRatio_working_3-way'!U282/(3*'OddsRatio_working_3-way'!X282^(1/3))*COS(('OddsRatio_working_3-way'!Y282+2*PI())/3)</f>
        <v>-0.52385123751176277</v>
      </c>
      <c r="AH282" s="11">
        <f>-'OddsRatio_working_3-way'!U282/(3*'OddsRatio_working_3-way'!X282^(1/3))*COS(('OddsRatio_working_3-way'!Y282+4*PI())/3)</f>
        <v>-4.2982566015204421E-2</v>
      </c>
      <c r="AI282" s="11">
        <f>'OddsRatio_working_3-way'!U282/(3*'OddsRatio_working_3-way'!X282^(1/3))*SIN(('OddsRatio_working_3-way'!Y282)/3)</f>
        <v>-0.2776296569333957</v>
      </c>
      <c r="AJ282" s="11">
        <f>'OddsRatio_working_3-way'!U282/(3*'OddsRatio_working_3-way'!X282^(1/3))*SIN(('OddsRatio_working_3-way'!Y282+2*PI())/3)</f>
        <v>-0.35207764511141293</v>
      </c>
      <c r="AK282" s="11">
        <f>'OddsRatio_working_3-way'!U282/(3*'OddsRatio_working_3-way'!X282^(1/3))*SIN(('OddsRatio_working_3-way'!Y282+4*PI())/3)</f>
        <v>0.62970730204480863</v>
      </c>
      <c r="AL282" s="11">
        <f>'OddsRatio_working_3-way'!Z282+'OddsRatio_working_3-way'!AF282</f>
        <v>1.133667607053934</v>
      </c>
      <c r="AM282" s="11">
        <f>'OddsRatio_working_3-way'!AA282+'OddsRatio_working_3-way'!AG282</f>
        <v>-1.0477024750235255</v>
      </c>
      <c r="AN282" s="11">
        <f>'OddsRatio_working_3-way'!AB282+'OddsRatio_working_3-way'!AH282</f>
        <v>-8.5965132030408842E-2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1.133667607053934</v>
      </c>
      <c r="AS282" s="11">
        <f>IF(('OddsRatio_working_3-way'!X282=0),IF(Q282&gt;0,-Q282^(1/3),(-Q282)^(1/3)),'OddsRatio_working_3-way'!AM282-'OddsRatio_working_3-way'!R282/3)</f>
        <v>-1.0477024750235255</v>
      </c>
      <c r="AT282" s="11">
        <f>IF(('OddsRatio_working_3-way'!X282=0),IF(Q282&gt;0,-Q282^(1/3),(-Q282)^(1/3)),'OddsRatio_working_3-way'!AN282-'OddsRatio_working_3-way'!R282/3)</f>
        <v>-8.5965132030408842E-2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9">
        <f t="shared" si="65"/>
        <v>0.20768840630670718</v>
      </c>
      <c r="E283" s="9">
        <f t="shared" si="66"/>
        <v>0.23958792641801796</v>
      </c>
      <c r="F283" s="9">
        <f t="shared" si="67"/>
        <v>0.55272366727527478</v>
      </c>
      <c r="G283" s="9">
        <f t="shared" si="68"/>
        <v>1.050938088197801</v>
      </c>
      <c r="H283" s="9">
        <f t="shared" si="69"/>
        <v>4.8149052601580173</v>
      </c>
      <c r="I283" s="9">
        <f t="shared" si="70"/>
        <v>4.1738330263573582</v>
      </c>
      <c r="J283" s="9">
        <f t="shared" si="71"/>
        <v>1.809222327912307</v>
      </c>
      <c r="K283" s="11">
        <f t="shared" si="72"/>
        <v>0.21598272138228941</v>
      </c>
      <c r="L283" s="11">
        <f t="shared" si="73"/>
        <v>0.24875621890547267</v>
      </c>
      <c r="M283" s="11">
        <f t="shared" si="74"/>
        <v>0.56497175141242939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-0.25622646368406887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0.22522862982496944</v>
      </c>
      <c r="Q283" s="11">
        <f>2*'OddsRatio_working_3-way'!K283*'OddsRatio_working_3-way'!L283*'OddsRatio_working_3-way'!M283</f>
        <v>6.070852555929096E-2</v>
      </c>
      <c r="R283" s="11">
        <f t="shared" si="75"/>
        <v>0</v>
      </c>
      <c r="S283" s="11">
        <f t="shared" si="76"/>
        <v>-0.8790217317391531</v>
      </c>
      <c r="T283" s="11">
        <f t="shared" si="77"/>
        <v>-0.23693308133130814</v>
      </c>
      <c r="U283" s="11">
        <f>'OddsRatio_working_3-way'!S283-'OddsRatio_working_3-way'!R283^2/3</f>
        <v>-0.8790217317391531</v>
      </c>
      <c r="V283" s="11">
        <f>'OddsRatio_working_3-way'!S283*'OddsRatio_working_3-way'!R283/3-2*'OddsRatio_working_3-way'!R283^3/27-'OddsRatio_working_3-way'!T283</f>
        <v>0.23693308133130814</v>
      </c>
      <c r="W283" s="11">
        <f>'OddsRatio_working_3-way'!V283^2+4*'OddsRatio_working_3-way'!U283^3/27</f>
        <v>-4.448520574765101E-2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0.15860524169837459</v>
      </c>
      <c r="Y283" s="11">
        <f>IF('OddsRatio_working_3-way'!W283&gt;=0,IF('OddsRatio_working_3-way'!V283+SQRT('OddsRatio_working_3-way'!W283)&gt;0,0,PI()),ACOS('OddsRatio_working_3-way'!V283/(2*'OddsRatio_working_3-way'!X283)))</f>
        <v>0.72736799898592985</v>
      </c>
      <c r="Z283" s="11">
        <f>'OddsRatio_working_3-way'!X283^(1/3)*COS('OddsRatio_working_3-way'!Y283/3)</f>
        <v>0.52546904409890061</v>
      </c>
      <c r="AA283" s="11">
        <f>'OddsRatio_working_3-way'!X283^(1/3)*COS(('OddsRatio_working_3-way'!Y283+2*PI())/3)</f>
        <v>-0.37528293698777393</v>
      </c>
      <c r="AB283" s="11">
        <f>'OddsRatio_working_3-way'!X283^(1/3)*COS(('OddsRatio_working_3-way'!Y283+4*PI())/3)</f>
        <v>-0.1501861071111267</v>
      </c>
      <c r="AC283" s="11">
        <f>'OddsRatio_working_3-way'!X283^(1/3)*SIN('OddsRatio_working_3-way'!Y283/3)</f>
        <v>0.12995971532301376</v>
      </c>
      <c r="AD283" s="11">
        <f>'OddsRatio_working_3-way'!X283^(1/3)*SIN(('OddsRatio_working_3-way'!Y283+2*PI())/3)</f>
        <v>0.39008968343046646</v>
      </c>
      <c r="AE283" s="11">
        <f>'OddsRatio_working_3-way'!X283^(1/3)*SIN(('OddsRatio_working_3-way'!Y283+4*PI())/3)</f>
        <v>-0.52004939875348022</v>
      </c>
      <c r="AF283" s="11">
        <f>-'OddsRatio_working_3-way'!U283/(3*'OddsRatio_working_3-way'!X283^(1/3))*COS(('OddsRatio_working_3-way'!Y283)/3)</f>
        <v>0.5254690440989005</v>
      </c>
      <c r="AG283" s="11">
        <f>-'OddsRatio_working_3-way'!U283/(3*'OddsRatio_working_3-way'!X283^(1/3))*COS(('OddsRatio_working_3-way'!Y283+2*PI())/3)</f>
        <v>-0.37528293698777387</v>
      </c>
      <c r="AH283" s="11">
        <f>-'OddsRatio_working_3-way'!U283/(3*'OddsRatio_working_3-way'!X283^(1/3))*COS(('OddsRatio_working_3-way'!Y283+4*PI())/3)</f>
        <v>-0.15018610711112668</v>
      </c>
      <c r="AI283" s="11">
        <f>'OddsRatio_working_3-way'!U283/(3*'OddsRatio_working_3-way'!X283^(1/3))*SIN(('OddsRatio_working_3-way'!Y283)/3)</f>
        <v>-0.12995971532301373</v>
      </c>
      <c r="AJ283" s="11">
        <f>'OddsRatio_working_3-way'!U283/(3*'OddsRatio_working_3-way'!X283^(1/3))*SIN(('OddsRatio_working_3-way'!Y283+2*PI())/3)</f>
        <v>-0.39008968343046641</v>
      </c>
      <c r="AK283" s="11">
        <f>'OddsRatio_working_3-way'!U283/(3*'OddsRatio_working_3-way'!X283^(1/3))*SIN(('OddsRatio_working_3-way'!Y283+4*PI())/3)</f>
        <v>0.52004939875348011</v>
      </c>
      <c r="AL283" s="11">
        <f>'OddsRatio_working_3-way'!Z283+'OddsRatio_working_3-way'!AF283</f>
        <v>1.050938088197801</v>
      </c>
      <c r="AM283" s="11">
        <f>'OddsRatio_working_3-way'!AA283+'OddsRatio_working_3-way'!AG283</f>
        <v>-0.75056587397554786</v>
      </c>
      <c r="AN283" s="11">
        <f>'OddsRatio_working_3-way'!AB283+'OddsRatio_working_3-way'!AH283</f>
        <v>-0.30037221422225335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1.050938088197801</v>
      </c>
      <c r="AS283" s="11">
        <f>IF(('OddsRatio_working_3-way'!X283=0),IF(Q283&gt;0,-Q283^(1/3),(-Q283)^(1/3)),'OddsRatio_working_3-way'!AM283-'OddsRatio_working_3-way'!R283/3)</f>
        <v>-0.75056587397554786</v>
      </c>
      <c r="AT283" s="11">
        <f>IF(('OddsRatio_working_3-way'!X283=0),IF(Q283&gt;0,-Q283^(1/3),(-Q283)^(1/3)),'OddsRatio_working_3-way'!AN283-'OddsRatio_working_3-way'!R283/3)</f>
        <v>-0.30037221422225335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9">
        <f t="shared" si="65"/>
        <v>0.3149786090444095</v>
      </c>
      <c r="E284" s="9">
        <f t="shared" si="66"/>
        <v>0.26092160184925556</v>
      </c>
      <c r="F284" s="9">
        <f t="shared" si="67"/>
        <v>0.42409978910633506</v>
      </c>
      <c r="G284" s="9">
        <f t="shared" si="68"/>
        <v>1.0608872046570772</v>
      </c>
      <c r="H284" s="9">
        <f t="shared" si="69"/>
        <v>3.1748187695470071</v>
      </c>
      <c r="I284" s="9">
        <f t="shared" si="70"/>
        <v>3.8325688364343957</v>
      </c>
      <c r="J284" s="9">
        <f t="shared" si="71"/>
        <v>2.3579356219610585</v>
      </c>
      <c r="K284" s="11">
        <f t="shared" si="72"/>
        <v>0.32786885245901642</v>
      </c>
      <c r="L284" s="11">
        <f t="shared" si="73"/>
        <v>0.27247956403269757</v>
      </c>
      <c r="M284" s="11">
        <f t="shared" si="74"/>
        <v>0.43859649122807021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-0.27452022202735138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0.23509884731035169</v>
      </c>
      <c r="Q284" s="11">
        <f>2*'OddsRatio_working_3-way'!K284*'OddsRatio_working_3-way'!L284*'OddsRatio_working_3-way'!M284</f>
        <v>7.8366282436783896E-2</v>
      </c>
      <c r="R284" s="11">
        <f t="shared" si="75"/>
        <v>0</v>
      </c>
      <c r="S284" s="11">
        <f t="shared" si="76"/>
        <v>-0.8563990134283368</v>
      </c>
      <c r="T284" s="11">
        <f t="shared" si="77"/>
        <v>-0.28546633780944558</v>
      </c>
      <c r="U284" s="11">
        <f>'OddsRatio_working_3-way'!S284-'OddsRatio_working_3-way'!R284^2/3</f>
        <v>-0.8563990134283368</v>
      </c>
      <c r="V284" s="11">
        <f>'OddsRatio_working_3-way'!S284*'OddsRatio_working_3-way'!R284/3-2*'OddsRatio_working_3-way'!R284^3/27-'OddsRatio_working_3-way'!T284</f>
        <v>0.28546633780944558</v>
      </c>
      <c r="W284" s="11">
        <f>'OddsRatio_working_3-way'!V284^2+4*'OddsRatio_working_3-way'!U284^3/27</f>
        <v>-1.1560753596847453E-2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0.15252195220621845</v>
      </c>
      <c r="Y284" s="11">
        <f>IF('OddsRatio_working_3-way'!W284&gt;=0,IF('OddsRatio_working_3-way'!V284+SQRT('OddsRatio_working_3-way'!W284)&gt;0,0,PI()),ACOS('OddsRatio_working_3-way'!V284/(2*'OddsRatio_working_3-way'!X284)))</f>
        <v>0.36021660997950078</v>
      </c>
      <c r="Z284" s="11">
        <f>'OddsRatio_working_3-way'!X284^(1/3)*COS('OddsRatio_working_3-way'!Y284/3)</f>
        <v>0.5304436023285386</v>
      </c>
      <c r="AA284" s="11">
        <f>'OddsRatio_working_3-way'!X284^(1/3)*COS(('OddsRatio_working_3-way'!Y284+2*PI())/3)</f>
        <v>-0.32064690304623761</v>
      </c>
      <c r="AB284" s="11">
        <f>'OddsRatio_working_3-way'!X284^(1/3)*COS(('OddsRatio_working_3-way'!Y284+4*PI())/3)</f>
        <v>-0.20979669928230094</v>
      </c>
      <c r="AC284" s="11">
        <f>'OddsRatio_working_3-way'!X284^(1/3)*SIN('OddsRatio_working_3-way'!Y284/3)</f>
        <v>6.3999394982833649E-2</v>
      </c>
      <c r="AD284" s="11">
        <f>'OddsRatio_working_3-way'!X284^(1/3)*SIN(('OddsRatio_working_3-way'!Y284+2*PI())/3)</f>
        <v>0.42737793740002805</v>
      </c>
      <c r="AE284" s="11">
        <f>'OddsRatio_working_3-way'!X284^(1/3)*SIN(('OddsRatio_working_3-way'!Y284+4*PI())/3)</f>
        <v>-0.49137733238286174</v>
      </c>
      <c r="AF284" s="11">
        <f>-'OddsRatio_working_3-way'!U284/(3*'OddsRatio_working_3-way'!X284^(1/3))*COS(('OddsRatio_working_3-way'!Y284)/3)</f>
        <v>0.5304436023285386</v>
      </c>
      <c r="AG284" s="11">
        <f>-'OddsRatio_working_3-way'!U284/(3*'OddsRatio_working_3-way'!X284^(1/3))*COS(('OddsRatio_working_3-way'!Y284+2*PI())/3)</f>
        <v>-0.32064690304623761</v>
      </c>
      <c r="AH284" s="11">
        <f>-'OddsRatio_working_3-way'!U284/(3*'OddsRatio_working_3-way'!X284^(1/3))*COS(('OddsRatio_working_3-way'!Y284+4*PI())/3)</f>
        <v>-0.20979669928230094</v>
      </c>
      <c r="AI284" s="11">
        <f>'OddsRatio_working_3-way'!U284/(3*'OddsRatio_working_3-way'!X284^(1/3))*SIN(('OddsRatio_working_3-way'!Y284)/3)</f>
        <v>-6.3999394982833649E-2</v>
      </c>
      <c r="AJ284" s="11">
        <f>'OddsRatio_working_3-way'!U284/(3*'OddsRatio_working_3-way'!X284^(1/3))*SIN(('OddsRatio_working_3-way'!Y284+2*PI())/3)</f>
        <v>-0.42737793740002805</v>
      </c>
      <c r="AK284" s="11">
        <f>'OddsRatio_working_3-way'!U284/(3*'OddsRatio_working_3-way'!X284^(1/3))*SIN(('OddsRatio_working_3-way'!Y284+4*PI())/3)</f>
        <v>0.49137733238286174</v>
      </c>
      <c r="AL284" s="11">
        <f>'OddsRatio_working_3-way'!Z284+'OddsRatio_working_3-way'!AF284</f>
        <v>1.0608872046570772</v>
      </c>
      <c r="AM284" s="11">
        <f>'OddsRatio_working_3-way'!AA284+'OddsRatio_working_3-way'!AG284</f>
        <v>-0.64129380609247522</v>
      </c>
      <c r="AN284" s="11">
        <f>'OddsRatio_working_3-way'!AB284+'OddsRatio_working_3-way'!AH284</f>
        <v>-0.41959339856460187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1.0608872046570772</v>
      </c>
      <c r="AS284" s="11">
        <f>IF(('OddsRatio_working_3-way'!X284=0),IF(Q284&gt;0,-Q284^(1/3),(-Q284)^(1/3)),'OddsRatio_working_3-way'!AM284-'OddsRatio_working_3-way'!R284/3)</f>
        <v>-0.64129380609247522</v>
      </c>
      <c r="AT284" s="11">
        <f>IF(('OddsRatio_working_3-way'!X284=0),IF(Q284&gt;0,-Q284^(1/3),(-Q284)^(1/3)),'OddsRatio_working_3-way'!AN284-'OddsRatio_working_3-way'!R284/3)</f>
        <v>-0.41959339856460187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9">
        <f t="shared" si="65"/>
        <v>0.54420674507212874</v>
      </c>
      <c r="E285" s="9">
        <f t="shared" si="66"/>
        <v>0.23569500712000099</v>
      </c>
      <c r="F285" s="9">
        <f t="shared" si="67"/>
        <v>0.22009824780787032</v>
      </c>
      <c r="G285" s="9">
        <f t="shared" si="68"/>
        <v>1.0737653146014481</v>
      </c>
      <c r="H285" s="9">
        <f t="shared" si="69"/>
        <v>1.8375369453891293</v>
      </c>
      <c r="I285" s="9">
        <f t="shared" si="70"/>
        <v>4.2427712500963723</v>
      </c>
      <c r="J285" s="9">
        <f t="shared" si="71"/>
        <v>4.5434255381847786</v>
      </c>
      <c r="K285" s="11">
        <f t="shared" si="72"/>
        <v>0.5617977528089888</v>
      </c>
      <c r="L285" s="11">
        <f t="shared" si="73"/>
        <v>0.24875621890547267</v>
      </c>
      <c r="M285" s="11">
        <f t="shared" si="74"/>
        <v>0.23255813953488372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-0.25263933793275584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0.23075113068054037</v>
      </c>
      <c r="Q285" s="11">
        <f>2*'OddsRatio_working_3-way'!K285*'OddsRatio_working_3-way'!L285*'OddsRatio_working_3-way'!M285</f>
        <v>6.5000318501560669E-2</v>
      </c>
      <c r="R285" s="11">
        <f t="shared" si="75"/>
        <v>0</v>
      </c>
      <c r="S285" s="11">
        <f t="shared" si="76"/>
        <v>-0.9133618405141587</v>
      </c>
      <c r="T285" s="11">
        <f t="shared" si="77"/>
        <v>-0.2572850254969461</v>
      </c>
      <c r="U285" s="11">
        <f>'OddsRatio_working_3-way'!S285-'OddsRatio_working_3-way'!R285^2/3</f>
        <v>-0.9133618405141587</v>
      </c>
      <c r="V285" s="11">
        <f>'OddsRatio_working_3-way'!S285*'OddsRatio_working_3-way'!R285/3-2*'OddsRatio_working_3-way'!R285^3/27-'OddsRatio_working_3-way'!T285</f>
        <v>0.2572850254969461</v>
      </c>
      <c r="W285" s="11">
        <f>'OddsRatio_working_3-way'!V285^2+4*'OddsRatio_working_3-way'!U285^3/27</f>
        <v>-4.668644717612247E-2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0.16798960646501815</v>
      </c>
      <c r="Y285" s="11">
        <f>IF('OddsRatio_working_3-way'!W285&gt;=0,IF('OddsRatio_working_3-way'!V285+SQRT('OddsRatio_working_3-way'!W285)&gt;0,0,PI()),ACOS('OddsRatio_working_3-way'!V285/(2*'OddsRatio_working_3-way'!X285)))</f>
        <v>0.69854825886384619</v>
      </c>
      <c r="Z285" s="11">
        <f>'OddsRatio_working_3-way'!X285^(1/3)*COS('OddsRatio_working_3-way'!Y285/3)</f>
        <v>0.53688265730072404</v>
      </c>
      <c r="AA285" s="11">
        <f>'OddsRatio_working_3-way'!X285^(1/3)*COS(('OddsRatio_working_3-way'!Y285+2*PI())/3)</f>
        <v>-0.37870564448202471</v>
      </c>
      <c r="AB285" s="11">
        <f>'OddsRatio_working_3-way'!X285^(1/3)*COS(('OddsRatio_working_3-way'!Y285+4*PI())/3)</f>
        <v>-0.15817701281869942</v>
      </c>
      <c r="AC285" s="11">
        <f>'OddsRatio_working_3-way'!X285^(1/3)*SIN('OddsRatio_working_3-way'!Y285/3)</f>
        <v>0.12732226485484066</v>
      </c>
      <c r="AD285" s="11">
        <f>'OddsRatio_working_3-way'!X285^(1/3)*SIN(('OddsRatio_working_3-way'!Y285+2*PI())/3)</f>
        <v>0.4012928876463015</v>
      </c>
      <c r="AE285" s="11">
        <f>'OddsRatio_working_3-way'!X285^(1/3)*SIN(('OddsRatio_working_3-way'!Y285+4*PI())/3)</f>
        <v>-0.52861515250114222</v>
      </c>
      <c r="AF285" s="11">
        <f>-'OddsRatio_working_3-way'!U285/(3*'OddsRatio_working_3-way'!X285^(1/3))*COS(('OddsRatio_working_3-way'!Y285)/3)</f>
        <v>0.53688265730072404</v>
      </c>
      <c r="AG285" s="11">
        <f>-'OddsRatio_working_3-way'!U285/(3*'OddsRatio_working_3-way'!X285^(1/3))*COS(('OddsRatio_working_3-way'!Y285+2*PI())/3)</f>
        <v>-0.37870564448202471</v>
      </c>
      <c r="AH285" s="11">
        <f>-'OddsRatio_working_3-way'!U285/(3*'OddsRatio_working_3-way'!X285^(1/3))*COS(('OddsRatio_working_3-way'!Y285+4*PI())/3)</f>
        <v>-0.15817701281869942</v>
      </c>
      <c r="AI285" s="11">
        <f>'OddsRatio_working_3-way'!U285/(3*'OddsRatio_working_3-way'!X285^(1/3))*SIN(('OddsRatio_working_3-way'!Y285)/3)</f>
        <v>-0.12732226485484066</v>
      </c>
      <c r="AJ285" s="11">
        <f>'OddsRatio_working_3-way'!U285/(3*'OddsRatio_working_3-way'!X285^(1/3))*SIN(('OddsRatio_working_3-way'!Y285+2*PI())/3)</f>
        <v>-0.4012928876463015</v>
      </c>
      <c r="AK285" s="11">
        <f>'OddsRatio_working_3-way'!U285/(3*'OddsRatio_working_3-way'!X285^(1/3))*SIN(('OddsRatio_working_3-way'!Y285+4*PI())/3)</f>
        <v>0.52861515250114222</v>
      </c>
      <c r="AL285" s="11">
        <f>'OddsRatio_working_3-way'!Z285+'OddsRatio_working_3-way'!AF285</f>
        <v>1.0737653146014481</v>
      </c>
      <c r="AM285" s="11">
        <f>'OddsRatio_working_3-way'!AA285+'OddsRatio_working_3-way'!AG285</f>
        <v>-0.75741128896404941</v>
      </c>
      <c r="AN285" s="11">
        <f>'OddsRatio_working_3-way'!AB285+'OddsRatio_working_3-way'!AH285</f>
        <v>-0.31635402563739884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1.0737653146014481</v>
      </c>
      <c r="AS285" s="11">
        <f>IF(('OddsRatio_working_3-way'!X285=0),IF(Q285&gt;0,-Q285^(1/3),(-Q285)^(1/3)),'OddsRatio_working_3-way'!AM285-'OddsRatio_working_3-way'!R285/3)</f>
        <v>-0.75741128896404941</v>
      </c>
      <c r="AT285" s="11">
        <f>IF(('OddsRatio_working_3-way'!X285=0),IF(Q285&gt;0,-Q285^(1/3),(-Q285)^(1/3)),'OddsRatio_working_3-way'!AN285-'OddsRatio_working_3-way'!R285/3)</f>
        <v>-0.31635402563739884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9">
        <f t="shared" si="65"/>
        <v>0.17750564027449392</v>
      </c>
      <c r="E286" s="9">
        <f t="shared" si="66"/>
        <v>0.29145222200004095</v>
      </c>
      <c r="F286" s="9">
        <f t="shared" si="67"/>
        <v>0.53104213772546505</v>
      </c>
      <c r="G286" s="9">
        <f t="shared" si="68"/>
        <v>1.0389291035373742</v>
      </c>
      <c r="H286" s="9">
        <f t="shared" si="69"/>
        <v>5.6336238017766904</v>
      </c>
      <c r="I286" s="9">
        <f t="shared" si="70"/>
        <v>3.4310941022774548</v>
      </c>
      <c r="J286" s="9">
        <f t="shared" si="71"/>
        <v>1.8830897380067679</v>
      </c>
      <c r="K286" s="11">
        <f t="shared" si="72"/>
        <v>0.18315018315018314</v>
      </c>
      <c r="L286" s="11">
        <f t="shared" si="73"/>
        <v>0.29940119760479045</v>
      </c>
      <c r="M286" s="11">
        <f t="shared" si="74"/>
        <v>0.54054054054054046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-0.26294129886944251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0.22675172375771174</v>
      </c>
      <c r="Q286" s="11">
        <f>2*'OddsRatio_working_3-way'!K286*'OddsRatio_working_3-way'!L286*'OddsRatio_working_3-way'!M286</f>
        <v>5.92814964072449E-2</v>
      </c>
      <c r="R286" s="11">
        <f t="shared" si="75"/>
        <v>0</v>
      </c>
      <c r="S286" s="11">
        <f t="shared" si="76"/>
        <v>-0.86236633321835121</v>
      </c>
      <c r="T286" s="11">
        <f t="shared" si="77"/>
        <v>-0.22545525051460164</v>
      </c>
      <c r="U286" s="11">
        <f>'OddsRatio_working_3-way'!S286-'OddsRatio_working_3-way'!R286^2/3</f>
        <v>-0.86236633321835121</v>
      </c>
      <c r="V286" s="11">
        <f>'OddsRatio_working_3-way'!S286*'OddsRatio_working_3-way'!R286/3-2*'OddsRatio_working_3-way'!R286^3/27-'OddsRatio_working_3-way'!T286</f>
        <v>0.22545525051460164</v>
      </c>
      <c r="W286" s="11">
        <f>'OddsRatio_working_3-way'!V286^2+4*'OddsRatio_working_3-way'!U286^3/27</f>
        <v>-4.418043078430503E-2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0.15411886708715031</v>
      </c>
      <c r="Y286" s="11">
        <f>IF('OddsRatio_working_3-way'!W286&gt;=0,IF('OddsRatio_working_3-way'!V286+SQRT('OddsRatio_working_3-way'!W286)&gt;0,0,PI()),ACOS('OddsRatio_working_3-way'!V286/(2*'OddsRatio_working_3-way'!X286)))</f>
        <v>0.75037529804508407</v>
      </c>
      <c r="Z286" s="11">
        <f>'OddsRatio_working_3-way'!X286^(1/3)*COS('OddsRatio_working_3-way'!Y286/3)</f>
        <v>0.519464551768687</v>
      </c>
      <c r="AA286" s="11">
        <f>'OddsRatio_working_3-way'!X286^(1/3)*COS(('OddsRatio_working_3-way'!Y286+2*PI())/3)</f>
        <v>-0.37466276747123956</v>
      </c>
      <c r="AB286" s="11">
        <f>'OddsRatio_working_3-way'!X286^(1/3)*COS(('OddsRatio_working_3-way'!Y286+4*PI())/3)</f>
        <v>-0.14480178429744764</v>
      </c>
      <c r="AC286" s="11">
        <f>'OddsRatio_working_3-way'!X286^(1/3)*SIN('OddsRatio_working_3-way'!Y286/3)</f>
        <v>0.13271030051158106</v>
      </c>
      <c r="AD286" s="11">
        <f>'OddsRatio_working_3-way'!X286^(1/3)*SIN(('OddsRatio_working_3-way'!Y286+2*PI())/3)</f>
        <v>0.38351434794138917</v>
      </c>
      <c r="AE286" s="11">
        <f>'OddsRatio_working_3-way'!X286^(1/3)*SIN(('OddsRatio_working_3-way'!Y286+4*PI())/3)</f>
        <v>-0.51622464845297</v>
      </c>
      <c r="AF286" s="11">
        <f>-'OddsRatio_working_3-way'!U286/(3*'OddsRatio_working_3-way'!X286^(1/3))*COS(('OddsRatio_working_3-way'!Y286)/3)</f>
        <v>0.51946455176868711</v>
      </c>
      <c r="AG286" s="11">
        <f>-'OddsRatio_working_3-way'!U286/(3*'OddsRatio_working_3-way'!X286^(1/3))*COS(('OddsRatio_working_3-way'!Y286+2*PI())/3)</f>
        <v>-0.37466276747123961</v>
      </c>
      <c r="AH286" s="11">
        <f>-'OddsRatio_working_3-way'!U286/(3*'OddsRatio_working_3-way'!X286^(1/3))*COS(('OddsRatio_working_3-way'!Y286+4*PI())/3)</f>
        <v>-0.14480178429744767</v>
      </c>
      <c r="AI286" s="11">
        <f>'OddsRatio_working_3-way'!U286/(3*'OddsRatio_working_3-way'!X286^(1/3))*SIN(('OddsRatio_working_3-way'!Y286)/3)</f>
        <v>-0.13271030051158109</v>
      </c>
      <c r="AJ286" s="11">
        <f>'OddsRatio_working_3-way'!U286/(3*'OddsRatio_working_3-way'!X286^(1/3))*SIN(('OddsRatio_working_3-way'!Y286+2*PI())/3)</f>
        <v>-0.38351434794138928</v>
      </c>
      <c r="AK286" s="11">
        <f>'OddsRatio_working_3-way'!U286/(3*'OddsRatio_working_3-way'!X286^(1/3))*SIN(('OddsRatio_working_3-way'!Y286+4*PI())/3)</f>
        <v>0.51622464845297011</v>
      </c>
      <c r="AL286" s="11">
        <f>'OddsRatio_working_3-way'!Z286+'OddsRatio_working_3-way'!AF286</f>
        <v>1.0389291035373742</v>
      </c>
      <c r="AM286" s="11">
        <f>'OddsRatio_working_3-way'!AA286+'OddsRatio_working_3-way'!AG286</f>
        <v>-0.74932553494247922</v>
      </c>
      <c r="AN286" s="11">
        <f>'OddsRatio_working_3-way'!AB286+'OddsRatio_working_3-way'!AH286</f>
        <v>-0.28960356859489533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1.0389291035373742</v>
      </c>
      <c r="AS286" s="11">
        <f>IF(('OddsRatio_working_3-way'!X286=0),IF(Q286&gt;0,-Q286^(1/3),(-Q286)^(1/3)),'OddsRatio_working_3-way'!AM286-'OddsRatio_working_3-way'!R286/3)</f>
        <v>-0.74932553494247922</v>
      </c>
      <c r="AT286" s="11">
        <f>IF(('OddsRatio_working_3-way'!X286=0),IF(Q286&gt;0,-Q286^(1/3),(-Q286)^(1/3)),'OddsRatio_working_3-way'!AN286-'OddsRatio_working_3-way'!R286/3)</f>
        <v>-0.28960356859489533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9">
        <f t="shared" si="65"/>
        <v>0.63379441996304464</v>
      </c>
      <c r="E287" s="9">
        <f t="shared" si="66"/>
        <v>0.23965642673025611</v>
      </c>
      <c r="F287" s="9">
        <f t="shared" si="67"/>
        <v>0.12654915330669936</v>
      </c>
      <c r="G287" s="9">
        <f t="shared" si="68"/>
        <v>1.0505430568144511</v>
      </c>
      <c r="H287" s="9">
        <f t="shared" si="69"/>
        <v>1.5777986812479481</v>
      </c>
      <c r="I287" s="9">
        <f t="shared" si="70"/>
        <v>4.1726400315796424</v>
      </c>
      <c r="J287" s="9">
        <f t="shared" si="71"/>
        <v>7.9020678832709441</v>
      </c>
      <c r="K287" s="11">
        <f t="shared" si="72"/>
        <v>0.64516129032258063</v>
      </c>
      <c r="L287" s="11">
        <f t="shared" si="73"/>
        <v>0.24875621890547267</v>
      </c>
      <c r="M287" s="11">
        <f t="shared" si="74"/>
        <v>0.13210039630118889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-0.23135632189756472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0.2149732014915833</v>
      </c>
      <c r="Q287" s="11">
        <f>2*'OddsRatio_working_3-way'!K287*'OddsRatio_working_3-way'!L287*'OddsRatio_working_3-way'!M287</f>
        <v>4.2401025935223526E-2</v>
      </c>
      <c r="R287" s="11">
        <f t="shared" si="75"/>
        <v>0</v>
      </c>
      <c r="S287" s="11">
        <f t="shared" si="76"/>
        <v>-0.92918663180842231</v>
      </c>
      <c r="T287" s="11">
        <f t="shared" si="77"/>
        <v>-0.18327152501152311</v>
      </c>
      <c r="U287" s="11">
        <f>'OddsRatio_working_3-way'!S287-'OddsRatio_working_3-way'!R287^2/3</f>
        <v>-0.92918663180842231</v>
      </c>
      <c r="V287" s="11">
        <f>'OddsRatio_working_3-way'!S287*'OddsRatio_working_3-way'!R287/3-2*'OddsRatio_working_3-way'!R287^3/27-'OddsRatio_working_3-way'!T287</f>
        <v>0.18327152501152311</v>
      </c>
      <c r="W287" s="11">
        <f>'OddsRatio_working_3-way'!V287^2+4*'OddsRatio_working_3-way'!U287^3/27</f>
        <v>-8.5263162755420174E-2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0.17237431264218975</v>
      </c>
      <c r="Y287" s="11">
        <f>IF('OddsRatio_working_3-way'!W287&gt;=0,IF('OddsRatio_working_3-way'!V287+SQRT('OddsRatio_working_3-way'!W287)&gt;0,0,PI()),ACOS('OddsRatio_working_3-way'!V287/(2*'OddsRatio_working_3-way'!X287)))</f>
        <v>1.010297041224361</v>
      </c>
      <c r="Z287" s="11">
        <f>'OddsRatio_working_3-way'!X287^(1/3)*COS('OddsRatio_working_3-way'!Y287/3)</f>
        <v>0.52527152840722557</v>
      </c>
      <c r="AA287" s="11">
        <f>'OddsRatio_working_3-way'!X287^(1/3)*COS(('OddsRatio_working_3-way'!Y287+2*PI())/3)</f>
        <v>-0.42189663207660449</v>
      </c>
      <c r="AB287" s="11">
        <f>'OddsRatio_working_3-way'!X287^(1/3)*COS(('OddsRatio_working_3-way'!Y287+4*PI())/3)</f>
        <v>-0.10337489633062115</v>
      </c>
      <c r="AC287" s="11">
        <f>'OddsRatio_working_3-way'!X287^(1/3)*SIN('OddsRatio_working_3-way'!Y287/3)</f>
        <v>0.18389860987569032</v>
      </c>
      <c r="AD287" s="11">
        <f>'OddsRatio_working_3-way'!X287^(1/3)*SIN(('OddsRatio_working_3-way'!Y287+2*PI())/3)</f>
        <v>0.36294918254749148</v>
      </c>
      <c r="AE287" s="11">
        <f>'OddsRatio_working_3-way'!X287^(1/3)*SIN(('OddsRatio_working_3-way'!Y287+4*PI())/3)</f>
        <v>-0.54684779242318193</v>
      </c>
      <c r="AF287" s="11">
        <f>-'OddsRatio_working_3-way'!U287/(3*'OddsRatio_working_3-way'!X287^(1/3))*COS(('OddsRatio_working_3-way'!Y287)/3)</f>
        <v>0.52527152840722557</v>
      </c>
      <c r="AG287" s="11">
        <f>-'OddsRatio_working_3-way'!U287/(3*'OddsRatio_working_3-way'!X287^(1/3))*COS(('OddsRatio_working_3-way'!Y287+2*PI())/3)</f>
        <v>-0.42189663207660449</v>
      </c>
      <c r="AH287" s="11">
        <f>-'OddsRatio_working_3-way'!U287/(3*'OddsRatio_working_3-way'!X287^(1/3))*COS(('OddsRatio_working_3-way'!Y287+4*PI())/3)</f>
        <v>-0.10337489633062115</v>
      </c>
      <c r="AI287" s="11">
        <f>'OddsRatio_working_3-way'!U287/(3*'OddsRatio_working_3-way'!X287^(1/3))*SIN(('OddsRatio_working_3-way'!Y287)/3)</f>
        <v>-0.18389860987569032</v>
      </c>
      <c r="AJ287" s="11">
        <f>'OddsRatio_working_3-way'!U287/(3*'OddsRatio_working_3-way'!X287^(1/3))*SIN(('OddsRatio_working_3-way'!Y287+2*PI())/3)</f>
        <v>-0.36294918254749148</v>
      </c>
      <c r="AK287" s="11">
        <f>'OddsRatio_working_3-way'!U287/(3*'OddsRatio_working_3-way'!X287^(1/3))*SIN(('OddsRatio_working_3-way'!Y287+4*PI())/3)</f>
        <v>0.54684779242318193</v>
      </c>
      <c r="AL287" s="11">
        <f>'OddsRatio_working_3-way'!Z287+'OddsRatio_working_3-way'!AF287</f>
        <v>1.0505430568144511</v>
      </c>
      <c r="AM287" s="11">
        <f>'OddsRatio_working_3-way'!AA287+'OddsRatio_working_3-way'!AG287</f>
        <v>-0.84379326415320899</v>
      </c>
      <c r="AN287" s="11">
        <f>'OddsRatio_working_3-way'!AB287+'OddsRatio_working_3-way'!AH287</f>
        <v>-0.2067497926612423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1.0505430568144511</v>
      </c>
      <c r="AS287" s="11">
        <f>IF(('OddsRatio_working_3-way'!X287=0),IF(Q287&gt;0,-Q287^(1/3),(-Q287)^(1/3)),'OddsRatio_working_3-way'!AM287-'OddsRatio_working_3-way'!R287/3)</f>
        <v>-0.84379326415320899</v>
      </c>
      <c r="AT287" s="11">
        <f>IF(('OddsRatio_working_3-way'!X287=0),IF(Q287&gt;0,-Q287^(1/3),(-Q287)^(1/3)),'OddsRatio_working_3-way'!AN287-'OddsRatio_working_3-way'!R287/3)</f>
        <v>-0.2067497926612423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9">
        <f t="shared" si="65"/>
        <v>0.4905797668662803</v>
      </c>
      <c r="E288" s="9">
        <f t="shared" si="66"/>
        <v>0.28298894385911533</v>
      </c>
      <c r="F288" s="9">
        <f t="shared" si="67"/>
        <v>0.22643128927460415</v>
      </c>
      <c r="G288" s="9">
        <f t="shared" si="68"/>
        <v>1.0384044910530825</v>
      </c>
      <c r="H288" s="9">
        <f t="shared" si="69"/>
        <v>2.0384044910530825</v>
      </c>
      <c r="I288" s="9">
        <f t="shared" si="70"/>
        <v>3.533706958169522</v>
      </c>
      <c r="J288" s="9">
        <f t="shared" si="71"/>
        <v>4.4163507755646423</v>
      </c>
      <c r="K288" s="11">
        <f t="shared" si="72"/>
        <v>0.5</v>
      </c>
      <c r="L288" s="11">
        <f t="shared" si="73"/>
        <v>0.29069767441860467</v>
      </c>
      <c r="M288" s="11">
        <f t="shared" si="74"/>
        <v>0.23310023310023309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-0.27198189407491724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0.22801810592508265</v>
      </c>
      <c r="Q288" s="11">
        <f>2*'OddsRatio_working_3-way'!K288*'OddsRatio_working_3-way'!L288*'OddsRatio_working_3-way'!M288</f>
        <v>6.776169566867242E-2</v>
      </c>
      <c r="R288" s="11">
        <f t="shared" si="75"/>
        <v>0</v>
      </c>
      <c r="S288" s="11">
        <f t="shared" si="76"/>
        <v>-0.83835766605212036</v>
      </c>
      <c r="T288" s="11">
        <f t="shared" si="77"/>
        <v>-0.24914046539438947</v>
      </c>
      <c r="U288" s="11">
        <f>'OddsRatio_working_3-way'!S288-'OddsRatio_working_3-way'!R288^2/3</f>
        <v>-0.83835766605212036</v>
      </c>
      <c r="V288" s="11">
        <f>'OddsRatio_working_3-way'!S288*'OddsRatio_working_3-way'!R288/3-2*'OddsRatio_working_3-way'!R288^3/27-'OddsRatio_working_3-way'!T288</f>
        <v>0.24914046539438947</v>
      </c>
      <c r="W288" s="11">
        <f>'OddsRatio_working_3-way'!V288^2+4*'OddsRatio_working_3-way'!U288^3/27</f>
        <v>-2.5222998898108841E-2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0.14772776515862024</v>
      </c>
      <c r="Y288" s="11">
        <f>IF('OddsRatio_working_3-way'!W288&gt;=0,IF('OddsRatio_working_3-way'!V288+SQRT('OddsRatio_working_3-way'!W288)&gt;0,0,PI()),ACOS('OddsRatio_working_3-way'!V288/(2*'OddsRatio_working_3-way'!X288)))</f>
        <v>0.56751038394572051</v>
      </c>
      <c r="Z288" s="11">
        <f>'OddsRatio_working_3-way'!X288^(1/3)*COS('OddsRatio_working_3-way'!Y288/3)</f>
        <v>0.51920224552654126</v>
      </c>
      <c r="AA288" s="11">
        <f>'OddsRatio_working_3-way'!X288^(1/3)*COS(('OddsRatio_working_3-way'!Y288+2*PI())/3)</f>
        <v>-0.34568937802017519</v>
      </c>
      <c r="AB288" s="11">
        <f>'OddsRatio_working_3-way'!X288^(1/3)*COS(('OddsRatio_working_3-way'!Y288+4*PI())/3)</f>
        <v>-0.17351286750636616</v>
      </c>
      <c r="AC288" s="11">
        <f>'OddsRatio_working_3-way'!X288^(1/3)*SIN('OddsRatio_working_3-way'!Y288/3)</f>
        <v>9.9406154693278348E-2</v>
      </c>
      <c r="AD288" s="11">
        <f>'OddsRatio_working_3-way'!X288^(1/3)*SIN(('OddsRatio_working_3-way'!Y288+2*PI())/3)</f>
        <v>0.39993925698127103</v>
      </c>
      <c r="AE288" s="11">
        <f>'OddsRatio_working_3-way'!X288^(1/3)*SIN(('OddsRatio_working_3-way'!Y288+4*PI())/3)</f>
        <v>-0.49934541167454921</v>
      </c>
      <c r="AF288" s="11">
        <f>-'OddsRatio_working_3-way'!U288/(3*'OddsRatio_working_3-way'!X288^(1/3))*COS(('OddsRatio_working_3-way'!Y288)/3)</f>
        <v>0.51920224552654126</v>
      </c>
      <c r="AG288" s="11">
        <f>-'OddsRatio_working_3-way'!U288/(3*'OddsRatio_working_3-way'!X288^(1/3))*COS(('OddsRatio_working_3-way'!Y288+2*PI())/3)</f>
        <v>-0.34568937802017519</v>
      </c>
      <c r="AH288" s="11">
        <f>-'OddsRatio_working_3-way'!U288/(3*'OddsRatio_working_3-way'!X288^(1/3))*COS(('OddsRatio_working_3-way'!Y288+4*PI())/3)</f>
        <v>-0.17351286750636616</v>
      </c>
      <c r="AI288" s="11">
        <f>'OddsRatio_working_3-way'!U288/(3*'OddsRatio_working_3-way'!X288^(1/3))*SIN(('OddsRatio_working_3-way'!Y288)/3)</f>
        <v>-9.9406154693278348E-2</v>
      </c>
      <c r="AJ288" s="11">
        <f>'OddsRatio_working_3-way'!U288/(3*'OddsRatio_working_3-way'!X288^(1/3))*SIN(('OddsRatio_working_3-way'!Y288+2*PI())/3)</f>
        <v>-0.39993925698127103</v>
      </c>
      <c r="AK288" s="11">
        <f>'OddsRatio_working_3-way'!U288/(3*'OddsRatio_working_3-way'!X288^(1/3))*SIN(('OddsRatio_working_3-way'!Y288+4*PI())/3)</f>
        <v>0.49934541167454921</v>
      </c>
      <c r="AL288" s="11">
        <f>'OddsRatio_working_3-way'!Z288+'OddsRatio_working_3-way'!AF288</f>
        <v>1.0384044910530825</v>
      </c>
      <c r="AM288" s="11">
        <f>'OddsRatio_working_3-way'!AA288+'OddsRatio_working_3-way'!AG288</f>
        <v>-0.69137875604035037</v>
      </c>
      <c r="AN288" s="11">
        <f>'OddsRatio_working_3-way'!AB288+'OddsRatio_working_3-way'!AH288</f>
        <v>-0.34702573501273232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1.0384044910530825</v>
      </c>
      <c r="AS288" s="11">
        <f>IF(('OddsRatio_working_3-way'!X288=0),IF(Q288&gt;0,-Q288^(1/3),(-Q288)^(1/3)),'OddsRatio_working_3-way'!AM288-'OddsRatio_working_3-way'!R288/3)</f>
        <v>-0.69137875604035037</v>
      </c>
      <c r="AT288" s="11">
        <f>IF(('OddsRatio_working_3-way'!X288=0),IF(Q288&gt;0,-Q288^(1/3),(-Q288)^(1/3)),'OddsRatio_working_3-way'!AN288-'OddsRatio_working_3-way'!R288/3)</f>
        <v>-0.34702573501273232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9">
        <f t="shared" si="65"/>
        <v>0.75708380080394388</v>
      </c>
      <c r="E289" s="9">
        <f t="shared" si="66"/>
        <v>0.15441697070857044</v>
      </c>
      <c r="F289" s="9">
        <f t="shared" si="67"/>
        <v>8.8499228487485523E-2</v>
      </c>
      <c r="G289" s="9">
        <f t="shared" si="68"/>
        <v>1.0695258082751393</v>
      </c>
      <c r="H289" s="9">
        <f t="shared" si="69"/>
        <v>1.3208577424825423</v>
      </c>
      <c r="I289" s="9">
        <f t="shared" si="70"/>
        <v>6.4759721383687143</v>
      </c>
      <c r="J289" s="9">
        <f t="shared" si="71"/>
        <v>11.299533533689592</v>
      </c>
      <c r="K289" s="11">
        <f t="shared" si="72"/>
        <v>0.76923076923076916</v>
      </c>
      <c r="L289" s="11">
        <f t="shared" si="73"/>
        <v>0.16339869281045752</v>
      </c>
      <c r="M289" s="11">
        <f t="shared" si="74"/>
        <v>9.4073377234242708E-2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-0.1748998608054555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0.17795428951424747</v>
      </c>
      <c r="Q289" s="11">
        <f>2*'OddsRatio_working_3-way'!K289*'OddsRatio_working_3-way'!L289*'OddsRatio_working_3-way'!M289</f>
        <v>2.3648410566677401E-2</v>
      </c>
      <c r="R289" s="11">
        <f t="shared" si="75"/>
        <v>0</v>
      </c>
      <c r="S289" s="11">
        <f t="shared" si="76"/>
        <v>-1.0174638715818618</v>
      </c>
      <c r="T289" s="11">
        <f t="shared" si="77"/>
        <v>-0.13521114572516432</v>
      </c>
      <c r="U289" s="11">
        <f>'OddsRatio_working_3-way'!S289-'OddsRatio_working_3-way'!R289^2/3</f>
        <v>-1.0174638715818618</v>
      </c>
      <c r="V289" s="11">
        <f>'OddsRatio_working_3-way'!S289*'OddsRatio_working_3-way'!R289/3-2*'OddsRatio_working_3-way'!R289^3/27-'OddsRatio_working_3-way'!T289</f>
        <v>0.13521114572516432</v>
      </c>
      <c r="W289" s="11">
        <f>'OddsRatio_working_3-way'!V289^2+4*'OddsRatio_working_3-way'!U289^3/27</f>
        <v>-0.13776415369064599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0.19751342208756192</v>
      </c>
      <c r="Y289" s="11">
        <f>IF('OddsRatio_working_3-way'!W289&gt;=0,IF('OddsRatio_working_3-way'!V289+SQRT('OddsRatio_working_3-way'!W289)&gt;0,0,PI()),ACOS('OddsRatio_working_3-way'!V289/(2*'OddsRatio_working_3-way'!X289)))</f>
        <v>1.2214502713838957</v>
      </c>
      <c r="Z289" s="11">
        <f>'OddsRatio_working_3-way'!X289^(1/3)*COS('OddsRatio_working_3-way'!Y289/3)</f>
        <v>0.53476290413756977</v>
      </c>
      <c r="AA289" s="11">
        <f>'OddsRatio_working_3-way'!X289^(1/3)*COS(('OddsRatio_working_3-way'!Y289+2*PI())/3)</f>
        <v>-0.46709986675363502</v>
      </c>
      <c r="AB289" s="11">
        <f>'OddsRatio_working_3-way'!X289^(1/3)*COS(('OddsRatio_working_3-way'!Y289+4*PI())/3)</f>
        <v>-6.7663037383934935E-2</v>
      </c>
      <c r="AC289" s="11">
        <f>'OddsRatio_working_3-way'!X289^(1/3)*SIN('OddsRatio_working_3-way'!Y289/3)</f>
        <v>0.23061496096084713</v>
      </c>
      <c r="AD289" s="11">
        <f>'OddsRatio_working_3-way'!X289^(1/3)*SIN(('OddsRatio_working_3-way'!Y289+2*PI())/3)</f>
        <v>0.34781077950425443</v>
      </c>
      <c r="AE289" s="11">
        <f>'OddsRatio_working_3-way'!X289^(1/3)*SIN(('OddsRatio_working_3-way'!Y289+4*PI())/3)</f>
        <v>-0.57842574046510142</v>
      </c>
      <c r="AF289" s="11">
        <f>-'OddsRatio_working_3-way'!U289/(3*'OddsRatio_working_3-way'!X289^(1/3))*COS(('OddsRatio_working_3-way'!Y289)/3)</f>
        <v>0.53476290413756966</v>
      </c>
      <c r="AG289" s="11">
        <f>-'OddsRatio_working_3-way'!U289/(3*'OddsRatio_working_3-way'!X289^(1/3))*COS(('OddsRatio_working_3-way'!Y289+2*PI())/3)</f>
        <v>-0.46709986675363491</v>
      </c>
      <c r="AH289" s="11">
        <f>-'OddsRatio_working_3-way'!U289/(3*'OddsRatio_working_3-way'!X289^(1/3))*COS(('OddsRatio_working_3-way'!Y289+4*PI())/3)</f>
        <v>-6.7663037383934921E-2</v>
      </c>
      <c r="AI289" s="11">
        <f>'OddsRatio_working_3-way'!U289/(3*'OddsRatio_working_3-way'!X289^(1/3))*SIN(('OddsRatio_working_3-way'!Y289)/3)</f>
        <v>-0.2306149609608471</v>
      </c>
      <c r="AJ289" s="11">
        <f>'OddsRatio_working_3-way'!U289/(3*'OddsRatio_working_3-way'!X289^(1/3))*SIN(('OddsRatio_working_3-way'!Y289+2*PI())/3)</f>
        <v>-0.34781077950425437</v>
      </c>
      <c r="AK289" s="11">
        <f>'OddsRatio_working_3-way'!U289/(3*'OddsRatio_working_3-way'!X289^(1/3))*SIN(('OddsRatio_working_3-way'!Y289+4*PI())/3)</f>
        <v>0.57842574046510131</v>
      </c>
      <c r="AL289" s="11">
        <f>'OddsRatio_working_3-way'!Z289+'OddsRatio_working_3-way'!AF289</f>
        <v>1.0695258082751393</v>
      </c>
      <c r="AM289" s="11">
        <f>'OddsRatio_working_3-way'!AA289+'OddsRatio_working_3-way'!AG289</f>
        <v>-0.93419973350726992</v>
      </c>
      <c r="AN289" s="11">
        <f>'OddsRatio_working_3-way'!AB289+'OddsRatio_working_3-way'!AH289</f>
        <v>-0.13532607476786984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1.0695258082751393</v>
      </c>
      <c r="AS289" s="11">
        <f>IF(('OddsRatio_working_3-way'!X289=0),IF(Q289&gt;0,-Q289^(1/3),(-Q289)^(1/3)),'OddsRatio_working_3-way'!AM289-'OddsRatio_working_3-way'!R289/3)</f>
        <v>-0.93419973350726992</v>
      </c>
      <c r="AT289" s="11">
        <f>IF(('OddsRatio_working_3-way'!X289=0),IF(Q289&gt;0,-Q289^(1/3),(-Q289)^(1/3)),'OddsRatio_working_3-way'!AN289-'OddsRatio_working_3-way'!R289/3)</f>
        <v>-0.13532607476786984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9">
        <f t="shared" si="65"/>
        <v>0.28305683489894268</v>
      </c>
      <c r="E290" s="9">
        <f t="shared" si="66"/>
        <v>0.32237702678010188</v>
      </c>
      <c r="F290" s="9">
        <f t="shared" si="67"/>
        <v>0.39456613832095561</v>
      </c>
      <c r="G290" s="9">
        <f t="shared" si="68"/>
        <v>1.0509790042857405</v>
      </c>
      <c r="H290" s="9">
        <f t="shared" si="69"/>
        <v>3.5328594003286349</v>
      </c>
      <c r="I290" s="9">
        <f t="shared" si="70"/>
        <v>3.1019580085714815</v>
      </c>
      <c r="J290" s="9">
        <f t="shared" si="71"/>
        <v>2.534429346257181</v>
      </c>
      <c r="K290" s="11">
        <f t="shared" si="72"/>
        <v>0.29325513196480935</v>
      </c>
      <c r="L290" s="11">
        <f t="shared" si="73"/>
        <v>0.33333333333333331</v>
      </c>
      <c r="M290" s="11">
        <f t="shared" si="74"/>
        <v>0.4065040650406504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-0.2796334708215118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0.23325306566848653</v>
      </c>
      <c r="Q290" s="11">
        <f>2*'OddsRatio_working_3-way'!K290*'OddsRatio_working_3-way'!L290*'OddsRatio_working_3-way'!M290</f>
        <v>7.9472935491818247E-2</v>
      </c>
      <c r="R290" s="11">
        <f t="shared" si="75"/>
        <v>0</v>
      </c>
      <c r="S290" s="11">
        <f t="shared" si="76"/>
        <v>-0.83413857784346002</v>
      </c>
      <c r="T290" s="11">
        <f t="shared" si="77"/>
        <v>-0.284203944750753</v>
      </c>
      <c r="U290" s="11">
        <f>'OddsRatio_working_3-way'!S290-'OddsRatio_working_3-way'!R290^2/3</f>
        <v>-0.83413857784346002</v>
      </c>
      <c r="V290" s="11">
        <f>'OddsRatio_working_3-way'!S290*'OddsRatio_working_3-way'!R290/3-2*'OddsRatio_working_3-way'!R290^3/27-'OddsRatio_working_3-way'!T290</f>
        <v>0.284203944750753</v>
      </c>
      <c r="W290" s="11">
        <f>'OddsRatio_working_3-way'!V290^2+4*'OddsRatio_working_3-way'!U290^3/27</f>
        <v>-5.2107723069364925E-3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0.14661399534050762</v>
      </c>
      <c r="Y290" s="11">
        <f>IF('OddsRatio_working_3-way'!W290&gt;=0,IF('OddsRatio_working_3-way'!V290+SQRT('OddsRatio_working_3-way'!W290)&gt;0,0,PI()),ACOS('OddsRatio_working_3-way'!V290/(2*'OddsRatio_working_3-way'!X290)))</f>
        <v>0.24873279543026405</v>
      </c>
      <c r="Z290" s="11">
        <f>'OddsRatio_working_3-way'!X290^(1/3)*COS('OddsRatio_working_3-way'!Y290/3)</f>
        <v>0.52548950214287027</v>
      </c>
      <c r="AA290" s="11">
        <f>'OddsRatio_working_3-way'!X290^(1/3)*COS(('OddsRatio_working_3-way'!Y290+2*PI())/3)</f>
        <v>-0.30056315682965995</v>
      </c>
      <c r="AB290" s="11">
        <f>'OddsRatio_working_3-way'!X290^(1/3)*COS(('OddsRatio_working_3-way'!Y290+4*PI())/3)</f>
        <v>-0.22492634531321024</v>
      </c>
      <c r="AC290" s="11">
        <f>'OddsRatio_working_3-way'!X290^(1/3)*SIN('OddsRatio_working_3-way'!Y290/3)</f>
        <v>4.3668933489667161E-2</v>
      </c>
      <c r="AD290" s="11">
        <f>'OddsRatio_working_3-way'!X290^(1/3)*SIN(('OddsRatio_working_3-way'!Y290+2*PI())/3)</f>
        <v>0.43325279153292934</v>
      </c>
      <c r="AE290" s="11">
        <f>'OddsRatio_working_3-way'!X290^(1/3)*SIN(('OddsRatio_working_3-way'!Y290+4*PI())/3)</f>
        <v>-0.4769217250225965</v>
      </c>
      <c r="AF290" s="11">
        <f>-'OddsRatio_working_3-way'!U290/(3*'OddsRatio_working_3-way'!X290^(1/3))*COS(('OddsRatio_working_3-way'!Y290)/3)</f>
        <v>0.52548950214287027</v>
      </c>
      <c r="AG290" s="11">
        <f>-'OddsRatio_working_3-way'!U290/(3*'OddsRatio_working_3-way'!X290^(1/3))*COS(('OddsRatio_working_3-way'!Y290+2*PI())/3)</f>
        <v>-0.30056315682965995</v>
      </c>
      <c r="AH290" s="11">
        <f>-'OddsRatio_working_3-way'!U290/(3*'OddsRatio_working_3-way'!X290^(1/3))*COS(('OddsRatio_working_3-way'!Y290+4*PI())/3)</f>
        <v>-0.22492634531321024</v>
      </c>
      <c r="AI290" s="11">
        <f>'OddsRatio_working_3-way'!U290/(3*'OddsRatio_working_3-way'!X290^(1/3))*SIN(('OddsRatio_working_3-way'!Y290)/3)</f>
        <v>-4.3668933489667161E-2</v>
      </c>
      <c r="AJ290" s="11">
        <f>'OddsRatio_working_3-way'!U290/(3*'OddsRatio_working_3-way'!X290^(1/3))*SIN(('OddsRatio_working_3-way'!Y290+2*PI())/3)</f>
        <v>-0.43325279153292934</v>
      </c>
      <c r="AK290" s="11">
        <f>'OddsRatio_working_3-way'!U290/(3*'OddsRatio_working_3-way'!X290^(1/3))*SIN(('OddsRatio_working_3-way'!Y290+4*PI())/3)</f>
        <v>0.4769217250225965</v>
      </c>
      <c r="AL290" s="11">
        <f>'OddsRatio_working_3-way'!Z290+'OddsRatio_working_3-way'!AF290</f>
        <v>1.0509790042857405</v>
      </c>
      <c r="AM290" s="11">
        <f>'OddsRatio_working_3-way'!AA290+'OddsRatio_working_3-way'!AG290</f>
        <v>-0.6011263136593199</v>
      </c>
      <c r="AN290" s="11">
        <f>'OddsRatio_working_3-way'!AB290+'OddsRatio_working_3-way'!AH290</f>
        <v>-0.44985269062642047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1.0509790042857405</v>
      </c>
      <c r="AS290" s="11">
        <f>IF(('OddsRatio_working_3-way'!X290=0),IF(Q290&gt;0,-Q290^(1/3),(-Q290)^(1/3)),'OddsRatio_working_3-way'!AM290-'OddsRatio_working_3-way'!R290/3)</f>
        <v>-0.6011263136593199</v>
      </c>
      <c r="AT290" s="11">
        <f>IF(('OddsRatio_working_3-way'!X290=0),IF(Q290&gt;0,-Q290^(1/3),(-Q290)^(1/3)),'OddsRatio_working_3-way'!AN290-'OddsRatio_working_3-way'!R290/3)</f>
        <v>-0.44985269062642047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9">
        <f t="shared" si="65"/>
        <v>0.41329119568175882</v>
      </c>
      <c r="E291" s="9">
        <f t="shared" si="66"/>
        <v>0.32335275131095509</v>
      </c>
      <c r="F291" s="9">
        <f t="shared" si="67"/>
        <v>0.26335605300728626</v>
      </c>
      <c r="G291" s="9">
        <f t="shared" si="68"/>
        <v>1.0515566720285445</v>
      </c>
      <c r="H291" s="9">
        <f t="shared" si="69"/>
        <v>2.4196015072385353</v>
      </c>
      <c r="I291" s="9">
        <f t="shared" si="70"/>
        <v>3.0925977773368039</v>
      </c>
      <c r="J291" s="9">
        <f t="shared" si="71"/>
        <v>3.7971407475959289</v>
      </c>
      <c r="K291" s="11">
        <f t="shared" si="72"/>
        <v>0.42553191489361702</v>
      </c>
      <c r="L291" s="11">
        <f t="shared" si="73"/>
        <v>0.33444816053511706</v>
      </c>
      <c r="M291" s="11">
        <f t="shared" si="74"/>
        <v>0.27322404371584696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-0.27787427688854738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0.23330879702484619</v>
      </c>
      <c r="Q291" s="11">
        <f>2*'OddsRatio_working_3-way'!K291*'OddsRatio_working_3-way'!L291*'OddsRatio_working_3-way'!M291</f>
        <v>7.7769599008282064E-2</v>
      </c>
      <c r="R291" s="11">
        <f t="shared" si="75"/>
        <v>0</v>
      </c>
      <c r="S291" s="11">
        <f t="shared" si="76"/>
        <v>-0.83961998799343363</v>
      </c>
      <c r="T291" s="11">
        <f t="shared" si="77"/>
        <v>-0.27987332933114456</v>
      </c>
      <c r="U291" s="11">
        <f>'OddsRatio_working_3-way'!S291-'OddsRatio_working_3-way'!R291^2/3</f>
        <v>-0.83961998799343363</v>
      </c>
      <c r="V291" s="11">
        <f>'OddsRatio_working_3-way'!S291*'OddsRatio_working_3-way'!R291/3-2*'OddsRatio_working_3-way'!R291^3/27-'OddsRatio_working_3-way'!T291</f>
        <v>0.27987332933114456</v>
      </c>
      <c r="W291" s="11">
        <f>'OddsRatio_working_3-way'!V291^2+4*'OddsRatio_working_3-way'!U291^3/27</f>
        <v>-9.3598016684515867E-3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0.14806154306516503</v>
      </c>
      <c r="Y291" s="11">
        <f>IF('OddsRatio_working_3-way'!W291&gt;=0,IF('OddsRatio_working_3-way'!V291+SQRT('OddsRatio_working_3-way'!W291)&gt;0,0,PI()),ACOS('OddsRatio_working_3-way'!V291/(2*'OddsRatio_working_3-way'!X291)))</f>
        <v>0.33281935727105361</v>
      </c>
      <c r="Z291" s="11">
        <f>'OddsRatio_working_3-way'!X291^(1/3)*COS('OddsRatio_working_3-way'!Y291/3)</f>
        <v>0.52577833601427237</v>
      </c>
      <c r="AA291" s="11">
        <f>'OddsRatio_working_3-way'!X291^(1/3)*COS(('OddsRatio_working_3-way'!Y291+2*PI())/3)</f>
        <v>-0.31361246671597048</v>
      </c>
      <c r="AB291" s="11">
        <f>'OddsRatio_working_3-way'!X291^(1/3)*COS(('OddsRatio_working_3-way'!Y291+4*PI())/3)</f>
        <v>-0.21216586929830161</v>
      </c>
      <c r="AC291" s="11">
        <f>'OddsRatio_working_3-way'!X291^(1/3)*SIN('OddsRatio_working_3-way'!Y291/3)</f>
        <v>5.8570220327462667E-2</v>
      </c>
      <c r="AD291" s="11">
        <f>'OddsRatio_working_3-way'!X291^(1/3)*SIN(('OddsRatio_working_3-way'!Y291+2*PI())/3)</f>
        <v>0.42605228558413927</v>
      </c>
      <c r="AE291" s="11">
        <f>'OddsRatio_working_3-way'!X291^(1/3)*SIN(('OddsRatio_working_3-way'!Y291+4*PI())/3)</f>
        <v>-0.48462250591160194</v>
      </c>
      <c r="AF291" s="11">
        <f>-'OddsRatio_working_3-way'!U291/(3*'OddsRatio_working_3-way'!X291^(1/3))*COS(('OddsRatio_working_3-way'!Y291)/3)</f>
        <v>0.52577833601427226</v>
      </c>
      <c r="AG291" s="11">
        <f>-'OddsRatio_working_3-way'!U291/(3*'OddsRatio_working_3-way'!X291^(1/3))*COS(('OddsRatio_working_3-way'!Y291+2*PI())/3)</f>
        <v>-0.31361246671597037</v>
      </c>
      <c r="AH291" s="11">
        <f>-'OddsRatio_working_3-way'!U291/(3*'OddsRatio_working_3-way'!X291^(1/3))*COS(('OddsRatio_working_3-way'!Y291+4*PI())/3)</f>
        <v>-0.21216586929830158</v>
      </c>
      <c r="AI291" s="11">
        <f>'OddsRatio_working_3-way'!U291/(3*'OddsRatio_working_3-way'!X291^(1/3))*SIN(('OddsRatio_working_3-way'!Y291)/3)</f>
        <v>-5.8570220327462653E-2</v>
      </c>
      <c r="AJ291" s="11">
        <f>'OddsRatio_working_3-way'!U291/(3*'OddsRatio_working_3-way'!X291^(1/3))*SIN(('OddsRatio_working_3-way'!Y291+2*PI())/3)</f>
        <v>-0.42605228558413916</v>
      </c>
      <c r="AK291" s="11">
        <f>'OddsRatio_working_3-way'!U291/(3*'OddsRatio_working_3-way'!X291^(1/3))*SIN(('OddsRatio_working_3-way'!Y291+4*PI())/3)</f>
        <v>0.48462250591160183</v>
      </c>
      <c r="AL291" s="11">
        <f>'OddsRatio_working_3-way'!Z291+'OddsRatio_working_3-way'!AF291</f>
        <v>1.0515566720285445</v>
      </c>
      <c r="AM291" s="11">
        <f>'OddsRatio_working_3-way'!AA291+'OddsRatio_working_3-way'!AG291</f>
        <v>-0.62722493343194086</v>
      </c>
      <c r="AN291" s="11">
        <f>'OddsRatio_working_3-way'!AB291+'OddsRatio_working_3-way'!AH291</f>
        <v>-0.42433173859660323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1.0515566720285445</v>
      </c>
      <c r="AS291" s="11">
        <f>IF(('OddsRatio_working_3-way'!X291=0),IF(Q291&gt;0,-Q291^(1/3),(-Q291)^(1/3)),'OddsRatio_working_3-way'!AM291-'OddsRatio_working_3-way'!R291/3)</f>
        <v>-0.62722493343194086</v>
      </c>
      <c r="AT291" s="11">
        <f>IF(('OddsRatio_working_3-way'!X291=0),IF(Q291&gt;0,-Q291^(1/3),(-Q291)^(1/3)),'OddsRatio_working_3-way'!AN291-'OddsRatio_working_3-way'!R291/3)</f>
        <v>-0.42433173859660323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9">
        <f t="shared" si="65"/>
        <v>0.47652209663363226</v>
      </c>
      <c r="E292" s="9">
        <f t="shared" si="66"/>
        <v>0.32569866431534328</v>
      </c>
      <c r="F292" s="9">
        <f t="shared" si="67"/>
        <v>0.19777923905102432</v>
      </c>
      <c r="G292" s="9">
        <f t="shared" si="68"/>
        <v>1.0562870880660673</v>
      </c>
      <c r="H292" s="9">
        <f t="shared" si="69"/>
        <v>2.0985385715887102</v>
      </c>
      <c r="I292" s="9">
        <f t="shared" si="70"/>
        <v>3.0703226926094924</v>
      </c>
      <c r="J292" s="9">
        <f t="shared" si="71"/>
        <v>5.0561424181736978</v>
      </c>
      <c r="K292" s="11">
        <f t="shared" si="72"/>
        <v>0.49019607843137253</v>
      </c>
      <c r="L292" s="11">
        <f t="shared" si="73"/>
        <v>0.33783783783783783</v>
      </c>
      <c r="M292" s="11">
        <f t="shared" si="74"/>
        <v>0.20661157024793389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-0.26782640686384007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0.23403933831741316</v>
      </c>
      <c r="Q292" s="11">
        <f>2*'OddsRatio_working_3-way'!K292*'OddsRatio_working_3-way'!L292*'OddsRatio_working_3-way'!M292</f>
        <v>6.8432555063571099E-2</v>
      </c>
      <c r="R292" s="11">
        <f t="shared" si="75"/>
        <v>0</v>
      </c>
      <c r="S292" s="11">
        <f t="shared" si="76"/>
        <v>-0.87384713500784905</v>
      </c>
      <c r="T292" s="11">
        <f t="shared" si="77"/>
        <v>-0.25551085818942953</v>
      </c>
      <c r="U292" s="11">
        <f>'OddsRatio_working_3-way'!S292-'OddsRatio_working_3-way'!R292^2/3</f>
        <v>-0.87384713500784905</v>
      </c>
      <c r="V292" s="11">
        <f>'OddsRatio_working_3-way'!S292*'OddsRatio_working_3-way'!R292/3-2*'OddsRatio_working_3-way'!R292^3/27-'OddsRatio_working_3-way'!T292</f>
        <v>0.25551085818942953</v>
      </c>
      <c r="W292" s="11">
        <f>'OddsRatio_working_3-way'!V292^2+4*'OddsRatio_working_3-way'!U292^3/27</f>
        <v>-3.3570108839200447E-2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0.15720679652284378</v>
      </c>
      <c r="Y292" s="11">
        <f>IF('OddsRatio_working_3-way'!W292&gt;=0,IF('OddsRatio_working_3-way'!V292+SQRT('OddsRatio_working_3-way'!W292)&gt;0,0,PI()),ACOS('OddsRatio_working_3-way'!V292/(2*'OddsRatio_working_3-way'!X292)))</f>
        <v>0.62209666233659344</v>
      </c>
      <c r="Z292" s="11">
        <f>'OddsRatio_working_3-way'!X292^(1/3)*COS('OddsRatio_working_3-way'!Y292/3)</f>
        <v>0.52814354403303365</v>
      </c>
      <c r="AA292" s="11">
        <f>'OddsRatio_working_3-way'!X292^(1/3)*COS(('OddsRatio_working_3-way'!Y292+2*PI())/3)</f>
        <v>-0.3603010888806234</v>
      </c>
      <c r="AB292" s="11">
        <f>'OddsRatio_working_3-way'!X292^(1/3)*COS(('OddsRatio_working_3-way'!Y292+4*PI())/3)</f>
        <v>-0.16784245515241028</v>
      </c>
      <c r="AC292" s="11">
        <f>'OddsRatio_working_3-way'!X292^(1/3)*SIN('OddsRatio_working_3-way'!Y292/3)</f>
        <v>0.11111604399085144</v>
      </c>
      <c r="AD292" s="11">
        <f>'OddsRatio_working_3-way'!X292^(1/3)*SIN(('OddsRatio_working_3-way'!Y292+2*PI())/3)</f>
        <v>0.40182770398192658</v>
      </c>
      <c r="AE292" s="11">
        <f>'OddsRatio_working_3-way'!X292^(1/3)*SIN(('OddsRatio_working_3-way'!Y292+4*PI())/3)</f>
        <v>-0.51294374797277809</v>
      </c>
      <c r="AF292" s="11">
        <f>-'OddsRatio_working_3-way'!U292/(3*'OddsRatio_working_3-way'!X292^(1/3))*COS(('OddsRatio_working_3-way'!Y292)/3)</f>
        <v>0.52814354403303365</v>
      </c>
      <c r="AG292" s="11">
        <f>-'OddsRatio_working_3-way'!U292/(3*'OddsRatio_working_3-way'!X292^(1/3))*COS(('OddsRatio_working_3-way'!Y292+2*PI())/3)</f>
        <v>-0.3603010888806234</v>
      </c>
      <c r="AH292" s="11">
        <f>-'OddsRatio_working_3-way'!U292/(3*'OddsRatio_working_3-way'!X292^(1/3))*COS(('OddsRatio_working_3-way'!Y292+4*PI())/3)</f>
        <v>-0.16784245515241028</v>
      </c>
      <c r="AI292" s="11">
        <f>'OddsRatio_working_3-way'!U292/(3*'OddsRatio_working_3-way'!X292^(1/3))*SIN(('OddsRatio_working_3-way'!Y292)/3)</f>
        <v>-0.11111604399085144</v>
      </c>
      <c r="AJ292" s="11">
        <f>'OddsRatio_working_3-way'!U292/(3*'OddsRatio_working_3-way'!X292^(1/3))*SIN(('OddsRatio_working_3-way'!Y292+2*PI())/3)</f>
        <v>-0.40182770398192658</v>
      </c>
      <c r="AK292" s="11">
        <f>'OddsRatio_working_3-way'!U292/(3*'OddsRatio_working_3-way'!X292^(1/3))*SIN(('OddsRatio_working_3-way'!Y292+4*PI())/3)</f>
        <v>0.51294374797277809</v>
      </c>
      <c r="AL292" s="11">
        <f>'OddsRatio_working_3-way'!Z292+'OddsRatio_working_3-way'!AF292</f>
        <v>1.0562870880660673</v>
      </c>
      <c r="AM292" s="11">
        <f>'OddsRatio_working_3-way'!AA292+'OddsRatio_working_3-way'!AG292</f>
        <v>-0.7206021777612468</v>
      </c>
      <c r="AN292" s="11">
        <f>'OddsRatio_working_3-way'!AB292+'OddsRatio_working_3-way'!AH292</f>
        <v>-0.33568491030482056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1.0562870880660673</v>
      </c>
      <c r="AS292" s="11">
        <f>IF(('OddsRatio_working_3-way'!X292=0),IF(Q292&gt;0,-Q292^(1/3),(-Q292)^(1/3)),'OddsRatio_working_3-way'!AM292-'OddsRatio_working_3-way'!R292/3)</f>
        <v>-0.7206021777612468</v>
      </c>
      <c r="AT292" s="11">
        <f>IF(('OddsRatio_working_3-way'!X292=0),IF(Q292&gt;0,-Q292^(1/3),(-Q292)^(1/3)),'OddsRatio_working_3-way'!AN292-'OddsRatio_working_3-way'!R292/3)</f>
        <v>-0.33568491030482056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9">
        <f t="shared" si="65"/>
        <v>0.40969238589957685</v>
      </c>
      <c r="E293" s="9">
        <f t="shared" si="66"/>
        <v>0.29007908046279912</v>
      </c>
      <c r="F293" s="9">
        <f t="shared" si="67"/>
        <v>0.3002285336376242</v>
      </c>
      <c r="G293" s="9">
        <f t="shared" si="68"/>
        <v>1.0594527288986642</v>
      </c>
      <c r="H293" s="9">
        <f t="shared" si="69"/>
        <v>2.4408557113021829</v>
      </c>
      <c r="I293" s="9">
        <f t="shared" si="70"/>
        <v>3.4473358037559136</v>
      </c>
      <c r="J293" s="9">
        <f t="shared" si="71"/>
        <v>3.3307960035770612</v>
      </c>
      <c r="K293" s="11">
        <f t="shared" si="72"/>
        <v>0.42372881355932207</v>
      </c>
      <c r="L293" s="11">
        <f t="shared" si="73"/>
        <v>0.30211480362537763</v>
      </c>
      <c r="M293" s="11">
        <f t="shared" si="74"/>
        <v>0.3125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-0.27649265195350514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0.23482705207639926</v>
      </c>
      <c r="Q293" s="11">
        <f>2*'OddsRatio_working_3-way'!K293*'OddsRatio_working_3-way'!L293*'OddsRatio_working_3-way'!M293</f>
        <v>8.0009217061805527E-2</v>
      </c>
      <c r="R293" s="11">
        <f t="shared" si="75"/>
        <v>0</v>
      </c>
      <c r="S293" s="11">
        <f t="shared" si="76"/>
        <v>-0.84930666481468609</v>
      </c>
      <c r="T293" s="11">
        <f t="shared" si="77"/>
        <v>-0.28937194712595776</v>
      </c>
      <c r="U293" s="11">
        <f>'OddsRatio_working_3-way'!S293-'OddsRatio_working_3-way'!R293^2/3</f>
        <v>-0.84930666481468609</v>
      </c>
      <c r="V293" s="11">
        <f>'OddsRatio_working_3-way'!S293*'OddsRatio_working_3-way'!R293/3-2*'OddsRatio_working_3-way'!R293^3/27-'OddsRatio_working_3-way'!T293</f>
        <v>0.28937194712595776</v>
      </c>
      <c r="W293" s="11">
        <f>'OddsRatio_working_3-way'!V293^2+4*'OddsRatio_working_3-way'!U293^3/27</f>
        <v>-7.0229016198531391E-3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0.1506311931534445</v>
      </c>
      <c r="Y293" s="11">
        <f>IF('OddsRatio_working_3-way'!W293&gt;=0,IF('OddsRatio_working_3-way'!V293+SQRT('OddsRatio_working_3-way'!W293)&gt;0,0,PI()),ACOS('OddsRatio_working_3-way'!V293/(2*'OddsRatio_working_3-way'!X293)))</f>
        <v>0.28189044818753461</v>
      </c>
      <c r="Z293" s="11">
        <f>'OddsRatio_working_3-way'!X293^(1/3)*COS('OddsRatio_working_3-way'!Y293/3)</f>
        <v>0.52972636444933208</v>
      </c>
      <c r="AA293" s="11">
        <f>'OddsRatio_working_3-way'!X293^(1/3)*COS(('OddsRatio_working_3-way'!Y293+2*PI())/3)</f>
        <v>-0.30809685323629266</v>
      </c>
      <c r="AB293" s="11">
        <f>'OddsRatio_working_3-way'!X293^(1/3)*COS(('OddsRatio_working_3-way'!Y293+4*PI())/3)</f>
        <v>-0.22162951121303984</v>
      </c>
      <c r="AC293" s="11">
        <f>'OddsRatio_working_3-way'!X293^(1/3)*SIN('OddsRatio_working_3-way'!Y293/3)</f>
        <v>4.9921943193236631E-2</v>
      </c>
      <c r="AD293" s="11">
        <f>'OddsRatio_working_3-way'!X293^(1/3)*SIN(('OddsRatio_working_3-way'!Y293+2*PI())/3)</f>
        <v>0.43379551707087721</v>
      </c>
      <c r="AE293" s="11">
        <f>'OddsRatio_working_3-way'!X293^(1/3)*SIN(('OddsRatio_working_3-way'!Y293+4*PI())/3)</f>
        <v>-0.48371746026411366</v>
      </c>
      <c r="AF293" s="11">
        <f>-'OddsRatio_working_3-way'!U293/(3*'OddsRatio_working_3-way'!X293^(1/3))*COS(('OddsRatio_working_3-way'!Y293)/3)</f>
        <v>0.52972636444933208</v>
      </c>
      <c r="AG293" s="11">
        <f>-'OddsRatio_working_3-way'!U293/(3*'OddsRatio_working_3-way'!X293^(1/3))*COS(('OddsRatio_working_3-way'!Y293+2*PI())/3)</f>
        <v>-0.30809685323629266</v>
      </c>
      <c r="AH293" s="11">
        <f>-'OddsRatio_working_3-way'!U293/(3*'OddsRatio_working_3-way'!X293^(1/3))*COS(('OddsRatio_working_3-way'!Y293+4*PI())/3)</f>
        <v>-0.22162951121303984</v>
      </c>
      <c r="AI293" s="11">
        <f>'OddsRatio_working_3-way'!U293/(3*'OddsRatio_working_3-way'!X293^(1/3))*SIN(('OddsRatio_working_3-way'!Y293)/3)</f>
        <v>-4.9921943193236631E-2</v>
      </c>
      <c r="AJ293" s="11">
        <f>'OddsRatio_working_3-way'!U293/(3*'OddsRatio_working_3-way'!X293^(1/3))*SIN(('OddsRatio_working_3-way'!Y293+2*PI())/3)</f>
        <v>-0.43379551707087721</v>
      </c>
      <c r="AK293" s="11">
        <f>'OddsRatio_working_3-way'!U293/(3*'OddsRatio_working_3-way'!X293^(1/3))*SIN(('OddsRatio_working_3-way'!Y293+4*PI())/3)</f>
        <v>0.48371746026411366</v>
      </c>
      <c r="AL293" s="11">
        <f>'OddsRatio_working_3-way'!Z293+'OddsRatio_working_3-way'!AF293</f>
        <v>1.0594527288986642</v>
      </c>
      <c r="AM293" s="11">
        <f>'OddsRatio_working_3-way'!AA293+'OddsRatio_working_3-way'!AG293</f>
        <v>-0.61619370647258531</v>
      </c>
      <c r="AN293" s="11">
        <f>'OddsRatio_working_3-way'!AB293+'OddsRatio_working_3-way'!AH293</f>
        <v>-0.44325902242607967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1.0594527288986642</v>
      </c>
      <c r="AS293" s="11">
        <f>IF(('OddsRatio_working_3-way'!X293=0),IF(Q293&gt;0,-Q293^(1/3),(-Q293)^(1/3)),'OddsRatio_working_3-way'!AM293-'OddsRatio_working_3-way'!R293/3)</f>
        <v>-0.61619370647258531</v>
      </c>
      <c r="AT293" s="11">
        <f>IF(('OddsRatio_working_3-way'!X293=0),IF(Q293&gt;0,-Q293^(1/3),(-Q293)^(1/3)),'OddsRatio_working_3-way'!AN293-'OddsRatio_working_3-way'!R293/3)</f>
        <v>-0.44325902242607967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9">
        <f t="shared" si="65"/>
        <v>0.61783344565366838</v>
      </c>
      <c r="E294" s="9">
        <f t="shared" si="66"/>
        <v>0.22250322820660109</v>
      </c>
      <c r="F294" s="9">
        <f t="shared" si="67"/>
        <v>0.15966332613973067</v>
      </c>
      <c r="G294" s="9">
        <f t="shared" si="68"/>
        <v>1.085191557564086</v>
      </c>
      <c r="H294" s="9">
        <f t="shared" si="69"/>
        <v>1.6185591878115291</v>
      </c>
      <c r="I294" s="9">
        <f t="shared" si="70"/>
        <v>4.4943168153563562</v>
      </c>
      <c r="J294" s="9">
        <f t="shared" si="71"/>
        <v>6.2631790541858177</v>
      </c>
      <c r="K294" s="11">
        <f t="shared" si="72"/>
        <v>0.63694267515923564</v>
      </c>
      <c r="L294" s="11">
        <f t="shared" si="73"/>
        <v>0.23696682464454977</v>
      </c>
      <c r="M294" s="11">
        <f t="shared" si="74"/>
        <v>0.17094017094017094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-0.22967011957865346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0.22291832597625449</v>
      </c>
      <c r="Q294" s="11">
        <f>2*'OddsRatio_working_3-way'!K294*'OddsRatio_working_3-way'!L294*'OddsRatio_working_3-way'!M294</f>
        <v>5.1601464346355222E-2</v>
      </c>
      <c r="R294" s="11">
        <f t="shared" si="75"/>
        <v>0</v>
      </c>
      <c r="S294" s="11">
        <f t="shared" si="76"/>
        <v>-0.97060221149017722</v>
      </c>
      <c r="T294" s="11">
        <f t="shared" si="77"/>
        <v>-0.22467643784494848</v>
      </c>
      <c r="U294" s="11">
        <f>'OddsRatio_working_3-way'!S294-'OddsRatio_working_3-way'!R294^2/3</f>
        <v>-0.97060221149017722</v>
      </c>
      <c r="V294" s="11">
        <f>'OddsRatio_working_3-way'!S294*'OddsRatio_working_3-way'!R294/3-2*'OddsRatio_working_3-way'!R294^3/27-'OddsRatio_working_3-way'!T294</f>
        <v>0.22467643784494848</v>
      </c>
      <c r="W294" s="11">
        <f>'OddsRatio_working_3-way'!V294^2+4*'OddsRatio_working_3-way'!U294^3/27</f>
        <v>-8.4983300933375527E-2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0.18402635861206848</v>
      </c>
      <c r="Y294" s="11">
        <f>IF('OddsRatio_working_3-way'!W294&gt;=0,IF('OddsRatio_working_3-way'!V294+SQRT('OddsRatio_working_3-way'!W294)&gt;0,0,PI()),ACOS('OddsRatio_working_3-way'!V294/(2*'OddsRatio_working_3-way'!X294)))</f>
        <v>0.91417232589380648</v>
      </c>
      <c r="Z294" s="11">
        <f>'OddsRatio_working_3-way'!X294^(1/3)*COS('OddsRatio_working_3-way'!Y294/3)</f>
        <v>0.54259577878204313</v>
      </c>
      <c r="AA294" s="11">
        <f>'OddsRatio_working_3-way'!X294^(1/3)*COS(('OddsRatio_working_3-way'!Y294+2*PI())/3)</f>
        <v>-0.41909138893844916</v>
      </c>
      <c r="AB294" s="11">
        <f>'OddsRatio_working_3-way'!X294^(1/3)*COS(('OddsRatio_working_3-way'!Y294+4*PI())/3)</f>
        <v>-0.12350438984359384</v>
      </c>
      <c r="AC294" s="11">
        <f>'OddsRatio_working_3-way'!X294^(1/3)*SIN('OddsRatio_working_3-way'!Y294/3)</f>
        <v>0.17065723349636827</v>
      </c>
      <c r="AD294" s="11">
        <f>'OddsRatio_working_3-way'!X294^(1/3)*SIN(('OddsRatio_working_3-way'!Y294+2*PI())/3)</f>
        <v>0.38457311166326669</v>
      </c>
      <c r="AE294" s="11">
        <f>'OddsRatio_working_3-way'!X294^(1/3)*SIN(('OddsRatio_working_3-way'!Y294+4*PI())/3)</f>
        <v>-0.55523034515963499</v>
      </c>
      <c r="AF294" s="11">
        <f>-'OddsRatio_working_3-way'!U294/(3*'OddsRatio_working_3-way'!X294^(1/3))*COS(('OddsRatio_working_3-way'!Y294)/3)</f>
        <v>0.5425957787820429</v>
      </c>
      <c r="AG294" s="11">
        <f>-'OddsRatio_working_3-way'!U294/(3*'OddsRatio_working_3-way'!X294^(1/3))*COS(('OddsRatio_working_3-way'!Y294+2*PI())/3)</f>
        <v>-0.41909138893844899</v>
      </c>
      <c r="AH294" s="11">
        <f>-'OddsRatio_working_3-way'!U294/(3*'OddsRatio_working_3-way'!X294^(1/3))*COS(('OddsRatio_working_3-way'!Y294+4*PI())/3)</f>
        <v>-0.1235043898435938</v>
      </c>
      <c r="AI294" s="11">
        <f>'OddsRatio_working_3-way'!U294/(3*'OddsRatio_working_3-way'!X294^(1/3))*SIN(('OddsRatio_working_3-way'!Y294)/3)</f>
        <v>-0.17065723349636822</v>
      </c>
      <c r="AJ294" s="11">
        <f>'OddsRatio_working_3-way'!U294/(3*'OddsRatio_working_3-way'!X294^(1/3))*SIN(('OddsRatio_working_3-way'!Y294+2*PI())/3)</f>
        <v>-0.38457311166326658</v>
      </c>
      <c r="AK294" s="11">
        <f>'OddsRatio_working_3-way'!U294/(3*'OddsRatio_working_3-way'!X294^(1/3))*SIN(('OddsRatio_working_3-way'!Y294+4*PI())/3)</f>
        <v>0.55523034515963476</v>
      </c>
      <c r="AL294" s="11">
        <f>'OddsRatio_working_3-way'!Z294+'OddsRatio_working_3-way'!AF294</f>
        <v>1.085191557564086</v>
      </c>
      <c r="AM294" s="11">
        <f>'OddsRatio_working_3-way'!AA294+'OddsRatio_working_3-way'!AG294</f>
        <v>-0.83818277787689821</v>
      </c>
      <c r="AN294" s="11">
        <f>'OddsRatio_working_3-way'!AB294+'OddsRatio_working_3-way'!AH294</f>
        <v>-0.24700877968718765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1.085191557564086</v>
      </c>
      <c r="AS294" s="11">
        <f>IF(('OddsRatio_working_3-way'!X294=0),IF(Q294&gt;0,-Q294^(1/3),(-Q294)^(1/3)),'OddsRatio_working_3-way'!AM294-'OddsRatio_working_3-way'!R294/3)</f>
        <v>-0.83818277787689821</v>
      </c>
      <c r="AT294" s="11">
        <f>IF(('OddsRatio_working_3-way'!X294=0),IF(Q294&gt;0,-Q294^(1/3),(-Q294)^(1/3)),'OddsRatio_working_3-way'!AN294-'OddsRatio_working_3-way'!R294/3)</f>
        <v>-0.24700877968718765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9">
        <f t="shared" si="65"/>
        <v>0.23882222976835082</v>
      </c>
      <c r="E295" s="9">
        <f t="shared" si="66"/>
        <v>0.23227401434891157</v>
      </c>
      <c r="F295" s="9">
        <f t="shared" si="67"/>
        <v>0.52890375588273753</v>
      </c>
      <c r="G295" s="9">
        <f t="shared" si="68"/>
        <v>1.073136331464617</v>
      </c>
      <c r="H295" s="9">
        <f t="shared" si="69"/>
        <v>4.1872149044499123</v>
      </c>
      <c r="I295" s="9">
        <f t="shared" si="70"/>
        <v>4.3052599009110208</v>
      </c>
      <c r="J295" s="9">
        <f t="shared" si="71"/>
        <v>1.8907031551156324</v>
      </c>
      <c r="K295" s="11">
        <f t="shared" si="72"/>
        <v>0.25188916876574308</v>
      </c>
      <c r="L295" s="11">
        <f t="shared" si="73"/>
        <v>0.24509803921568626</v>
      </c>
      <c r="M295" s="11">
        <f t="shared" si="74"/>
        <v>0.54644808743169393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-0.25614359382932261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0.23210616644009324</v>
      </c>
      <c r="Q295" s="11">
        <f>2*'OddsRatio_working_3-way'!K295*'OddsRatio_working_3-way'!L295*'OddsRatio_working_3-way'!M295</f>
        <v>6.7472722802352683E-2</v>
      </c>
      <c r="R295" s="11">
        <f t="shared" si="75"/>
        <v>0</v>
      </c>
      <c r="S295" s="11">
        <f t="shared" si="76"/>
        <v>-0.90615643737220952</v>
      </c>
      <c r="T295" s="11">
        <f t="shared" si="77"/>
        <v>-0.26341756900354923</v>
      </c>
      <c r="U295" s="11">
        <f>'OddsRatio_working_3-way'!S295-'OddsRatio_working_3-way'!R295^2/3</f>
        <v>-0.90615643737220952</v>
      </c>
      <c r="V295" s="11">
        <f>'OddsRatio_working_3-way'!S295*'OddsRatio_working_3-way'!R295/3-2*'OddsRatio_working_3-way'!R295^3/27-'OddsRatio_working_3-way'!T295</f>
        <v>0.26341756900354923</v>
      </c>
      <c r="W295" s="11">
        <f>'OddsRatio_working_3-way'!V295^2+4*'OddsRatio_working_3-way'!U295^3/27</f>
        <v>-4.0842697051528515E-2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0.16600565706570675</v>
      </c>
      <c r="Y295" s="11">
        <f>IF('OddsRatio_working_3-way'!W295&gt;=0,IF('OddsRatio_working_3-way'!V295+SQRT('OddsRatio_working_3-way'!W295)&gt;0,0,PI()),ACOS('OddsRatio_working_3-way'!V295/(2*'OddsRatio_working_3-way'!X295)))</f>
        <v>0.65442284609272339</v>
      </c>
      <c r="Z295" s="11">
        <f>'OddsRatio_working_3-way'!X295^(1/3)*COS('OddsRatio_working_3-way'!Y295/3)</f>
        <v>0.53656816573230837</v>
      </c>
      <c r="AA295" s="11">
        <f>'OddsRatio_working_3-way'!X295^(1/3)*COS(('OddsRatio_working_3-way'!Y295+2*PI())/3)</f>
        <v>-0.37128923800438923</v>
      </c>
      <c r="AB295" s="11">
        <f>'OddsRatio_working_3-way'!X295^(1/3)*COS(('OddsRatio_working_3-way'!Y295+4*PI())/3)</f>
        <v>-0.1652789277279193</v>
      </c>
      <c r="AC295" s="11">
        <f>'OddsRatio_working_3-way'!X295^(1/3)*SIN('OddsRatio_working_3-way'!Y295/3)</f>
        <v>0.1189401080939583</v>
      </c>
      <c r="AD295" s="11">
        <f>'OddsRatio_working_3-way'!X295^(1/3)*SIN(('OddsRatio_working_3-way'!Y295+2*PI())/3)</f>
        <v>0.40521160833921882</v>
      </c>
      <c r="AE295" s="11">
        <f>'OddsRatio_working_3-way'!X295^(1/3)*SIN(('OddsRatio_working_3-way'!Y295+4*PI())/3)</f>
        <v>-0.52415171643317704</v>
      </c>
      <c r="AF295" s="11">
        <f>-'OddsRatio_working_3-way'!U295/(3*'OddsRatio_working_3-way'!X295^(1/3))*COS(('OddsRatio_working_3-way'!Y295)/3)</f>
        <v>0.53656816573230848</v>
      </c>
      <c r="AG295" s="11">
        <f>-'OddsRatio_working_3-way'!U295/(3*'OddsRatio_working_3-way'!X295^(1/3))*COS(('OddsRatio_working_3-way'!Y295+2*PI())/3)</f>
        <v>-0.37128923800438934</v>
      </c>
      <c r="AH295" s="11">
        <f>-'OddsRatio_working_3-way'!U295/(3*'OddsRatio_working_3-way'!X295^(1/3))*COS(('OddsRatio_working_3-way'!Y295+4*PI())/3)</f>
        <v>-0.16527892772791933</v>
      </c>
      <c r="AI295" s="11">
        <f>'OddsRatio_working_3-way'!U295/(3*'OddsRatio_working_3-way'!X295^(1/3))*SIN(('OddsRatio_working_3-way'!Y295)/3)</f>
        <v>-0.11894010809395832</v>
      </c>
      <c r="AJ295" s="11">
        <f>'OddsRatio_working_3-way'!U295/(3*'OddsRatio_working_3-way'!X295^(1/3))*SIN(('OddsRatio_working_3-way'!Y295+2*PI())/3)</f>
        <v>-0.40521160833921888</v>
      </c>
      <c r="AK295" s="11">
        <f>'OddsRatio_working_3-way'!U295/(3*'OddsRatio_working_3-way'!X295^(1/3))*SIN(('OddsRatio_working_3-way'!Y295+4*PI())/3)</f>
        <v>0.52415171643317715</v>
      </c>
      <c r="AL295" s="11">
        <f>'OddsRatio_working_3-way'!Z295+'OddsRatio_working_3-way'!AF295</f>
        <v>1.073136331464617</v>
      </c>
      <c r="AM295" s="11">
        <f>'OddsRatio_working_3-way'!AA295+'OddsRatio_working_3-way'!AG295</f>
        <v>-0.74257847600877858</v>
      </c>
      <c r="AN295" s="11">
        <f>'OddsRatio_working_3-way'!AB295+'OddsRatio_working_3-way'!AH295</f>
        <v>-0.3305578554558386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1.073136331464617</v>
      </c>
      <c r="AS295" s="11">
        <f>IF(('OddsRatio_working_3-way'!X295=0),IF(Q295&gt;0,-Q295^(1/3),(-Q295)^(1/3)),'OddsRatio_working_3-way'!AM295-'OddsRatio_working_3-way'!R295/3)</f>
        <v>-0.74257847600877858</v>
      </c>
      <c r="AT295" s="11">
        <f>IF(('OddsRatio_working_3-way'!X295=0),IF(Q295&gt;0,-Q295^(1/3),(-Q295)^(1/3)),'OddsRatio_working_3-way'!AN295-'OddsRatio_working_3-way'!R295/3)</f>
        <v>-0.3305578554558386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9">
        <f t="shared" si="65"/>
        <v>0.44365418626382364</v>
      </c>
      <c r="E296" s="9">
        <f t="shared" si="66"/>
        <v>0.28679910358070543</v>
      </c>
      <c r="F296" s="9">
        <f t="shared" si="67"/>
        <v>0.26954671015547105</v>
      </c>
      <c r="G296" s="9">
        <f t="shared" si="68"/>
        <v>1.0627184815650108</v>
      </c>
      <c r="H296" s="9">
        <f t="shared" si="69"/>
        <v>2.2540078082467128</v>
      </c>
      <c r="I296" s="9">
        <f t="shared" si="70"/>
        <v>3.4867612468621245</v>
      </c>
      <c r="J296" s="9">
        <f t="shared" si="71"/>
        <v>3.7099321279907773</v>
      </c>
      <c r="K296" s="11">
        <f t="shared" si="72"/>
        <v>0.4587155963302752</v>
      </c>
      <c r="L296" s="11">
        <f t="shared" si="73"/>
        <v>0.29940119760479045</v>
      </c>
      <c r="M296" s="11">
        <f t="shared" si="74"/>
        <v>0.28169014084507044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-0.27239976694756229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0.23483205445937172</v>
      </c>
      <c r="Q296" s="11">
        <f>2*'OddsRatio_working_3-way'!K296*'OddsRatio_working_3-way'!L296*'OddsRatio_working_3-way'!M296</f>
        <v>7.7374647268326768E-2</v>
      </c>
      <c r="R296" s="11">
        <f t="shared" si="75"/>
        <v>0</v>
      </c>
      <c r="S296" s="11">
        <f t="shared" si="76"/>
        <v>-0.86208610635330518</v>
      </c>
      <c r="T296" s="11">
        <f t="shared" si="77"/>
        <v>-0.28404814047884852</v>
      </c>
      <c r="U296" s="11">
        <f>'OddsRatio_working_3-way'!S296-'OddsRatio_working_3-way'!R296^2/3</f>
        <v>-0.86208610635330518</v>
      </c>
      <c r="V296" s="11">
        <f>'OddsRatio_working_3-way'!S296*'OddsRatio_working_3-way'!R296/3-2*'OddsRatio_working_3-way'!R296^3/27-'OddsRatio_working_3-way'!T296</f>
        <v>0.28404814047884852</v>
      </c>
      <c r="W296" s="11">
        <f>'OddsRatio_working_3-way'!V296^2+4*'OddsRatio_working_3-way'!U296^3/27</f>
        <v>-1.4234563461113472E-2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0.15404375155341837</v>
      </c>
      <c r="Y296" s="11">
        <f>IF('OddsRatio_working_3-way'!W296&gt;=0,IF('OddsRatio_working_3-way'!V296+SQRT('OddsRatio_working_3-way'!W296)&gt;0,0,PI()),ACOS('OddsRatio_working_3-way'!V296/(2*'OddsRatio_working_3-way'!X296)))</f>
        <v>0.39765334121106122</v>
      </c>
      <c r="Z296" s="11">
        <f>'OddsRatio_working_3-way'!X296^(1/3)*COS('OddsRatio_working_3-way'!Y296/3)</f>
        <v>0.53135924078250552</v>
      </c>
      <c r="AA296" s="11">
        <f>'OddsRatio_working_3-way'!X296^(1/3)*COS(('OddsRatio_working_3-way'!Y296+2*PI())/3)</f>
        <v>-0.32703550449869395</v>
      </c>
      <c r="AB296" s="11">
        <f>'OddsRatio_working_3-way'!X296^(1/3)*COS(('OddsRatio_working_3-way'!Y296+4*PI())/3)</f>
        <v>-0.20432373628381151</v>
      </c>
      <c r="AC296" s="11">
        <f>'OddsRatio_working_3-way'!X296^(1/3)*SIN('OddsRatio_working_3-way'!Y296/3)</f>
        <v>7.0847672411597354E-2</v>
      </c>
      <c r="AD296" s="11">
        <f>'OddsRatio_working_3-way'!X296^(1/3)*SIN(('OddsRatio_working_3-way'!Y296+2*PI())/3)</f>
        <v>0.42474676484746354</v>
      </c>
      <c r="AE296" s="11">
        <f>'OddsRatio_working_3-way'!X296^(1/3)*SIN(('OddsRatio_working_3-way'!Y296+4*PI())/3)</f>
        <v>-0.49559443725906083</v>
      </c>
      <c r="AF296" s="11">
        <f>-'OddsRatio_working_3-way'!U296/(3*'OddsRatio_working_3-way'!X296^(1/3))*COS(('OddsRatio_working_3-way'!Y296)/3)</f>
        <v>0.5313592407825054</v>
      </c>
      <c r="AG296" s="11">
        <f>-'OddsRatio_working_3-way'!U296/(3*'OddsRatio_working_3-way'!X296^(1/3))*COS(('OddsRatio_working_3-way'!Y296+2*PI())/3)</f>
        <v>-0.3270355044986939</v>
      </c>
      <c r="AH296" s="11">
        <f>-'OddsRatio_working_3-way'!U296/(3*'OddsRatio_working_3-way'!X296^(1/3))*COS(('OddsRatio_working_3-way'!Y296+4*PI())/3)</f>
        <v>-0.20432373628381145</v>
      </c>
      <c r="AI296" s="11">
        <f>'OddsRatio_working_3-way'!U296/(3*'OddsRatio_working_3-way'!X296^(1/3))*SIN(('OddsRatio_working_3-way'!Y296)/3)</f>
        <v>-7.084767241159734E-2</v>
      </c>
      <c r="AJ296" s="11">
        <f>'OddsRatio_working_3-way'!U296/(3*'OddsRatio_working_3-way'!X296^(1/3))*SIN(('OddsRatio_working_3-way'!Y296+2*PI())/3)</f>
        <v>-0.42474676484746343</v>
      </c>
      <c r="AK296" s="11">
        <f>'OddsRatio_working_3-way'!U296/(3*'OddsRatio_working_3-way'!X296^(1/3))*SIN(('OddsRatio_working_3-way'!Y296+4*PI())/3)</f>
        <v>0.49559443725906077</v>
      </c>
      <c r="AL296" s="11">
        <f>'OddsRatio_working_3-way'!Z296+'OddsRatio_working_3-way'!AF296</f>
        <v>1.0627184815650108</v>
      </c>
      <c r="AM296" s="11">
        <f>'OddsRatio_working_3-way'!AA296+'OddsRatio_working_3-way'!AG296</f>
        <v>-0.65407100899738779</v>
      </c>
      <c r="AN296" s="11">
        <f>'OddsRatio_working_3-way'!AB296+'OddsRatio_working_3-way'!AH296</f>
        <v>-0.40864747256762296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1.0627184815650108</v>
      </c>
      <c r="AS296" s="11">
        <f>IF(('OddsRatio_working_3-way'!X296=0),IF(Q296&gt;0,-Q296^(1/3),(-Q296)^(1/3)),'OddsRatio_working_3-way'!AM296-'OddsRatio_working_3-way'!R296/3)</f>
        <v>-0.65407100899738779</v>
      </c>
      <c r="AT296" s="11">
        <f>IF(('OddsRatio_working_3-way'!X296=0),IF(Q296&gt;0,-Q296^(1/3),(-Q296)^(1/3)),'OddsRatio_working_3-way'!AN296-'OddsRatio_working_3-way'!R296/3)</f>
        <v>-0.40864747256762296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9">
        <f t="shared" si="65"/>
        <v>0.27765260057020874</v>
      </c>
      <c r="E297" s="9">
        <f t="shared" si="66"/>
        <v>0.28871879875304474</v>
      </c>
      <c r="F297" s="9">
        <f t="shared" si="67"/>
        <v>0.43362860067674641</v>
      </c>
      <c r="G297" s="9">
        <f t="shared" si="68"/>
        <v>1.0618869502073898</v>
      </c>
      <c r="H297" s="9">
        <f t="shared" si="69"/>
        <v>3.6016230280081047</v>
      </c>
      <c r="I297" s="9">
        <f t="shared" si="70"/>
        <v>3.4635777244811439</v>
      </c>
      <c r="J297" s="9">
        <f t="shared" si="71"/>
        <v>2.3061209487550887</v>
      </c>
      <c r="K297" s="11">
        <f t="shared" si="72"/>
        <v>0.28985507246376813</v>
      </c>
      <c r="L297" s="11">
        <f t="shared" si="73"/>
        <v>0.30120481927710846</v>
      </c>
      <c r="M297" s="11">
        <f t="shared" si="74"/>
        <v>0.44843049327354262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-0.27371408034164324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0.23490334901704699</v>
      </c>
      <c r="Q297" s="11">
        <f>2*'OddsRatio_working_3-way'!K297*'OddsRatio_working_3-way'!L297*'OddsRatio_working_3-way'!M297</f>
        <v>7.8301116339015653E-2</v>
      </c>
      <c r="R297" s="11">
        <f t="shared" si="75"/>
        <v>0</v>
      </c>
      <c r="S297" s="11">
        <f t="shared" si="76"/>
        <v>-0.85820703386485031</v>
      </c>
      <c r="T297" s="11">
        <f t="shared" si="77"/>
        <v>-0.28606901128828344</v>
      </c>
      <c r="U297" s="11">
        <f>'OddsRatio_working_3-way'!S297-'OddsRatio_working_3-way'!R297^2/3</f>
        <v>-0.85820703386485031</v>
      </c>
      <c r="V297" s="11">
        <f>'OddsRatio_working_3-way'!S297*'OddsRatio_working_3-way'!R297/3-2*'OddsRatio_working_3-way'!R297^3/27-'OddsRatio_working_3-way'!T297</f>
        <v>0.28606901128828344</v>
      </c>
      <c r="W297" s="11">
        <f>'OddsRatio_working_3-way'!V297^2+4*'OddsRatio_working_3-way'!U297^3/27</f>
        <v>-1.180689929499458E-2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0.15300521111587231</v>
      </c>
      <c r="Y297" s="11">
        <f>IF('OddsRatio_working_3-way'!W297&gt;=0,IF('OddsRatio_working_3-way'!V297+SQRT('OddsRatio_working_3-way'!W297)&gt;0,0,PI()),ACOS('OddsRatio_working_3-way'!V297/(2*'OddsRatio_working_3-way'!X297)))</f>
        <v>0.36300445285483618</v>
      </c>
      <c r="Z297" s="11">
        <f>'OddsRatio_working_3-way'!X297^(1/3)*COS('OddsRatio_working_3-way'!Y297/3)</f>
        <v>0.53094347510369488</v>
      </c>
      <c r="AA297" s="11">
        <f>'OddsRatio_working_3-way'!X297^(1/3)*COS(('OddsRatio_working_3-way'!Y297+2*PI())/3)</f>
        <v>-0.32138263228464253</v>
      </c>
      <c r="AB297" s="11">
        <f>'OddsRatio_working_3-way'!X297^(1/3)*COS(('OddsRatio_working_3-way'!Y297+4*PI())/3)</f>
        <v>-0.20956084281905227</v>
      </c>
      <c r="AC297" s="11">
        <f>'OddsRatio_working_3-way'!X297^(1/3)*SIN('OddsRatio_working_3-way'!Y297/3)</f>
        <v>6.4560340249224135E-2</v>
      </c>
      <c r="AD297" s="11">
        <f>'OddsRatio_working_3-way'!X297^(1/3)*SIN(('OddsRatio_working_3-way'!Y297+2*PI())/3)</f>
        <v>0.42753036728877836</v>
      </c>
      <c r="AE297" s="11">
        <f>'OddsRatio_working_3-way'!X297^(1/3)*SIN(('OddsRatio_working_3-way'!Y297+4*PI())/3)</f>
        <v>-0.49209070753800255</v>
      </c>
      <c r="AF297" s="11">
        <f>-'OddsRatio_working_3-way'!U297/(3*'OddsRatio_working_3-way'!X297^(1/3))*COS(('OddsRatio_working_3-way'!Y297)/3)</f>
        <v>0.53094347510369488</v>
      </c>
      <c r="AG297" s="11">
        <f>-'OddsRatio_working_3-way'!U297/(3*'OddsRatio_working_3-way'!X297^(1/3))*COS(('OddsRatio_working_3-way'!Y297+2*PI())/3)</f>
        <v>-0.32138263228464253</v>
      </c>
      <c r="AH297" s="11">
        <f>-'OddsRatio_working_3-way'!U297/(3*'OddsRatio_working_3-way'!X297^(1/3))*COS(('OddsRatio_working_3-way'!Y297+4*PI())/3)</f>
        <v>-0.20956084281905227</v>
      </c>
      <c r="AI297" s="11">
        <f>'OddsRatio_working_3-way'!U297/(3*'OddsRatio_working_3-way'!X297^(1/3))*SIN(('OddsRatio_working_3-way'!Y297)/3)</f>
        <v>-6.4560340249224135E-2</v>
      </c>
      <c r="AJ297" s="11">
        <f>'OddsRatio_working_3-way'!U297/(3*'OddsRatio_working_3-way'!X297^(1/3))*SIN(('OddsRatio_working_3-way'!Y297+2*PI())/3)</f>
        <v>-0.42753036728877836</v>
      </c>
      <c r="AK297" s="11">
        <f>'OddsRatio_working_3-way'!U297/(3*'OddsRatio_working_3-way'!X297^(1/3))*SIN(('OddsRatio_working_3-way'!Y297+4*PI())/3)</f>
        <v>0.49209070753800255</v>
      </c>
      <c r="AL297" s="11">
        <f>'OddsRatio_working_3-way'!Z297+'OddsRatio_working_3-way'!AF297</f>
        <v>1.0618869502073898</v>
      </c>
      <c r="AM297" s="11">
        <f>'OddsRatio_working_3-way'!AA297+'OddsRatio_working_3-way'!AG297</f>
        <v>-0.64276526456928507</v>
      </c>
      <c r="AN297" s="11">
        <f>'OddsRatio_working_3-way'!AB297+'OddsRatio_working_3-way'!AH297</f>
        <v>-0.41912168563810454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1.0618869502073898</v>
      </c>
      <c r="AS297" s="11">
        <f>IF(('OddsRatio_working_3-way'!X297=0),IF(Q297&gt;0,-Q297^(1/3),(-Q297)^(1/3)),'OddsRatio_working_3-way'!AM297-'OddsRatio_working_3-way'!R297/3)</f>
        <v>-0.64276526456928507</v>
      </c>
      <c r="AT297" s="11">
        <f>IF(('OddsRatio_working_3-way'!X297=0),IF(Q297&gt;0,-Q297^(1/3),(-Q297)^(1/3)),'OddsRatio_working_3-way'!AN297-'OddsRatio_working_3-way'!R297/3)</f>
        <v>-0.41912168563810454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9">
        <f t="shared" si="65"/>
        <v>0.16363080690295312</v>
      </c>
      <c r="E298" s="9">
        <f t="shared" si="66"/>
        <v>0.25891050621753736</v>
      </c>
      <c r="F298" s="9">
        <f t="shared" si="67"/>
        <v>0.57745868687950963</v>
      </c>
      <c r="G298" s="9">
        <f t="shared" si="68"/>
        <v>1.0760670817138069</v>
      </c>
      <c r="H298" s="9">
        <f t="shared" si="69"/>
        <v>6.111318638140582</v>
      </c>
      <c r="I298" s="9">
        <f t="shared" si="70"/>
        <v>3.862338437358726</v>
      </c>
      <c r="J298" s="9">
        <f t="shared" si="71"/>
        <v>1.7317256155653888</v>
      </c>
      <c r="K298" s="11">
        <f t="shared" si="72"/>
        <v>0.17391304347826086</v>
      </c>
      <c r="L298" s="11">
        <f t="shared" si="73"/>
        <v>0.27322404371584696</v>
      </c>
      <c r="M298" s="11">
        <f t="shared" si="74"/>
        <v>0.59523809523809523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-0.24301100815712373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0.2288180655963977</v>
      </c>
      <c r="Q298" s="11">
        <f>2*'OddsRatio_working_3-way'!K298*'OddsRatio_working_3-way'!L298*'OddsRatio_working_3-way'!M298</f>
        <v>5.6568124992928973E-2</v>
      </c>
      <c r="R298" s="11">
        <f t="shared" si="75"/>
        <v>0</v>
      </c>
      <c r="S298" s="11">
        <f t="shared" si="76"/>
        <v>-0.94159547475499838</v>
      </c>
      <c r="T298" s="11">
        <f t="shared" si="77"/>
        <v>-0.23278009264647673</v>
      </c>
      <c r="U298" s="11">
        <f>'OddsRatio_working_3-way'!S298-'OddsRatio_working_3-way'!R298^2/3</f>
        <v>-0.94159547475499838</v>
      </c>
      <c r="V298" s="11">
        <f>'OddsRatio_working_3-way'!S298*'OddsRatio_working_3-way'!R298/3-2*'OddsRatio_working_3-way'!R298^3/27-'OddsRatio_working_3-way'!T298</f>
        <v>0.23278009264647673</v>
      </c>
      <c r="W298" s="11">
        <f>'OddsRatio_working_3-way'!V298^2+4*'OddsRatio_working_3-way'!U298^3/27</f>
        <v>-6.9490534684361505E-2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0.17583878000661843</v>
      </c>
      <c r="Y298" s="11">
        <f>IF('OddsRatio_working_3-way'!W298&gt;=0,IF('OddsRatio_working_3-way'!V298+SQRT('OddsRatio_working_3-way'!W298)&gt;0,0,PI()),ACOS('OddsRatio_working_3-way'!V298/(2*'OddsRatio_working_3-way'!X298)))</f>
        <v>0.84742779311020433</v>
      </c>
      <c r="Z298" s="11">
        <f>'OddsRatio_working_3-way'!X298^(1/3)*COS('OddsRatio_working_3-way'!Y298/3)</f>
        <v>0.53803354085690347</v>
      </c>
      <c r="AA298" s="11">
        <f>'OddsRatio_working_3-way'!X298^(1/3)*COS(('OddsRatio_working_3-way'!Y298+2*PI())/3)</f>
        <v>-0.40425286166702129</v>
      </c>
      <c r="AB298" s="11">
        <f>'OddsRatio_working_3-way'!X298^(1/3)*COS(('OddsRatio_working_3-way'!Y298+4*PI())/3)</f>
        <v>-0.13378067918988207</v>
      </c>
      <c r="AC298" s="11">
        <f>'OddsRatio_working_3-way'!X298^(1/3)*SIN('OddsRatio_working_3-way'!Y298/3)</f>
        <v>0.15615718736148182</v>
      </c>
      <c r="AD298" s="11">
        <f>'OddsRatio_working_3-way'!X298^(1/3)*SIN(('OddsRatio_working_3-way'!Y298+2*PI())/3)</f>
        <v>0.38787212078943017</v>
      </c>
      <c r="AE298" s="11">
        <f>'OddsRatio_working_3-way'!X298^(1/3)*SIN(('OddsRatio_working_3-way'!Y298+4*PI())/3)</f>
        <v>-0.54402930815091199</v>
      </c>
      <c r="AF298" s="11">
        <f>-'OddsRatio_working_3-way'!U298/(3*'OddsRatio_working_3-way'!X298^(1/3))*COS(('OddsRatio_working_3-way'!Y298)/3)</f>
        <v>0.53803354085690347</v>
      </c>
      <c r="AG298" s="11">
        <f>-'OddsRatio_working_3-way'!U298/(3*'OddsRatio_working_3-way'!X298^(1/3))*COS(('OddsRatio_working_3-way'!Y298+2*PI())/3)</f>
        <v>-0.40425286166702129</v>
      </c>
      <c r="AH298" s="11">
        <f>-'OddsRatio_working_3-way'!U298/(3*'OddsRatio_working_3-way'!X298^(1/3))*COS(('OddsRatio_working_3-way'!Y298+4*PI())/3)</f>
        <v>-0.13378067918988207</v>
      </c>
      <c r="AI298" s="11">
        <f>'OddsRatio_working_3-way'!U298/(3*'OddsRatio_working_3-way'!X298^(1/3))*SIN(('OddsRatio_working_3-way'!Y298)/3)</f>
        <v>-0.15615718736148182</v>
      </c>
      <c r="AJ298" s="11">
        <f>'OddsRatio_working_3-way'!U298/(3*'OddsRatio_working_3-way'!X298^(1/3))*SIN(('OddsRatio_working_3-way'!Y298+2*PI())/3)</f>
        <v>-0.38787212078943017</v>
      </c>
      <c r="AK298" s="11">
        <f>'OddsRatio_working_3-way'!U298/(3*'OddsRatio_working_3-way'!X298^(1/3))*SIN(('OddsRatio_working_3-way'!Y298+4*PI())/3)</f>
        <v>0.54402930815091199</v>
      </c>
      <c r="AL298" s="11">
        <f>'OddsRatio_working_3-way'!Z298+'OddsRatio_working_3-way'!AF298</f>
        <v>1.0760670817138069</v>
      </c>
      <c r="AM298" s="11">
        <f>'OddsRatio_working_3-way'!AA298+'OddsRatio_working_3-way'!AG298</f>
        <v>-0.80850572333404258</v>
      </c>
      <c r="AN298" s="11">
        <f>'OddsRatio_working_3-way'!AB298+'OddsRatio_working_3-way'!AH298</f>
        <v>-0.26756135837976414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1.0760670817138069</v>
      </c>
      <c r="AS298" s="11">
        <f>IF(('OddsRatio_working_3-way'!X298=0),IF(Q298&gt;0,-Q298^(1/3),(-Q298)^(1/3)),'OddsRatio_working_3-way'!AM298-'OddsRatio_working_3-way'!R298/3)</f>
        <v>-0.80850572333404258</v>
      </c>
      <c r="AT298" s="11">
        <f>IF(('OddsRatio_working_3-way'!X298=0),IF(Q298&gt;0,-Q298^(1/3),(-Q298)^(1/3)),'OddsRatio_working_3-way'!AN298-'OddsRatio_working_3-way'!R298/3)</f>
        <v>-0.26756135837976414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9">
        <f t="shared" si="65"/>
        <v>0.26013032076606324</v>
      </c>
      <c r="E299" s="9">
        <f t="shared" si="66"/>
        <v>0.26304597228877596</v>
      </c>
      <c r="F299" s="9">
        <f t="shared" si="67"/>
        <v>0.4768237069451608</v>
      </c>
      <c r="G299" s="9">
        <f t="shared" si="68"/>
        <v>1.0652535542981065</v>
      </c>
      <c r="H299" s="9">
        <f t="shared" si="69"/>
        <v>3.8442269899759438</v>
      </c>
      <c r="I299" s="9">
        <f t="shared" si="70"/>
        <v>3.8016168478040195</v>
      </c>
      <c r="J299" s="9">
        <f t="shared" si="71"/>
        <v>2.0972111609270496</v>
      </c>
      <c r="K299" s="11">
        <f t="shared" si="72"/>
        <v>0.27247956403269757</v>
      </c>
      <c r="L299" s="11">
        <f t="shared" si="73"/>
        <v>0.27548209366391185</v>
      </c>
      <c r="M299" s="11">
        <f t="shared" si="74"/>
        <v>0.49261083743842371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-0.26744563082574413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0.23406419415746937</v>
      </c>
      <c r="Q299" s="11">
        <f>2*'OddsRatio_working_3-way'!K299*'OddsRatio_working_3-way'!L299*'OddsRatio_working_3-way'!M299</f>
        <v>7.3953931803307851E-2</v>
      </c>
      <c r="R299" s="11">
        <f t="shared" si="75"/>
        <v>0</v>
      </c>
      <c r="S299" s="11">
        <f t="shared" si="76"/>
        <v>-0.87518421383363465</v>
      </c>
      <c r="T299" s="11">
        <f t="shared" si="77"/>
        <v>-0.27651949884159072</v>
      </c>
      <c r="U299" s="11">
        <f>'OddsRatio_working_3-way'!S299-'OddsRatio_working_3-way'!R299^2/3</f>
        <v>-0.87518421383363465</v>
      </c>
      <c r="V299" s="11">
        <f>'OddsRatio_working_3-way'!S299*'OddsRatio_working_3-way'!R299/3-2*'OddsRatio_working_3-way'!R299^3/27-'OddsRatio_working_3-way'!T299</f>
        <v>0.27651949884159072</v>
      </c>
      <c r="W299" s="11">
        <f>'OddsRatio_working_3-way'!V299^2+4*'OddsRatio_working_3-way'!U299^3/27</f>
        <v>-2.2847349017293905E-2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0.15756774912470065</v>
      </c>
      <c r="Y299" s="11">
        <f>IF('OddsRatio_working_3-way'!W299&gt;=0,IF('OddsRatio_working_3-way'!V299+SQRT('OddsRatio_working_3-way'!W299)&gt;0,0,PI()),ACOS('OddsRatio_working_3-way'!V299/(2*'OddsRatio_working_3-way'!X299)))</f>
        <v>0.50025092231678792</v>
      </c>
      <c r="Z299" s="11">
        <f>'OddsRatio_working_3-way'!X299^(1/3)*COS('OddsRatio_working_3-way'!Y299/3)</f>
        <v>0.53262677714905327</v>
      </c>
      <c r="AA299" s="11">
        <f>'OddsRatio_working_3-way'!X299^(1/3)*COS(('OddsRatio_working_3-way'!Y299+2*PI())/3)</f>
        <v>-0.34395094814634891</v>
      </c>
      <c r="AB299" s="11">
        <f>'OddsRatio_working_3-way'!X299^(1/3)*COS(('OddsRatio_working_3-way'!Y299+4*PI())/3)</f>
        <v>-0.18867582900270422</v>
      </c>
      <c r="AC299" s="11">
        <f>'OddsRatio_working_3-way'!X299^(1/3)*SIN('OddsRatio_working_3-way'!Y299/3)</f>
        <v>8.9648131836034498E-2</v>
      </c>
      <c r="AD299" s="11">
        <f>'OddsRatio_working_3-way'!X299^(1/3)*SIN(('OddsRatio_working_3-way'!Y299+2*PI())/3)</f>
        <v>0.41644425382889583</v>
      </c>
      <c r="AE299" s="11">
        <f>'OddsRatio_working_3-way'!X299^(1/3)*SIN(('OddsRatio_working_3-way'!Y299+4*PI())/3)</f>
        <v>-0.50609238566493031</v>
      </c>
      <c r="AF299" s="11">
        <f>-'OddsRatio_working_3-way'!U299/(3*'OddsRatio_working_3-way'!X299^(1/3))*COS(('OddsRatio_working_3-way'!Y299)/3)</f>
        <v>0.53262677714905327</v>
      </c>
      <c r="AG299" s="11">
        <f>-'OddsRatio_working_3-way'!U299/(3*'OddsRatio_working_3-way'!X299^(1/3))*COS(('OddsRatio_working_3-way'!Y299+2*PI())/3)</f>
        <v>-0.34395094814634891</v>
      </c>
      <c r="AH299" s="11">
        <f>-'OddsRatio_working_3-way'!U299/(3*'OddsRatio_working_3-way'!X299^(1/3))*COS(('OddsRatio_working_3-way'!Y299+4*PI())/3)</f>
        <v>-0.18867582900270422</v>
      </c>
      <c r="AI299" s="11">
        <f>'OddsRatio_working_3-way'!U299/(3*'OddsRatio_working_3-way'!X299^(1/3))*SIN(('OddsRatio_working_3-way'!Y299)/3)</f>
        <v>-8.9648131836034498E-2</v>
      </c>
      <c r="AJ299" s="11">
        <f>'OddsRatio_working_3-way'!U299/(3*'OddsRatio_working_3-way'!X299^(1/3))*SIN(('OddsRatio_working_3-way'!Y299+2*PI())/3)</f>
        <v>-0.41644425382889583</v>
      </c>
      <c r="AK299" s="11">
        <f>'OddsRatio_working_3-way'!U299/(3*'OddsRatio_working_3-way'!X299^(1/3))*SIN(('OddsRatio_working_3-way'!Y299+4*PI())/3)</f>
        <v>0.50609238566493031</v>
      </c>
      <c r="AL299" s="11">
        <f>'OddsRatio_working_3-way'!Z299+'OddsRatio_working_3-way'!AF299</f>
        <v>1.0652535542981065</v>
      </c>
      <c r="AM299" s="11">
        <f>'OddsRatio_working_3-way'!AA299+'OddsRatio_working_3-way'!AG299</f>
        <v>-0.68790189629269782</v>
      </c>
      <c r="AN299" s="11">
        <f>'OddsRatio_working_3-way'!AB299+'OddsRatio_working_3-way'!AH299</f>
        <v>-0.37735165800540843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1.0652535542981065</v>
      </c>
      <c r="AS299" s="11">
        <f>IF(('OddsRatio_working_3-way'!X299=0),IF(Q299&gt;0,-Q299^(1/3),(-Q299)^(1/3)),'OddsRatio_working_3-way'!AM299-'OddsRatio_working_3-way'!R299/3)</f>
        <v>-0.68790189629269782</v>
      </c>
      <c r="AT299" s="11">
        <f>IF(('OddsRatio_working_3-way'!X299=0),IF(Q299&gt;0,-Q299^(1/3),(-Q299)^(1/3)),'OddsRatio_working_3-way'!AN299-'OddsRatio_working_3-way'!R299/3)</f>
        <v>-0.37735165800540843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9">
        <f t="shared" si="65"/>
        <v>0.65611737166863926</v>
      </c>
      <c r="E300" s="9">
        <f t="shared" si="66"/>
        <v>0.20902447713143066</v>
      </c>
      <c r="F300" s="9">
        <f t="shared" si="67"/>
        <v>0.13485815119993</v>
      </c>
      <c r="G300" s="9">
        <f t="shared" si="68"/>
        <v>1.0482350968906604</v>
      </c>
      <c r="H300" s="9">
        <f t="shared" si="69"/>
        <v>1.5241175484453302</v>
      </c>
      <c r="I300" s="9">
        <f t="shared" si="70"/>
        <v>4.7841286997752839</v>
      </c>
      <c r="J300" s="9">
        <f t="shared" si="71"/>
        <v>7.4151987929708403</v>
      </c>
      <c r="K300" s="11">
        <f t="shared" si="72"/>
        <v>0.66666666666666663</v>
      </c>
      <c r="L300" s="11">
        <f t="shared" si="73"/>
        <v>0.21691973969631234</v>
      </c>
      <c r="M300" s="11">
        <f t="shared" si="74"/>
        <v>0.1404494382022472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-0.22436569255892169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0.2077798630237149</v>
      </c>
      <c r="Q300" s="11">
        <f>2*'OddsRatio_working_3-way'!K300*'OddsRatio_working_3-way'!L300*'OddsRatio_working_3-way'!M300</f>
        <v>4.0621674100433026E-2</v>
      </c>
      <c r="R300" s="11">
        <f t="shared" si="75"/>
        <v>0</v>
      </c>
      <c r="S300" s="11">
        <f t="shared" si="76"/>
        <v>-0.92607680191190056</v>
      </c>
      <c r="T300" s="11">
        <f t="shared" si="77"/>
        <v>-0.18105118316948204</v>
      </c>
      <c r="U300" s="11">
        <f>'OddsRatio_working_3-way'!S300-'OddsRatio_working_3-way'!R300^2/3</f>
        <v>-0.92607680191190056</v>
      </c>
      <c r="V300" s="11">
        <f>'OddsRatio_working_3-way'!S300*'OddsRatio_working_3-way'!R300/3-2*'OddsRatio_working_3-way'!R300^3/27-'OddsRatio_working_3-way'!T300</f>
        <v>0.18105118316948204</v>
      </c>
      <c r="W300" s="11">
        <f>'OddsRatio_working_3-way'!V300^2+4*'OddsRatio_working_3-way'!U300^3/27</f>
        <v>-8.4882744595183413E-2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0.17150967576368159</v>
      </c>
      <c r="Y300" s="11">
        <f>IF('OddsRatio_working_3-way'!W300&gt;=0,IF('OddsRatio_working_3-way'!V300+SQRT('OddsRatio_working_3-way'!W300)&gt;0,0,PI()),ACOS('OddsRatio_working_3-way'!V300/(2*'OddsRatio_working_3-way'!X300)))</f>
        <v>1.0147688951891605</v>
      </c>
      <c r="Z300" s="11">
        <f>'OddsRatio_working_3-way'!X300^(1/3)*COS('OddsRatio_working_3-way'!Y300/3)</f>
        <v>0.52411754844533021</v>
      </c>
      <c r="AA300" s="11">
        <f>'OddsRatio_working_3-way'!X300^(1/3)*COS(('OddsRatio_working_3-way'!Y300+2*PI())/3)</f>
        <v>-0.4217296765083286</v>
      </c>
      <c r="AB300" s="11">
        <f>'OddsRatio_working_3-way'!X300^(1/3)*COS(('OddsRatio_working_3-way'!Y300+4*PI())/3)</f>
        <v>-0.10238787193700165</v>
      </c>
      <c r="AC300" s="11">
        <f>'OddsRatio_working_3-way'!X300^(1/3)*SIN('OddsRatio_working_3-way'!Y300/3)</f>
        <v>0.18437207683275661</v>
      </c>
      <c r="AD300" s="11">
        <f>'OddsRatio_working_3-way'!X300^(1/3)*SIN(('OddsRatio_working_3-way'!Y300+2*PI())/3)</f>
        <v>0.36171307310649886</v>
      </c>
      <c r="AE300" s="11">
        <f>'OddsRatio_working_3-way'!X300^(1/3)*SIN(('OddsRatio_working_3-way'!Y300+4*PI())/3)</f>
        <v>-0.54608514993925539</v>
      </c>
      <c r="AF300" s="11">
        <f>-'OddsRatio_working_3-way'!U300/(3*'OddsRatio_working_3-way'!X300^(1/3))*COS(('OddsRatio_working_3-way'!Y300)/3)</f>
        <v>0.52411754844533009</v>
      </c>
      <c r="AG300" s="11">
        <f>-'OddsRatio_working_3-way'!U300/(3*'OddsRatio_working_3-way'!X300^(1/3))*COS(('OddsRatio_working_3-way'!Y300+2*PI())/3)</f>
        <v>-0.42172967650832854</v>
      </c>
      <c r="AH300" s="11">
        <f>-'OddsRatio_working_3-way'!U300/(3*'OddsRatio_working_3-way'!X300^(1/3))*COS(('OddsRatio_working_3-way'!Y300+4*PI())/3)</f>
        <v>-0.10238787193700162</v>
      </c>
      <c r="AI300" s="11">
        <f>'OddsRatio_working_3-way'!U300/(3*'OddsRatio_working_3-way'!X300^(1/3))*SIN(('OddsRatio_working_3-way'!Y300)/3)</f>
        <v>-0.18437207683275655</v>
      </c>
      <c r="AJ300" s="11">
        <f>'OddsRatio_working_3-way'!U300/(3*'OddsRatio_working_3-way'!X300^(1/3))*SIN(('OddsRatio_working_3-way'!Y300+2*PI())/3)</f>
        <v>-0.36171307310649881</v>
      </c>
      <c r="AK300" s="11">
        <f>'OddsRatio_working_3-way'!U300/(3*'OddsRatio_working_3-way'!X300^(1/3))*SIN(('OddsRatio_working_3-way'!Y300+4*PI())/3)</f>
        <v>0.54608514993925528</v>
      </c>
      <c r="AL300" s="11">
        <f>'OddsRatio_working_3-way'!Z300+'OddsRatio_working_3-way'!AF300</f>
        <v>1.0482350968906604</v>
      </c>
      <c r="AM300" s="11">
        <f>'OddsRatio_working_3-way'!AA300+'OddsRatio_working_3-way'!AG300</f>
        <v>-0.8434593530166572</v>
      </c>
      <c r="AN300" s="11">
        <f>'OddsRatio_working_3-way'!AB300+'OddsRatio_working_3-way'!AH300</f>
        <v>-0.20477574387400327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1.0482350968906604</v>
      </c>
      <c r="AS300" s="11">
        <f>IF(('OddsRatio_working_3-way'!X300=0),IF(Q300&gt;0,-Q300^(1/3),(-Q300)^(1/3)),'OddsRatio_working_3-way'!AM300-'OddsRatio_working_3-way'!R300/3)</f>
        <v>-0.8434593530166572</v>
      </c>
      <c r="AT300" s="11">
        <f>IF(('OddsRatio_working_3-way'!X300=0),IF(Q300&gt;0,-Q300^(1/3),(-Q300)^(1/3)),'OddsRatio_working_3-way'!AN300-'OddsRatio_working_3-way'!R300/3)</f>
        <v>-0.20477574387400327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9">
        <f t="shared" si="65"/>
        <v>0.38122117000721778</v>
      </c>
      <c r="E301" s="9">
        <f t="shared" si="66"/>
        <v>0.27422326284593918</v>
      </c>
      <c r="F301" s="9">
        <f t="shared" si="67"/>
        <v>0.34455556714684304</v>
      </c>
      <c r="G301" s="9">
        <f t="shared" si="68"/>
        <v>1.0338529817219819</v>
      </c>
      <c r="H301" s="9">
        <f t="shared" si="69"/>
        <v>2.623149181303511</v>
      </c>
      <c r="I301" s="9">
        <f t="shared" si="70"/>
        <v>3.646663633208274</v>
      </c>
      <c r="J301" s="9">
        <f t="shared" si="71"/>
        <v>2.902289486368447</v>
      </c>
      <c r="K301" s="11">
        <f t="shared" si="72"/>
        <v>0.38910505836575876</v>
      </c>
      <c r="L301" s="11">
        <f t="shared" si="73"/>
        <v>0.2808988764044944</v>
      </c>
      <c r="M301" s="11">
        <f t="shared" si="74"/>
        <v>0.35211267605633806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-0.28461381677024955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0.22975917851356817</v>
      </c>
      <c r="Q301" s="11">
        <f>2*'OddsRatio_working_3-way'!K301*'OddsRatio_working_3-way'!L301*'OddsRatio_working_3-way'!M301</f>
        <v>7.6971249083272436E-2</v>
      </c>
      <c r="R301" s="11">
        <f t="shared" si="75"/>
        <v>0</v>
      </c>
      <c r="S301" s="11">
        <f t="shared" si="76"/>
        <v>-0.80726642550539984</v>
      </c>
      <c r="T301" s="11">
        <f t="shared" si="77"/>
        <v>-0.27044101356964823</v>
      </c>
      <c r="U301" s="11">
        <f>'OddsRatio_working_3-way'!S301-'OddsRatio_working_3-way'!R301^2/3</f>
        <v>-0.80726642550539984</v>
      </c>
      <c r="V301" s="11">
        <f>'OddsRatio_working_3-way'!S301*'OddsRatio_working_3-way'!R301/3-2*'OddsRatio_working_3-way'!R301^3/27-'OddsRatio_working_3-way'!T301</f>
        <v>0.27044101356964823</v>
      </c>
      <c r="W301" s="11">
        <f>'OddsRatio_working_3-way'!V301^2+4*'OddsRatio_working_3-way'!U301^3/27</f>
        <v>-4.7992349052825845E-3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0.13958651145961529</v>
      </c>
      <c r="Y301" s="11">
        <f>IF('OddsRatio_working_3-way'!W301&gt;=0,IF('OddsRatio_working_3-way'!V301+SQRT('OddsRatio_working_3-way'!W301)&gt;0,0,PI()),ACOS('OddsRatio_working_3-way'!V301/(2*'OddsRatio_working_3-way'!X301)))</f>
        <v>0.2507690358502126</v>
      </c>
      <c r="Z301" s="11">
        <f>'OddsRatio_working_3-way'!X301^(1/3)*COS('OddsRatio_working_3-way'!Y301/3)</f>
        <v>0.51692649086099096</v>
      </c>
      <c r="AA301" s="11">
        <f>'OddsRatio_working_3-way'!X301^(1/3)*COS(('OddsRatio_working_3-way'!Y301+2*PI())/3)</f>
        <v>-0.29597136003195762</v>
      </c>
      <c r="AB301" s="11">
        <f>'OddsRatio_working_3-way'!X301^(1/3)*COS(('OddsRatio_working_3-way'!Y301+4*PI())/3)</f>
        <v>-0.22095513082903342</v>
      </c>
      <c r="AC301" s="11">
        <f>'OddsRatio_working_3-way'!X301^(1/3)*SIN('OddsRatio_working_3-way'!Y301/3)</f>
        <v>4.3310640123898986E-2</v>
      </c>
      <c r="AD301" s="11">
        <f>'OddsRatio_working_3-way'!X301^(1/3)*SIN(('OddsRatio_working_3-way'!Y301+2*PI())/3)</f>
        <v>0.42601615291281308</v>
      </c>
      <c r="AE301" s="11">
        <f>'OddsRatio_working_3-way'!X301^(1/3)*SIN(('OddsRatio_working_3-way'!Y301+4*PI())/3)</f>
        <v>-0.46932679303671204</v>
      </c>
      <c r="AF301" s="11">
        <f>-'OddsRatio_working_3-way'!U301/(3*'OddsRatio_working_3-way'!X301^(1/3))*COS(('OddsRatio_working_3-way'!Y301)/3)</f>
        <v>0.51692649086099085</v>
      </c>
      <c r="AG301" s="11">
        <f>-'OddsRatio_working_3-way'!U301/(3*'OddsRatio_working_3-way'!X301^(1/3))*COS(('OddsRatio_working_3-way'!Y301+2*PI())/3)</f>
        <v>-0.29597136003195751</v>
      </c>
      <c r="AH301" s="11">
        <f>-'OddsRatio_working_3-way'!U301/(3*'OddsRatio_working_3-way'!X301^(1/3))*COS(('OddsRatio_working_3-way'!Y301+4*PI())/3)</f>
        <v>-0.22095513082903337</v>
      </c>
      <c r="AI301" s="11">
        <f>'OddsRatio_working_3-way'!U301/(3*'OddsRatio_working_3-way'!X301^(1/3))*SIN(('OddsRatio_working_3-way'!Y301)/3)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-0.42601615291281303</v>
      </c>
      <c r="AK301" s="11">
        <f>'OddsRatio_working_3-way'!U301/(3*'OddsRatio_working_3-way'!X301^(1/3))*SIN(('OddsRatio_working_3-way'!Y301+4*PI())/3)</f>
        <v>0.46932679303671193</v>
      </c>
      <c r="AL301" s="11">
        <f>'OddsRatio_working_3-way'!Z301+'OddsRatio_working_3-way'!AF301</f>
        <v>1.0338529817219819</v>
      </c>
      <c r="AM301" s="11">
        <f>'OddsRatio_working_3-way'!AA301+'OddsRatio_working_3-way'!AG301</f>
        <v>-0.59194272006391513</v>
      </c>
      <c r="AN301" s="11">
        <f>'OddsRatio_working_3-way'!AB301+'OddsRatio_working_3-way'!AH301</f>
        <v>-0.44191026165806679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1.0338529817219819</v>
      </c>
      <c r="AS301" s="11">
        <f>IF(('OddsRatio_working_3-way'!X301=0),IF(Q301&gt;0,-Q301^(1/3),(-Q301)^(1/3)),'OddsRatio_working_3-way'!AM301-'OddsRatio_working_3-way'!R301/3)</f>
        <v>-0.59194272006391513</v>
      </c>
      <c r="AT301" s="11">
        <f>IF(('OddsRatio_working_3-way'!X301=0),IF(Q301&gt;0,-Q301^(1/3),(-Q301)^(1/3)),'OddsRatio_working_3-way'!AN301-'OddsRatio_working_3-way'!R301/3)</f>
        <v>-0.44191026165806679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9">
        <f t="shared" si="65"/>
        <v>0.61245601425723295</v>
      </c>
      <c r="E302" s="9">
        <f t="shared" si="66"/>
        <v>0.23024834683658152</v>
      </c>
      <c r="F302" s="9">
        <f t="shared" si="67"/>
        <v>0.15729563890618542</v>
      </c>
      <c r="G302" s="9">
        <f t="shared" si="68"/>
        <v>1.054617193510536</v>
      </c>
      <c r="H302" s="9">
        <f t="shared" si="69"/>
        <v>1.6327703161063216</v>
      </c>
      <c r="I302" s="9">
        <f t="shared" si="70"/>
        <v>4.3431365034283989</v>
      </c>
      <c r="J302" s="9">
        <f t="shared" si="71"/>
        <v>6.3574553430335214</v>
      </c>
      <c r="K302" s="11">
        <f t="shared" si="72"/>
        <v>0.625</v>
      </c>
      <c r="L302" s="11">
        <f t="shared" si="73"/>
        <v>0.23980815347721823</v>
      </c>
      <c r="M302" s="11">
        <f t="shared" si="74"/>
        <v>0.16447368421052633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-0.23818510980689123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0.2181642843619841</v>
      </c>
      <c r="Q302" s="11">
        <f>2*'OddsRatio_working_3-way'!K302*'OddsRatio_working_3-way'!L302*'OddsRatio_working_3-way'!M302</f>
        <v>4.9302663132651782E-2</v>
      </c>
      <c r="R302" s="11">
        <f t="shared" si="75"/>
        <v>0</v>
      </c>
      <c r="S302" s="11">
        <f t="shared" si="76"/>
        <v>-0.91594426091060421</v>
      </c>
      <c r="T302" s="11">
        <f t="shared" si="77"/>
        <v>-0.20699305331313095</v>
      </c>
      <c r="U302" s="11">
        <f>'OddsRatio_working_3-way'!S302-'OddsRatio_working_3-way'!R302^2/3</f>
        <v>-0.91594426091060421</v>
      </c>
      <c r="V302" s="11">
        <f>'OddsRatio_working_3-way'!S302*'OddsRatio_working_3-way'!R302/3-2*'OddsRatio_working_3-way'!R302^3/27-'OddsRatio_working_3-way'!T302</f>
        <v>0.20699305331313095</v>
      </c>
      <c r="W302" s="11">
        <f>'OddsRatio_working_3-way'!V302^2+4*'OddsRatio_working_3-way'!U302^3/27</f>
        <v>-7.0996098085331583E-2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0.16870256533706315</v>
      </c>
      <c r="Y302" s="11">
        <f>IF('OddsRatio_working_3-way'!W302&gt;=0,IF('OddsRatio_working_3-way'!V302+SQRT('OddsRatio_working_3-way'!W302)&gt;0,0,PI()),ACOS('OddsRatio_working_3-way'!V302/(2*'OddsRatio_working_3-way'!X302)))</f>
        <v>0.9103299773232435</v>
      </c>
      <c r="Z302" s="11">
        <f>'OddsRatio_working_3-way'!X302^(1/3)*COS('OddsRatio_working_3-way'!Y302/3)</f>
        <v>0.52730859675526798</v>
      </c>
      <c r="AA302" s="11">
        <f>'OddsRatio_working_3-way'!X302^(1/3)*COS(('OddsRatio_working_3-way'!Y302+2*PI())/3)</f>
        <v>-0.40664135397583739</v>
      </c>
      <c r="AB302" s="11">
        <f>'OddsRatio_working_3-way'!X302^(1/3)*COS(('OddsRatio_working_3-way'!Y302+4*PI())/3)</f>
        <v>-0.12066724277943047</v>
      </c>
      <c r="AC302" s="11">
        <f>'OddsRatio_working_3-way'!X302^(1/3)*SIN('OddsRatio_working_3-way'!Y302/3)</f>
        <v>0.16510723008050948</v>
      </c>
      <c r="AD302" s="11">
        <f>'OddsRatio_working_3-way'!X302^(1/3)*SIN(('OddsRatio_working_3-way'!Y302+2*PI())/3)</f>
        <v>0.37410902538373197</v>
      </c>
      <c r="AE302" s="11">
        <f>'OddsRatio_working_3-way'!X302^(1/3)*SIN(('OddsRatio_working_3-way'!Y302+4*PI())/3)</f>
        <v>-0.53921625546424146</v>
      </c>
      <c r="AF302" s="11">
        <f>-'OddsRatio_working_3-way'!U302/(3*'OddsRatio_working_3-way'!X302^(1/3))*COS(('OddsRatio_working_3-way'!Y302)/3)</f>
        <v>0.52730859675526798</v>
      </c>
      <c r="AG302" s="11">
        <f>-'OddsRatio_working_3-way'!U302/(3*'OddsRatio_working_3-way'!X302^(1/3))*COS(('OddsRatio_working_3-way'!Y302+2*PI())/3)</f>
        <v>-0.40664135397583739</v>
      </c>
      <c r="AH302" s="11">
        <f>-'OddsRatio_working_3-way'!U302/(3*'OddsRatio_working_3-way'!X302^(1/3))*COS(('OddsRatio_working_3-way'!Y302+4*PI())/3)</f>
        <v>-0.12066724277943047</v>
      </c>
      <c r="AI302" s="11">
        <f>'OddsRatio_working_3-way'!U302/(3*'OddsRatio_working_3-way'!X302^(1/3))*SIN(('OddsRatio_working_3-way'!Y302)/3)</f>
        <v>-0.16510723008050948</v>
      </c>
      <c r="AJ302" s="11">
        <f>'OddsRatio_working_3-way'!U302/(3*'OddsRatio_working_3-way'!X302^(1/3))*SIN(('OddsRatio_working_3-way'!Y302+2*PI())/3)</f>
        <v>-0.37410902538373197</v>
      </c>
      <c r="AK302" s="11">
        <f>'OddsRatio_working_3-way'!U302/(3*'OddsRatio_working_3-way'!X302^(1/3))*SIN(('OddsRatio_working_3-way'!Y302+4*PI())/3)</f>
        <v>0.53921625546424146</v>
      </c>
      <c r="AL302" s="11">
        <f>'OddsRatio_working_3-way'!Z302+'OddsRatio_working_3-way'!AF302</f>
        <v>1.054617193510536</v>
      </c>
      <c r="AM302" s="11">
        <f>'OddsRatio_working_3-way'!AA302+'OddsRatio_working_3-way'!AG302</f>
        <v>-0.81328270795167479</v>
      </c>
      <c r="AN302" s="11">
        <f>'OddsRatio_working_3-way'!AB302+'OddsRatio_working_3-way'!AH302</f>
        <v>-0.24133448555886094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1.054617193510536</v>
      </c>
      <c r="AS302" s="11">
        <f>IF(('OddsRatio_working_3-way'!X302=0),IF(Q302&gt;0,-Q302^(1/3),(-Q302)^(1/3)),'OddsRatio_working_3-way'!AM302-'OddsRatio_working_3-way'!R302/3)</f>
        <v>-0.81328270795167479</v>
      </c>
      <c r="AT302" s="11">
        <f>IF(('OddsRatio_working_3-way'!X302=0),IF(Q302&gt;0,-Q302^(1/3),(-Q302)^(1/3)),'OddsRatio_working_3-way'!AN302-'OddsRatio_working_3-way'!R302/3)</f>
        <v>-0.24133448555886094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9">
        <f t="shared" si="65"/>
        <v>0.50382071887378521</v>
      </c>
      <c r="E303" s="9">
        <f t="shared" si="66"/>
        <v>0.27392250105142096</v>
      </c>
      <c r="F303" s="9">
        <f t="shared" si="67"/>
        <v>0.2222567800747936</v>
      </c>
      <c r="G303" s="9">
        <f t="shared" si="68"/>
        <v>1.0476947042796705</v>
      </c>
      <c r="H303" s="9">
        <f t="shared" si="69"/>
        <v>1.98483302202289</v>
      </c>
      <c r="I303" s="9">
        <f t="shared" si="70"/>
        <v>3.6506676018275663</v>
      </c>
      <c r="J303" s="9">
        <f t="shared" si="71"/>
        <v>4.4993003122940998</v>
      </c>
      <c r="K303" s="11">
        <f t="shared" si="72"/>
        <v>0.51546391752577325</v>
      </c>
      <c r="L303" s="11">
        <f t="shared" si="73"/>
        <v>0.28328611898016998</v>
      </c>
      <c r="M303" s="11">
        <f t="shared" si="74"/>
        <v>0.2304147465437788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-0.26725674626465112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0.22912946817603658</v>
      </c>
      <c r="Q303" s="11">
        <f>2*'OddsRatio_working_3-way'!K303*'OddsRatio_working_3-way'!L303*'OddsRatio_working_3-way'!M303</f>
        <v>6.7292061138336745E-2</v>
      </c>
      <c r="R303" s="11">
        <f t="shared" si="75"/>
        <v>0</v>
      </c>
      <c r="S303" s="11">
        <f t="shared" si="76"/>
        <v>-0.85733838856640499</v>
      </c>
      <c r="T303" s="11">
        <f t="shared" si="77"/>
        <v>-0.25178807300041267</v>
      </c>
      <c r="U303" s="11">
        <f>'OddsRatio_working_3-way'!S303-'OddsRatio_working_3-way'!R303^2/3</f>
        <v>-0.85733838856640499</v>
      </c>
      <c r="V303" s="11">
        <f>'OddsRatio_working_3-way'!S303*'OddsRatio_working_3-way'!R303/3-2*'OddsRatio_working_3-way'!R303^3/27-'OddsRatio_working_3-way'!T303</f>
        <v>0.25178807300041267</v>
      </c>
      <c r="W303" s="11">
        <f>'OddsRatio_working_3-way'!V303^2+4*'OddsRatio_working_3-way'!U303^3/27</f>
        <v>-2.9961088497466204E-2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0.15277297061549153</v>
      </c>
      <c r="Y303" s="11">
        <f>IF('OddsRatio_working_3-way'!W303&gt;=0,IF('OddsRatio_working_3-way'!V303+SQRT('OddsRatio_working_3-way'!W303)&gt;0,0,PI()),ACOS('OddsRatio_working_3-way'!V303/(2*'OddsRatio_working_3-way'!X303)))</f>
        <v>0.60225610545443553</v>
      </c>
      <c r="Z303" s="11">
        <f>'OddsRatio_working_3-way'!X303^(1/3)*COS('OddsRatio_working_3-way'!Y303/3)</f>
        <v>0.52384735213983524</v>
      </c>
      <c r="AA303" s="11">
        <f>'OddsRatio_working_3-way'!X303^(1/3)*COS(('OddsRatio_working_3-way'!Y303+2*PI())/3)</f>
        <v>-0.35424139313259112</v>
      </c>
      <c r="AB303" s="11">
        <f>'OddsRatio_working_3-way'!X303^(1/3)*COS(('OddsRatio_working_3-way'!Y303+4*PI())/3)</f>
        <v>-0.16960595900724423</v>
      </c>
      <c r="AC303" s="11">
        <f>'OddsRatio_working_3-way'!X303^(1/3)*SIN('OddsRatio_working_3-way'!Y303/3)</f>
        <v>0.10659931759421257</v>
      </c>
      <c r="AD303" s="11">
        <f>'OddsRatio_working_3-way'!X303^(1/3)*SIN(('OddsRatio_working_3-way'!Y303+2*PI())/3)</f>
        <v>0.40036545586120353</v>
      </c>
      <c r="AE303" s="11">
        <f>'OddsRatio_working_3-way'!X303^(1/3)*SIN(('OddsRatio_working_3-way'!Y303+4*PI())/3)</f>
        <v>-0.50696477345541602</v>
      </c>
      <c r="AF303" s="11">
        <f>-'OddsRatio_working_3-way'!U303/(3*'OddsRatio_working_3-way'!X303^(1/3))*COS(('OddsRatio_working_3-way'!Y303)/3)</f>
        <v>0.52384735213983524</v>
      </c>
      <c r="AG303" s="11">
        <f>-'OddsRatio_working_3-way'!U303/(3*'OddsRatio_working_3-way'!X303^(1/3))*COS(('OddsRatio_working_3-way'!Y303+2*PI())/3)</f>
        <v>-0.35424139313259112</v>
      </c>
      <c r="AH303" s="11">
        <f>-'OddsRatio_working_3-way'!U303/(3*'OddsRatio_working_3-way'!X303^(1/3))*COS(('OddsRatio_working_3-way'!Y303+4*PI())/3)</f>
        <v>-0.16960595900724423</v>
      </c>
      <c r="AI303" s="11">
        <f>'OddsRatio_working_3-way'!U303/(3*'OddsRatio_working_3-way'!X303^(1/3))*SIN(('OddsRatio_working_3-way'!Y303)/3)</f>
        <v>-0.10659931759421257</v>
      </c>
      <c r="AJ303" s="11">
        <f>'OddsRatio_working_3-way'!U303/(3*'OddsRatio_working_3-way'!X303^(1/3))*SIN(('OddsRatio_working_3-way'!Y303+2*PI())/3)</f>
        <v>-0.40036545586120353</v>
      </c>
      <c r="AK303" s="11">
        <f>'OddsRatio_working_3-way'!U303/(3*'OddsRatio_working_3-way'!X303^(1/3))*SIN(('OddsRatio_working_3-way'!Y303+4*PI())/3)</f>
        <v>0.50696477345541602</v>
      </c>
      <c r="AL303" s="11">
        <f>'OddsRatio_working_3-way'!Z303+'OddsRatio_working_3-way'!AF303</f>
        <v>1.0476947042796705</v>
      </c>
      <c r="AM303" s="11">
        <f>'OddsRatio_working_3-way'!AA303+'OddsRatio_working_3-way'!AG303</f>
        <v>-0.70848278626518224</v>
      </c>
      <c r="AN303" s="11">
        <f>'OddsRatio_working_3-way'!AB303+'OddsRatio_working_3-way'!AH303</f>
        <v>-0.33921191801448847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1.0476947042796705</v>
      </c>
      <c r="AS303" s="11">
        <f>IF(('OddsRatio_working_3-way'!X303=0),IF(Q303&gt;0,-Q303^(1/3),(-Q303)^(1/3)),'OddsRatio_working_3-way'!AM303-'OddsRatio_working_3-way'!R303/3)</f>
        <v>-0.70848278626518224</v>
      </c>
      <c r="AT303" s="11">
        <f>IF(('OddsRatio_working_3-way'!X303=0),IF(Q303&gt;0,-Q303^(1/3),(-Q303)^(1/3)),'OddsRatio_working_3-way'!AN303-'OddsRatio_working_3-way'!R303/3)</f>
        <v>-0.33921191801448847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9">
        <f t="shared" si="65"/>
        <v>0.39960524303190986</v>
      </c>
      <c r="E304" s="9">
        <f t="shared" si="66"/>
        <v>0.27086142001525476</v>
      </c>
      <c r="F304" s="9">
        <f t="shared" si="67"/>
        <v>0.32953333695283527</v>
      </c>
      <c r="G304" s="9">
        <f t="shared" si="68"/>
        <v>1.0433817141302333</v>
      </c>
      <c r="H304" s="9">
        <f t="shared" si="69"/>
        <v>2.502469668347536</v>
      </c>
      <c r="I304" s="9">
        <f t="shared" si="70"/>
        <v>3.6919248224560017</v>
      </c>
      <c r="J304" s="9">
        <f t="shared" si="71"/>
        <v>3.0345943425539548</v>
      </c>
      <c r="K304" s="11">
        <f t="shared" si="72"/>
        <v>0.4098360655737705</v>
      </c>
      <c r="L304" s="11">
        <f t="shared" si="73"/>
        <v>0.27932960893854747</v>
      </c>
      <c r="M304" s="11">
        <f t="shared" si="74"/>
        <v>0.33898305084745761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-0.28113954683253106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0.23167515495458862</v>
      </c>
      <c r="Q304" s="11">
        <f>2*'OddsRatio_working_3-way'!K304*'OddsRatio_working_3-way'!L304*'OddsRatio_working_3-way'!M304</f>
        <v>7.7613117237718104E-2</v>
      </c>
      <c r="R304" s="11">
        <f t="shared" si="75"/>
        <v>0</v>
      </c>
      <c r="S304" s="11">
        <f t="shared" si="76"/>
        <v>-0.82405751010402195</v>
      </c>
      <c r="T304" s="11">
        <f t="shared" si="77"/>
        <v>-0.27606616753903573</v>
      </c>
      <c r="U304" s="11">
        <f>'OddsRatio_working_3-way'!S304-'OddsRatio_working_3-way'!R304^2/3</f>
        <v>-0.82405751010402195</v>
      </c>
      <c r="V304" s="11">
        <f>'OddsRatio_working_3-way'!S304*'OddsRatio_working_3-way'!R304/3-2*'OddsRatio_working_3-way'!R304^3/27-'OddsRatio_working_3-way'!T304</f>
        <v>0.27606616753903573</v>
      </c>
      <c r="W304" s="11">
        <f>'OddsRatio_working_3-way'!V304^2+4*'OddsRatio_working_3-way'!U304^3/27</f>
        <v>-6.6901935280539587E-3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0.14396416428033826</v>
      </c>
      <c r="Y304" s="11">
        <f>IF('OddsRatio_working_3-way'!W304&gt;=0,IF('OddsRatio_working_3-way'!V304+SQRT('OddsRatio_working_3-way'!W304)&gt;0,0,PI()),ACOS('OddsRatio_working_3-way'!V304/(2*'OddsRatio_working_3-way'!X304)))</f>
        <v>0.28804286051731753</v>
      </c>
      <c r="Z304" s="11">
        <f>'OddsRatio_working_3-way'!X304^(1/3)*COS('OddsRatio_working_3-way'!Y304/3)</f>
        <v>0.52169085706511664</v>
      </c>
      <c r="AA304" s="11">
        <f>'OddsRatio_working_3-way'!X304^(1/3)*COS(('OddsRatio_working_3-way'!Y304+2*PI())/3)</f>
        <v>-0.30435824005978035</v>
      </c>
      <c r="AB304" s="11">
        <f>'OddsRatio_working_3-way'!X304^(1/3)*COS(('OddsRatio_working_3-way'!Y304+4*PI())/3)</f>
        <v>-0.21733261700533663</v>
      </c>
      <c r="AC304" s="11">
        <f>'OddsRatio_working_3-way'!X304^(1/3)*SIN('OddsRatio_working_3-way'!Y304/3)</f>
        <v>5.0244266896878172E-2</v>
      </c>
      <c r="AD304" s="11">
        <f>'OddsRatio_working_3-way'!X304^(1/3)*SIN(('OddsRatio_working_3-way'!Y304+2*PI())/3)</f>
        <v>0.42667540169202839</v>
      </c>
      <c r="AE304" s="11">
        <f>'OddsRatio_working_3-way'!X304^(1/3)*SIN(('OddsRatio_working_3-way'!Y304+4*PI())/3)</f>
        <v>-0.47691966858890639</v>
      </c>
      <c r="AF304" s="11">
        <f>-'OddsRatio_working_3-way'!U304/(3*'OddsRatio_working_3-way'!X304^(1/3))*COS(('OddsRatio_working_3-way'!Y304)/3)</f>
        <v>0.52169085706511664</v>
      </c>
      <c r="AG304" s="11">
        <f>-'OddsRatio_working_3-way'!U304/(3*'OddsRatio_working_3-way'!X304^(1/3))*COS(('OddsRatio_working_3-way'!Y304+2*PI())/3)</f>
        <v>-0.30435824005978035</v>
      </c>
      <c r="AH304" s="11">
        <f>-'OddsRatio_working_3-way'!U304/(3*'OddsRatio_working_3-way'!X304^(1/3))*COS(('OddsRatio_working_3-way'!Y304+4*PI())/3)</f>
        <v>-0.21733261700533663</v>
      </c>
      <c r="AI304" s="11">
        <f>'OddsRatio_working_3-way'!U304/(3*'OddsRatio_working_3-way'!X304^(1/3))*SIN(('OddsRatio_working_3-way'!Y304)/3)</f>
        <v>-5.0244266896878172E-2</v>
      </c>
      <c r="AJ304" s="11">
        <f>'OddsRatio_working_3-way'!U304/(3*'OddsRatio_working_3-way'!X304^(1/3))*SIN(('OddsRatio_working_3-way'!Y304+2*PI())/3)</f>
        <v>-0.42667540169202839</v>
      </c>
      <c r="AK304" s="11">
        <f>'OddsRatio_working_3-way'!U304/(3*'OddsRatio_working_3-way'!X304^(1/3))*SIN(('OddsRatio_working_3-way'!Y304+4*PI())/3)</f>
        <v>0.47691966858890639</v>
      </c>
      <c r="AL304" s="11">
        <f>'OddsRatio_working_3-way'!Z304+'OddsRatio_working_3-way'!AF304</f>
        <v>1.0433817141302333</v>
      </c>
      <c r="AM304" s="11">
        <f>'OddsRatio_working_3-way'!AA304+'OddsRatio_working_3-way'!AG304</f>
        <v>-0.6087164801195607</v>
      </c>
      <c r="AN304" s="11">
        <f>'OddsRatio_working_3-way'!AB304+'OddsRatio_working_3-way'!AH304</f>
        <v>-0.43466523401067325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1.0433817141302333</v>
      </c>
      <c r="AS304" s="11">
        <f>IF(('OddsRatio_working_3-way'!X304=0),IF(Q304&gt;0,-Q304^(1/3),(-Q304)^(1/3)),'OddsRatio_working_3-way'!AM304-'OddsRatio_working_3-way'!R304/3)</f>
        <v>-0.6087164801195607</v>
      </c>
      <c r="AT304" s="11">
        <f>IF(('OddsRatio_working_3-way'!X304=0),IF(Q304&gt;0,-Q304^(1/3),(-Q304)^(1/3)),'OddsRatio_working_3-way'!AN304-'OddsRatio_working_3-way'!R304/3)</f>
        <v>-0.43466523401067325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9">
        <f t="shared" si="65"/>
        <v>0.40169066584070673</v>
      </c>
      <c r="E305" s="9">
        <f t="shared" si="66"/>
        <v>0.29776616985998666</v>
      </c>
      <c r="F305" s="9">
        <f t="shared" si="67"/>
        <v>0.30054316429930639</v>
      </c>
      <c r="G305" s="9">
        <f t="shared" si="68"/>
        <v>1.0343595918430983</v>
      </c>
      <c r="H305" s="9">
        <f t="shared" si="69"/>
        <v>2.4894778122540617</v>
      </c>
      <c r="I305" s="9">
        <f t="shared" si="70"/>
        <v>3.3583398694022639</v>
      </c>
      <c r="J305" s="9">
        <f t="shared" si="71"/>
        <v>3.3273090816469715</v>
      </c>
      <c r="K305" s="11">
        <f t="shared" si="72"/>
        <v>0.4098360655737705</v>
      </c>
      <c r="L305" s="11">
        <f t="shared" si="73"/>
        <v>0.3048780487804878</v>
      </c>
      <c r="M305" s="11">
        <f t="shared" si="74"/>
        <v>0.30769230769230771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-0.2840094731338233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0.22952357518531041</v>
      </c>
      <c r="Q305" s="11">
        <f>2*'OddsRatio_working_3-way'!K305*'OddsRatio_working_3-way'!L305*'OddsRatio_working_3-way'!M305</f>
        <v>7.6892319995078895E-2</v>
      </c>
      <c r="R305" s="11">
        <f t="shared" si="75"/>
        <v>0</v>
      </c>
      <c r="S305" s="11">
        <f t="shared" si="76"/>
        <v>-0.80815464587394414</v>
      </c>
      <c r="T305" s="11">
        <f t="shared" si="77"/>
        <v>-0.2707385748321422</v>
      </c>
      <c r="U305" s="11">
        <f>'OddsRatio_working_3-way'!S305-'OddsRatio_working_3-way'!R305^2/3</f>
        <v>-0.80815464587394414</v>
      </c>
      <c r="V305" s="11">
        <f>'OddsRatio_working_3-way'!S305*'OddsRatio_working_3-way'!R305/3-2*'OddsRatio_working_3-way'!R305^3/27-'OddsRatio_working_3-way'!T305</f>
        <v>0.2707385748321422</v>
      </c>
      <c r="W305" s="11">
        <f>'OddsRatio_working_3-way'!V305^2+4*'OddsRatio_working_3-way'!U305^3/27</f>
        <v>-4.8957438231995026E-3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0.13981695151638351</v>
      </c>
      <c r="Y305" s="11">
        <f>IF('OddsRatio_working_3-way'!W305&gt;=0,IF('OddsRatio_working_3-way'!V305+SQRT('OddsRatio_working_3-way'!W305)&gt;0,0,PI()),ACOS('OddsRatio_working_3-way'!V305/(2*'OddsRatio_working_3-way'!X305)))</f>
        <v>0.2529059879999942</v>
      </c>
      <c r="Z305" s="11">
        <f>'OddsRatio_working_3-way'!X305^(1/3)*COS('OddsRatio_working_3-way'!Y305/3)</f>
        <v>0.51717979592154917</v>
      </c>
      <c r="AA305" s="11">
        <f>'OddsRatio_working_3-way'!X305^(1/3)*COS(('OddsRatio_working_3-way'!Y305+2*PI())/3)</f>
        <v>-0.2964376916401249</v>
      </c>
      <c r="AB305" s="11">
        <f>'OddsRatio_working_3-way'!X305^(1/3)*COS(('OddsRatio_working_3-way'!Y305+4*PI())/3)</f>
        <v>-0.22074210428142393</v>
      </c>
      <c r="AC305" s="11">
        <f>'OddsRatio_working_3-way'!X305^(1/3)*SIN('OddsRatio_working_3-way'!Y305/3)</f>
        <v>4.3702867738012824E-2</v>
      </c>
      <c r="AD305" s="11">
        <f>'OddsRatio_working_3-way'!X305^(1/3)*SIN(('OddsRatio_working_3-way'!Y305+2*PI())/3)</f>
        <v>0.42603940772310689</v>
      </c>
      <c r="AE305" s="11">
        <f>'OddsRatio_working_3-way'!X305^(1/3)*SIN(('OddsRatio_working_3-way'!Y305+4*PI())/3)</f>
        <v>-0.46974227546111968</v>
      </c>
      <c r="AF305" s="11">
        <f>-'OddsRatio_working_3-way'!U305/(3*'OddsRatio_working_3-way'!X305^(1/3))*COS(('OddsRatio_working_3-way'!Y305)/3)</f>
        <v>0.51717979592154906</v>
      </c>
      <c r="AG305" s="11">
        <f>-'OddsRatio_working_3-way'!U305/(3*'OddsRatio_working_3-way'!X305^(1/3))*COS(('OddsRatio_working_3-way'!Y305+2*PI())/3)</f>
        <v>-0.29643769164012485</v>
      </c>
      <c r="AH305" s="11">
        <f>-'OddsRatio_working_3-way'!U305/(3*'OddsRatio_working_3-way'!X305^(1/3))*COS(('OddsRatio_working_3-way'!Y305+4*PI())/3)</f>
        <v>-0.22074210428142388</v>
      </c>
      <c r="AI305" s="11">
        <f>'OddsRatio_working_3-way'!U305/(3*'OddsRatio_working_3-way'!X305^(1/3))*SIN(('OddsRatio_working_3-way'!Y305)/3)</f>
        <v>-4.3702867738012817E-2</v>
      </c>
      <c r="AJ305" s="11">
        <f>'OddsRatio_working_3-way'!U305/(3*'OddsRatio_working_3-way'!X305^(1/3))*SIN(('OddsRatio_working_3-way'!Y305+2*PI())/3)</f>
        <v>-0.42603940772310678</v>
      </c>
      <c r="AK305" s="11">
        <f>'OddsRatio_working_3-way'!U305/(3*'OddsRatio_working_3-way'!X305^(1/3))*SIN(('OddsRatio_working_3-way'!Y305+4*PI())/3)</f>
        <v>0.46974227546111957</v>
      </c>
      <c r="AL305" s="11">
        <f>'OddsRatio_working_3-way'!Z305+'OddsRatio_working_3-way'!AF305</f>
        <v>1.0343595918430983</v>
      </c>
      <c r="AM305" s="11">
        <f>'OddsRatio_working_3-way'!AA305+'OddsRatio_working_3-way'!AG305</f>
        <v>-0.5928753832802498</v>
      </c>
      <c r="AN305" s="11">
        <f>'OddsRatio_working_3-way'!AB305+'OddsRatio_working_3-way'!AH305</f>
        <v>-0.44148420856284781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1.0343595918430983</v>
      </c>
      <c r="AS305" s="11">
        <f>IF(('OddsRatio_working_3-way'!X305=0),IF(Q305&gt;0,-Q305^(1/3),(-Q305)^(1/3)),'OddsRatio_working_3-way'!AM305-'OddsRatio_working_3-way'!R305/3)</f>
        <v>-0.5928753832802498</v>
      </c>
      <c r="AT305" s="11">
        <f>IF(('OddsRatio_working_3-way'!X305=0),IF(Q305&gt;0,-Q305^(1/3),(-Q305)^(1/3)),'OddsRatio_working_3-way'!AN305-'OddsRatio_working_3-way'!R305/3)</f>
        <v>-0.44148420856284781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9">
        <f t="shared" si="65"/>
        <v>9.8277547866351844E-2</v>
      </c>
      <c r="E306" s="9">
        <f t="shared" si="66"/>
        <v>0.16677755063770164</v>
      </c>
      <c r="F306" s="9">
        <f t="shared" si="67"/>
        <v>0.73494490149594638</v>
      </c>
      <c r="G306" s="9">
        <f t="shared" si="68"/>
        <v>1.0607241679516148</v>
      </c>
      <c r="H306" s="9">
        <f t="shared" si="69"/>
        <v>10.175264052781468</v>
      </c>
      <c r="I306" s="9">
        <f t="shared" si="70"/>
        <v>5.9960108310521054</v>
      </c>
      <c r="J306" s="9">
        <f t="shared" si="71"/>
        <v>1.3606462171035492</v>
      </c>
      <c r="K306" s="11">
        <f t="shared" si="72"/>
        <v>0.10362694300518134</v>
      </c>
      <c r="L306" s="11">
        <f t="shared" si="73"/>
        <v>0.17513134851138354</v>
      </c>
      <c r="M306" s="11">
        <f t="shared" si="74"/>
        <v>0.74626865671641784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-0.18760642672863814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0.18554632082638267</v>
      </c>
      <c r="Q306" s="11">
        <f>2*'OddsRatio_working_3-way'!K306*'OddsRatio_working_3-way'!L306*'OddsRatio_working_3-way'!M306</f>
        <v>2.7087054135238348E-2</v>
      </c>
      <c r="R306" s="11">
        <f t="shared" si="75"/>
        <v>0</v>
      </c>
      <c r="S306" s="11">
        <f t="shared" si="76"/>
        <v>-0.98901900143732657</v>
      </c>
      <c r="T306" s="11">
        <f t="shared" si="77"/>
        <v>-0.14438233597625205</v>
      </c>
      <c r="U306" s="11">
        <f>'OddsRatio_working_3-way'!S306-'OddsRatio_working_3-way'!R306^2/3</f>
        <v>-0.98901900143732657</v>
      </c>
      <c r="V306" s="11">
        <f>'OddsRatio_working_3-way'!S306*'OddsRatio_working_3-way'!R306/3-2*'OddsRatio_working_3-way'!R306^3/27-'OddsRatio_working_3-way'!T306</f>
        <v>0.14438233597625205</v>
      </c>
      <c r="W306" s="11">
        <f>'OddsRatio_working_3-way'!V306^2+4*'OddsRatio_working_3-way'!U306^3/27</f>
        <v>-0.12247484138187681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0.1892888667644218</v>
      </c>
      <c r="Y306" s="11">
        <f>IF('OddsRatio_working_3-way'!W306&gt;=0,IF('OddsRatio_working_3-way'!V306+SQRT('OddsRatio_working_3-way'!W306)&gt;0,0,PI()),ACOS('OddsRatio_working_3-way'!V306/(2*'OddsRatio_working_3-way'!X306)))</f>
        <v>1.1795066300277219</v>
      </c>
      <c r="Z306" s="11">
        <f>'OddsRatio_working_3-way'!X306^(1/3)*COS('OddsRatio_working_3-way'!Y306/3)</f>
        <v>0.53036208397580742</v>
      </c>
      <c r="AA306" s="11">
        <f>'OddsRatio_working_3-way'!X306^(1/3)*COS(('OddsRatio_working_3-way'!Y306+2*PI())/3)</f>
        <v>-0.45568509777139776</v>
      </c>
      <c r="AB306" s="11">
        <f>'OddsRatio_working_3-way'!X306^(1/3)*COS(('OddsRatio_working_3-way'!Y306+4*PI())/3)</f>
        <v>-7.4676986204409518E-2</v>
      </c>
      <c r="AC306" s="11">
        <f>'OddsRatio_working_3-way'!X306^(1/3)*SIN('OddsRatio_working_3-way'!Y306/3)</f>
        <v>0.21997513577663153</v>
      </c>
      <c r="AD306" s="11">
        <f>'OddsRatio_working_3-way'!X306^(1/3)*SIN(('OddsRatio_working_3-way'!Y306+2*PI())/3)</f>
        <v>0.34931947003878921</v>
      </c>
      <c r="AE306" s="11">
        <f>'OddsRatio_working_3-way'!X306^(1/3)*SIN(('OddsRatio_working_3-way'!Y306+4*PI())/3)</f>
        <v>-0.5692946058154208</v>
      </c>
      <c r="AF306" s="11">
        <f>-'OddsRatio_working_3-way'!U306/(3*'OddsRatio_working_3-way'!X306^(1/3))*COS(('OddsRatio_working_3-way'!Y306)/3)</f>
        <v>0.53036208397580731</v>
      </c>
      <c r="AG306" s="11">
        <f>-'OddsRatio_working_3-way'!U306/(3*'OddsRatio_working_3-way'!X306^(1/3))*COS(('OddsRatio_working_3-way'!Y306+2*PI())/3)</f>
        <v>-0.45568509777139765</v>
      </c>
      <c r="AH306" s="11">
        <f>-'OddsRatio_working_3-way'!U306/(3*'OddsRatio_working_3-way'!X306^(1/3))*COS(('OddsRatio_working_3-way'!Y306+4*PI())/3)</f>
        <v>-7.4676986204409504E-2</v>
      </c>
      <c r="AI306" s="11">
        <f>'OddsRatio_working_3-way'!U306/(3*'OddsRatio_working_3-way'!X306^(1/3))*SIN(('OddsRatio_working_3-way'!Y306)/3)</f>
        <v>-0.2199751357766315</v>
      </c>
      <c r="AJ306" s="11">
        <f>'OddsRatio_working_3-way'!U306/(3*'OddsRatio_working_3-way'!X306^(1/3))*SIN(('OddsRatio_working_3-way'!Y306+2*PI())/3)</f>
        <v>-0.3493194700387891</v>
      </c>
      <c r="AK306" s="11">
        <f>'OddsRatio_working_3-way'!U306/(3*'OddsRatio_working_3-way'!X306^(1/3))*SIN(('OddsRatio_working_3-way'!Y306+4*PI())/3)</f>
        <v>0.56929460581542068</v>
      </c>
      <c r="AL306" s="11">
        <f>'OddsRatio_working_3-way'!Z306+'OddsRatio_working_3-way'!AF306</f>
        <v>1.0607241679516148</v>
      </c>
      <c r="AM306" s="11">
        <f>'OddsRatio_working_3-way'!AA306+'OddsRatio_working_3-way'!AG306</f>
        <v>-0.91137019554279541</v>
      </c>
      <c r="AN306" s="11">
        <f>'OddsRatio_working_3-way'!AB306+'OddsRatio_working_3-way'!AH306</f>
        <v>-0.14935397240881904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1.0607241679516148</v>
      </c>
      <c r="AS306" s="11">
        <f>IF(('OddsRatio_working_3-way'!X306=0),IF(Q306&gt;0,-Q306^(1/3),(-Q306)^(1/3)),'OddsRatio_working_3-way'!AM306-'OddsRatio_working_3-way'!R306/3)</f>
        <v>-0.91137019554279541</v>
      </c>
      <c r="AT306" s="11">
        <f>IF(('OddsRatio_working_3-way'!X306=0),IF(Q306&gt;0,-Q306^(1/3),(-Q306)^(1/3)),'OddsRatio_working_3-way'!AN306-'OddsRatio_working_3-way'!R306/3)</f>
        <v>-0.14935397240881904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9">
        <f t="shared" si="65"/>
        <v>0.50777962991833103</v>
      </c>
      <c r="E307" s="9">
        <f t="shared" si="66"/>
        <v>0.25588047032159605</v>
      </c>
      <c r="F307" s="9">
        <f t="shared" si="67"/>
        <v>0.23633989976007308</v>
      </c>
      <c r="G307" s="9">
        <f t="shared" si="68"/>
        <v>1.0423206918062169</v>
      </c>
      <c r="H307" s="9">
        <f t="shared" si="69"/>
        <v>1.9693582433797816</v>
      </c>
      <c r="I307" s="9">
        <f t="shared" si="70"/>
        <v>3.9080747301393441</v>
      </c>
      <c r="J307" s="9">
        <f t="shared" si="71"/>
        <v>4.2311941445992716</v>
      </c>
      <c r="K307" s="11">
        <f t="shared" si="72"/>
        <v>0.5181347150259068</v>
      </c>
      <c r="L307" s="11">
        <f t="shared" si="73"/>
        <v>0.26385224274406333</v>
      </c>
      <c r="M307" s="11">
        <f t="shared" si="74"/>
        <v>0.24390243902439027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-0.26820598814215413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0.22740708903254295</v>
      </c>
      <c r="Q307" s="11">
        <f>2*'OddsRatio_working_3-way'!K307*'OddsRatio_working_3-way'!L307*'OddsRatio_working_3-way'!M307</f>
        <v>6.6688295903971545E-2</v>
      </c>
      <c r="R307" s="11">
        <f t="shared" si="75"/>
        <v>0</v>
      </c>
      <c r="S307" s="11">
        <f t="shared" si="76"/>
        <v>-0.84788222145142034</v>
      </c>
      <c r="T307" s="11">
        <f t="shared" si="77"/>
        <v>-0.24864581274235203</v>
      </c>
      <c r="U307" s="11">
        <f>'OddsRatio_working_3-way'!S307-'OddsRatio_working_3-way'!R307^2/3</f>
        <v>-0.84788222145142034</v>
      </c>
      <c r="V307" s="11">
        <f>'OddsRatio_working_3-way'!S307*'OddsRatio_working_3-way'!R307/3-2*'OddsRatio_working_3-way'!R307^3/27-'OddsRatio_working_3-way'!T307</f>
        <v>0.24864581274235203</v>
      </c>
      <c r="W307" s="11">
        <f>'OddsRatio_working_3-way'!V307^2+4*'OddsRatio_working_3-way'!U307^3/27</f>
        <v>-2.8478391985250408E-2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0.15025239780079652</v>
      </c>
      <c r="Y307" s="11">
        <f>IF('OddsRatio_working_3-way'!W307&gt;=0,IF('OddsRatio_working_3-way'!V307+SQRT('OddsRatio_working_3-way'!W307)&gt;0,0,PI()),ACOS('OddsRatio_working_3-way'!V307/(2*'OddsRatio_working_3-way'!X307)))</f>
        <v>0.59628581490139365</v>
      </c>
      <c r="Z307" s="11">
        <f>'OddsRatio_working_3-way'!X307^(1/3)*COS('OddsRatio_working_3-way'!Y307/3)</f>
        <v>0.52116034590310856</v>
      </c>
      <c r="AA307" s="11">
        <f>'OddsRatio_working_3-way'!X307^(1/3)*COS(('OddsRatio_working_3-way'!Y307+2*PI())/3)</f>
        <v>-0.35148933506665292</v>
      </c>
      <c r="AB307" s="11">
        <f>'OddsRatio_working_3-way'!X307^(1/3)*COS(('OddsRatio_working_3-way'!Y307+4*PI())/3)</f>
        <v>-0.16967101083645558</v>
      </c>
      <c r="AC307" s="11">
        <f>'OddsRatio_working_3-way'!X307^(1/3)*SIN('OddsRatio_working_3-way'!Y307/3)</f>
        <v>0.10497285843791111</v>
      </c>
      <c r="AD307" s="11">
        <f>'OddsRatio_working_3-way'!X307^(1/3)*SIN(('OddsRatio_working_3-way'!Y307+2*PI())/3)</f>
        <v>0.39885166977822178</v>
      </c>
      <c r="AE307" s="11">
        <f>'OddsRatio_working_3-way'!X307^(1/3)*SIN(('OddsRatio_working_3-way'!Y307+4*PI())/3)</f>
        <v>-0.50382452821613288</v>
      </c>
      <c r="AF307" s="11">
        <f>-'OddsRatio_working_3-way'!U307/(3*'OddsRatio_working_3-way'!X307^(1/3))*COS(('OddsRatio_working_3-way'!Y307)/3)</f>
        <v>0.52116034590310845</v>
      </c>
      <c r="AG307" s="11">
        <f>-'OddsRatio_working_3-way'!U307/(3*'OddsRatio_working_3-way'!X307^(1/3))*COS(('OddsRatio_working_3-way'!Y307+2*PI())/3)</f>
        <v>-0.35148933506665286</v>
      </c>
      <c r="AH307" s="11">
        <f>-'OddsRatio_working_3-way'!U307/(3*'OddsRatio_working_3-way'!X307^(1/3))*COS(('OddsRatio_working_3-way'!Y307+4*PI())/3)</f>
        <v>-0.16967101083645555</v>
      </c>
      <c r="AI307" s="11">
        <f>'OddsRatio_working_3-way'!U307/(3*'OddsRatio_working_3-way'!X307^(1/3))*SIN(('OddsRatio_working_3-way'!Y307)/3)</f>
        <v>-0.10497285843791108</v>
      </c>
      <c r="AJ307" s="11">
        <f>'OddsRatio_working_3-way'!U307/(3*'OddsRatio_working_3-way'!X307^(1/3))*SIN(('OddsRatio_working_3-way'!Y307+2*PI())/3)</f>
        <v>-0.39885166977822173</v>
      </c>
      <c r="AK307" s="11">
        <f>'OddsRatio_working_3-way'!U307/(3*'OddsRatio_working_3-way'!X307^(1/3))*SIN(('OddsRatio_working_3-way'!Y307+4*PI())/3)</f>
        <v>0.50382452821613277</v>
      </c>
      <c r="AL307" s="11">
        <f>'OddsRatio_working_3-way'!Z307+'OddsRatio_working_3-way'!AF307</f>
        <v>1.0423206918062169</v>
      </c>
      <c r="AM307" s="11">
        <f>'OddsRatio_working_3-way'!AA307+'OddsRatio_working_3-way'!AG307</f>
        <v>-0.70297867013330584</v>
      </c>
      <c r="AN307" s="11">
        <f>'OddsRatio_working_3-way'!AB307+'OddsRatio_working_3-way'!AH307</f>
        <v>-0.33934202167291116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1.0423206918062169</v>
      </c>
      <c r="AS307" s="11">
        <f>IF(('OddsRatio_working_3-way'!X307=0),IF(Q307&gt;0,-Q307^(1/3),(-Q307)^(1/3)),'OddsRatio_working_3-way'!AM307-'OddsRatio_working_3-way'!R307/3)</f>
        <v>-0.70297867013330584</v>
      </c>
      <c r="AT307" s="11">
        <f>IF(('OddsRatio_working_3-way'!X307=0),IF(Q307&gt;0,-Q307^(1/3),(-Q307)^(1/3)),'OddsRatio_working_3-way'!AN307-'OddsRatio_working_3-way'!R307/3)</f>
        <v>-0.33934202167291116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9">
        <f t="shared" si="65"/>
        <v>0.50101115283861164</v>
      </c>
      <c r="E308" s="9">
        <f t="shared" si="66"/>
        <v>0.26970346250468569</v>
      </c>
      <c r="F308" s="9">
        <f t="shared" si="67"/>
        <v>0.22928538465670284</v>
      </c>
      <c r="G308" s="9">
        <f t="shared" si="68"/>
        <v>1.0374620328938677</v>
      </c>
      <c r="H308" s="9">
        <f t="shared" si="69"/>
        <v>1.9959635515781129</v>
      </c>
      <c r="I308" s="9">
        <f t="shared" si="70"/>
        <v>3.7077759058529942</v>
      </c>
      <c r="J308" s="9">
        <f t="shared" si="71"/>
        <v>4.3613769865761327</v>
      </c>
      <c r="K308" s="11">
        <f t="shared" si="72"/>
        <v>0.51020408163265307</v>
      </c>
      <c r="L308" s="11">
        <f t="shared" si="73"/>
        <v>0.2770083102493075</v>
      </c>
      <c r="M308" s="11">
        <f t="shared" si="74"/>
        <v>0.23584905660377356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-0.27059989312193822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0.22699588380797364</v>
      </c>
      <c r="Q308" s="11">
        <f>2*'OddsRatio_working_3-way'!K308*'OddsRatio_working_3-way'!L308*'OddsRatio_working_3-way'!M308</f>
        <v>6.6665457799698569E-2</v>
      </c>
      <c r="R308" s="11">
        <f t="shared" si="75"/>
        <v>0</v>
      </c>
      <c r="S308" s="11">
        <f t="shared" si="76"/>
        <v>-0.83886169055389959</v>
      </c>
      <c r="T308" s="11">
        <f t="shared" si="77"/>
        <v>-0.24636172997177666</v>
      </c>
      <c r="U308" s="11">
        <f>'OddsRatio_working_3-way'!S308-'OddsRatio_working_3-way'!R308^2/3</f>
        <v>-0.83886169055389959</v>
      </c>
      <c r="V308" s="11">
        <f>'OddsRatio_working_3-way'!S308*'OddsRatio_working_3-way'!R308/3-2*'OddsRatio_working_3-way'!R308^3/27-'OddsRatio_working_3-way'!T308</f>
        <v>0.24636172997177666</v>
      </c>
      <c r="W308" s="11">
        <f>'OddsRatio_working_3-way'!V308^2+4*'OddsRatio_working_3-way'!U308^3/27</f>
        <v>-2.6757407690570834E-2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0.14786100710232689</v>
      </c>
      <c r="Y308" s="11">
        <f>IF('OddsRatio_working_3-way'!W308&gt;=0,IF('OddsRatio_working_3-way'!V308+SQRT('OddsRatio_working_3-way'!W308)&gt;0,0,PI()),ACOS('OddsRatio_working_3-way'!V308/(2*'OddsRatio_working_3-way'!X308)))</f>
        <v>0.58613369108419511</v>
      </c>
      <c r="Z308" s="11">
        <f>'OddsRatio_working_3-way'!X308^(1/3)*COS('OddsRatio_working_3-way'!Y308/3)</f>
        <v>0.51873101644693387</v>
      </c>
      <c r="AA308" s="11">
        <f>'OddsRatio_working_3-way'!X308^(1/3)*COS(('OddsRatio_working_3-way'!Y308+2*PI())/3)</f>
        <v>-0.34827007543136146</v>
      </c>
      <c r="AB308" s="11">
        <f>'OddsRatio_working_3-way'!X308^(1/3)*COS(('OddsRatio_working_3-way'!Y308+4*PI())/3)</f>
        <v>-0.17046094101557269</v>
      </c>
      <c r="AC308" s="11">
        <f>'OddsRatio_working_3-way'!X308^(1/3)*SIN('OddsRatio_working_3-way'!Y308/3)</f>
        <v>0.1026581516193302</v>
      </c>
      <c r="AD308" s="11">
        <f>'OddsRatio_working_3-way'!X308^(1/3)*SIN(('OddsRatio_working_3-way'!Y308+2*PI())/3)</f>
        <v>0.39790516216430305</v>
      </c>
      <c r="AE308" s="11">
        <f>'OddsRatio_working_3-way'!X308^(1/3)*SIN(('OddsRatio_working_3-way'!Y308+4*PI())/3)</f>
        <v>-0.50056331378363317</v>
      </c>
      <c r="AF308" s="11">
        <f>-'OddsRatio_working_3-way'!U308/(3*'OddsRatio_working_3-way'!X308^(1/3))*COS(('OddsRatio_working_3-way'!Y308)/3)</f>
        <v>0.51873101644693376</v>
      </c>
      <c r="AG308" s="11">
        <f>-'OddsRatio_working_3-way'!U308/(3*'OddsRatio_working_3-way'!X308^(1/3))*COS(('OddsRatio_working_3-way'!Y308+2*PI())/3)</f>
        <v>-0.3482700754313614</v>
      </c>
      <c r="AH308" s="11">
        <f>-'OddsRatio_working_3-way'!U308/(3*'OddsRatio_working_3-way'!X308^(1/3))*COS(('OddsRatio_working_3-way'!Y308+4*PI())/3)</f>
        <v>-0.17046094101557266</v>
      </c>
      <c r="AI308" s="11">
        <f>'OddsRatio_working_3-way'!U308/(3*'OddsRatio_working_3-way'!X308^(1/3))*SIN(('OddsRatio_working_3-way'!Y308)/3)</f>
        <v>-0.10265815161933017</v>
      </c>
      <c r="AJ308" s="11">
        <f>'OddsRatio_working_3-way'!U308/(3*'OddsRatio_working_3-way'!X308^(1/3))*SIN(('OddsRatio_working_3-way'!Y308+2*PI())/3)</f>
        <v>-0.39790516216430299</v>
      </c>
      <c r="AK308" s="11">
        <f>'OddsRatio_working_3-way'!U308/(3*'OddsRatio_working_3-way'!X308^(1/3))*SIN(('OddsRatio_working_3-way'!Y308+4*PI())/3)</f>
        <v>0.50056331378363306</v>
      </c>
      <c r="AL308" s="11">
        <f>'OddsRatio_working_3-way'!Z308+'OddsRatio_working_3-way'!AF308</f>
        <v>1.0374620328938677</v>
      </c>
      <c r="AM308" s="11">
        <f>'OddsRatio_working_3-way'!AA308+'OddsRatio_working_3-way'!AG308</f>
        <v>-0.69654015086272292</v>
      </c>
      <c r="AN308" s="11">
        <f>'OddsRatio_working_3-way'!AB308+'OddsRatio_working_3-way'!AH308</f>
        <v>-0.34092188203114537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1.0374620328938677</v>
      </c>
      <c r="AS308" s="11">
        <f>IF(('OddsRatio_working_3-way'!X308=0),IF(Q308&gt;0,-Q308^(1/3),(-Q308)^(1/3)),'OddsRatio_working_3-way'!AM308-'OddsRatio_working_3-way'!R308/3)</f>
        <v>-0.69654015086272292</v>
      </c>
      <c r="AT308" s="11">
        <f>IF(('OddsRatio_working_3-way'!X308=0),IF(Q308&gt;0,-Q308^(1/3),(-Q308)^(1/3)),'OddsRatio_working_3-way'!AN308-'OddsRatio_working_3-way'!R308/3)</f>
        <v>-0.34092188203114537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9">
        <f t="shared" si="65"/>
        <v>0.58269094029710444</v>
      </c>
      <c r="E309" s="9">
        <f t="shared" si="66"/>
        <v>0.24924289326062837</v>
      </c>
      <c r="F309" s="9">
        <f t="shared" si="67"/>
        <v>0.16806616644226727</v>
      </c>
      <c r="G309" s="9">
        <f t="shared" si="68"/>
        <v>1.0531994771839392</v>
      </c>
      <c r="H309" s="9">
        <f t="shared" si="69"/>
        <v>1.7161756444850791</v>
      </c>
      <c r="I309" s="9">
        <f t="shared" si="70"/>
        <v>4.0121505047460664</v>
      </c>
      <c r="J309" s="9">
        <f t="shared" si="71"/>
        <v>5.9500375427645151</v>
      </c>
      <c r="K309" s="11">
        <f t="shared" si="72"/>
        <v>0.59523809523809523</v>
      </c>
      <c r="L309" s="11">
        <f t="shared" si="73"/>
        <v>0.2590673575129534</v>
      </c>
      <c r="M309" s="11">
        <f t="shared" si="74"/>
        <v>0.17543859649122806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-0.24728704316923589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0.22292345717488887</v>
      </c>
      <c r="Q309" s="11">
        <f>2*'OddsRatio_working_3-way'!K309*'OddsRatio_working_3-way'!L309*'OddsRatio_working_3-way'!M309</f>
        <v>5.4107635236623514E-2</v>
      </c>
      <c r="R309" s="11">
        <f t="shared" si="75"/>
        <v>0</v>
      </c>
      <c r="S309" s="11">
        <f t="shared" si="76"/>
        <v>-0.90147649596961166</v>
      </c>
      <c r="T309" s="11">
        <f t="shared" si="77"/>
        <v>-0.21880497474990576</v>
      </c>
      <c r="U309" s="11">
        <f>'OddsRatio_working_3-way'!S309-'OddsRatio_working_3-way'!R309^2/3</f>
        <v>-0.90147649596961166</v>
      </c>
      <c r="V309" s="11">
        <f>'OddsRatio_working_3-way'!S309*'OddsRatio_working_3-way'!R309/3-2*'OddsRatio_working_3-way'!R309^3/27-'OddsRatio_working_3-way'!T309</f>
        <v>0.21880497474990576</v>
      </c>
      <c r="W309" s="11">
        <f>'OddsRatio_working_3-way'!V309^2+4*'OddsRatio_working_3-way'!U309^3/27</f>
        <v>-6.0656794066754935E-2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0.16472128812183159</v>
      </c>
      <c r="Y309" s="11">
        <f>IF('OddsRatio_working_3-way'!W309&gt;=0,IF('OddsRatio_working_3-way'!V309+SQRT('OddsRatio_working_3-way'!W309)&gt;0,0,PI()),ACOS('OddsRatio_working_3-way'!V309/(2*'OddsRatio_working_3-way'!X309)))</f>
        <v>0.84441696266833988</v>
      </c>
      <c r="Z309" s="11">
        <f>'OddsRatio_working_3-way'!X309^(1/3)*COS('OddsRatio_working_3-way'!Y309/3)</f>
        <v>0.52659973859196973</v>
      </c>
      <c r="AA309" s="11">
        <f>'OddsRatio_working_3-way'!X309^(1/3)*COS(('OddsRatio_working_3-way'!Y309+2*PI())/3)</f>
        <v>-0.39516593952845508</v>
      </c>
      <c r="AB309" s="11">
        <f>'OddsRatio_working_3-way'!X309^(1/3)*COS(('OddsRatio_working_3-way'!Y309+4*PI())/3)</f>
        <v>-0.13143379906351429</v>
      </c>
      <c r="AC309" s="11">
        <f>'OddsRatio_working_3-way'!X309^(1/3)*SIN('OddsRatio_working_3-way'!Y309/3)</f>
        <v>0.15226582229138974</v>
      </c>
      <c r="AD309" s="11">
        <f>'OddsRatio_working_3-way'!X309^(1/3)*SIN(('OddsRatio_working_3-way'!Y309+2*PI())/3)</f>
        <v>0.37991584010119567</v>
      </c>
      <c r="AE309" s="11">
        <f>'OddsRatio_working_3-way'!X309^(1/3)*SIN(('OddsRatio_working_3-way'!Y309+4*PI())/3)</f>
        <v>-0.53218166239258535</v>
      </c>
      <c r="AF309" s="11">
        <f>-'OddsRatio_working_3-way'!U309/(3*'OddsRatio_working_3-way'!X309^(1/3))*COS(('OddsRatio_working_3-way'!Y309)/3)</f>
        <v>0.52659973859196962</v>
      </c>
      <c r="AG309" s="11">
        <f>-'OddsRatio_working_3-way'!U309/(3*'OddsRatio_working_3-way'!X309^(1/3))*COS(('OddsRatio_working_3-way'!Y309+2*PI())/3)</f>
        <v>-0.39516593952845502</v>
      </c>
      <c r="AH309" s="11">
        <f>-'OddsRatio_working_3-way'!U309/(3*'OddsRatio_working_3-way'!X309^(1/3))*COS(('OddsRatio_working_3-way'!Y309+4*PI())/3)</f>
        <v>-0.13143379906351427</v>
      </c>
      <c r="AI309" s="11">
        <f>'OddsRatio_working_3-way'!U309/(3*'OddsRatio_working_3-way'!X309^(1/3))*SIN(('OddsRatio_working_3-way'!Y309)/3)</f>
        <v>-0.15226582229138971</v>
      </c>
      <c r="AJ309" s="11">
        <f>'OddsRatio_working_3-way'!U309/(3*'OddsRatio_working_3-way'!X309^(1/3))*SIN(('OddsRatio_working_3-way'!Y309+2*PI())/3)</f>
        <v>-0.37991584010119561</v>
      </c>
      <c r="AK309" s="11">
        <f>'OddsRatio_working_3-way'!U309/(3*'OddsRatio_working_3-way'!X309^(1/3))*SIN(('OddsRatio_working_3-way'!Y309+4*PI())/3)</f>
        <v>0.53218166239258524</v>
      </c>
      <c r="AL309" s="11">
        <f>'OddsRatio_working_3-way'!Z309+'OddsRatio_working_3-way'!AF309</f>
        <v>1.0531994771839392</v>
      </c>
      <c r="AM309" s="11">
        <f>'OddsRatio_working_3-way'!AA309+'OddsRatio_working_3-way'!AG309</f>
        <v>-0.79033187905691005</v>
      </c>
      <c r="AN309" s="11">
        <f>'OddsRatio_working_3-way'!AB309+'OddsRatio_working_3-way'!AH309</f>
        <v>-0.26286759812702853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1.0531994771839392</v>
      </c>
      <c r="AS309" s="11">
        <f>IF(('OddsRatio_working_3-way'!X309=0),IF(Q309&gt;0,-Q309^(1/3),(-Q309)^(1/3)),'OddsRatio_working_3-way'!AM309-'OddsRatio_working_3-way'!R309/3)</f>
        <v>-0.79033187905691005</v>
      </c>
      <c r="AT309" s="11">
        <f>IF(('OddsRatio_working_3-way'!X309=0),IF(Q309&gt;0,-Q309^(1/3),(-Q309)^(1/3)),'OddsRatio_working_3-way'!AN309-'OddsRatio_working_3-way'!R309/3)</f>
        <v>-0.26286759812702853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9">
        <f t="shared" si="65"/>
        <v>0.70325119403753156</v>
      </c>
      <c r="E310" s="9">
        <f t="shared" si="66"/>
        <v>0.18097594550363724</v>
      </c>
      <c r="F310" s="9">
        <f t="shared" si="67"/>
        <v>0.11577286045883105</v>
      </c>
      <c r="G310" s="9">
        <f t="shared" si="68"/>
        <v>1.0549175333025858</v>
      </c>
      <c r="H310" s="9">
        <f t="shared" si="69"/>
        <v>1.4219670133210345</v>
      </c>
      <c r="I310" s="9">
        <f t="shared" si="70"/>
        <v>5.5255962178680926</v>
      </c>
      <c r="J310" s="9">
        <f t="shared" si="71"/>
        <v>8.6376029411107194</v>
      </c>
      <c r="K310" s="11">
        <f t="shared" si="72"/>
        <v>0.7142857142857143</v>
      </c>
      <c r="L310" s="11">
        <f t="shared" si="73"/>
        <v>0.1890359168241966</v>
      </c>
      <c r="M310" s="11">
        <f t="shared" si="74"/>
        <v>0.12135922330097088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-0.20358460340474394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0.19549224061309517</v>
      </c>
      <c r="Q310" s="11">
        <f>2*'OddsRatio_working_3-way'!K310*'OddsRatio_working_3-way'!L310*'OddsRatio_working_3-way'!M310</f>
        <v>3.2773217202530618E-2</v>
      </c>
      <c r="R310" s="11">
        <f t="shared" si="75"/>
        <v>0</v>
      </c>
      <c r="S310" s="11">
        <f t="shared" si="76"/>
        <v>-0.96025061494674802</v>
      </c>
      <c r="T310" s="11">
        <f t="shared" si="77"/>
        <v>-0.16098082396424943</v>
      </c>
      <c r="U310" s="11">
        <f>'OddsRatio_working_3-way'!S310-'OddsRatio_working_3-way'!R310^2/3</f>
        <v>-0.96025061494674802</v>
      </c>
      <c r="V310" s="11">
        <f>'OddsRatio_working_3-way'!S310*'OddsRatio_working_3-way'!R310/3-2*'OddsRatio_working_3-way'!R310^3/27-'OddsRatio_working_3-way'!T310</f>
        <v>0.16098082396424943</v>
      </c>
      <c r="W310" s="11">
        <f>'OddsRatio_working_3-way'!V310^2+4*'OddsRatio_working_3-way'!U310^3/27</f>
        <v>-0.10525985299832791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0.18109022522111495</v>
      </c>
      <c r="Y310" s="11">
        <f>IF('OddsRatio_working_3-way'!W310&gt;=0,IF('OddsRatio_working_3-way'!V310+SQRT('OddsRatio_working_3-way'!W310)&gt;0,0,PI()),ACOS('OddsRatio_working_3-way'!V310/(2*'OddsRatio_working_3-way'!X310)))</f>
        <v>1.1102061655446791</v>
      </c>
      <c r="Z310" s="11">
        <f>'OddsRatio_working_3-way'!X310^(1/3)*COS('OddsRatio_working_3-way'!Y310/3)</f>
        <v>0.52745876665129288</v>
      </c>
      <c r="AA310" s="11">
        <f>'OddsRatio_working_3-way'!X310^(1/3)*COS(('OddsRatio_working_3-way'!Y310+2*PI())/3)</f>
        <v>-0.44093855591191439</v>
      </c>
      <c r="AB310" s="11">
        <f>'OddsRatio_working_3-way'!X310^(1/3)*COS(('OddsRatio_working_3-way'!Y310+4*PI())/3)</f>
        <v>-8.6520210739378614E-2</v>
      </c>
      <c r="AC310" s="11">
        <f>'OddsRatio_working_3-way'!X310^(1/3)*SIN('OddsRatio_working_3-way'!Y310/3)</f>
        <v>0.20462352699110545</v>
      </c>
      <c r="AD310" s="11">
        <f>'OddsRatio_working_3-way'!X310^(1/3)*SIN(('OddsRatio_working_3-way'!Y310+2*PI())/3)</f>
        <v>0.35448092787327529</v>
      </c>
      <c r="AE310" s="11">
        <f>'OddsRatio_working_3-way'!X310^(1/3)*SIN(('OddsRatio_working_3-way'!Y310+4*PI())/3)</f>
        <v>-0.55910445486438054</v>
      </c>
      <c r="AF310" s="11">
        <f>-'OddsRatio_working_3-way'!U310/(3*'OddsRatio_working_3-way'!X310^(1/3))*COS(('OddsRatio_working_3-way'!Y310)/3)</f>
        <v>0.52745876665129288</v>
      </c>
      <c r="AG310" s="11">
        <f>-'OddsRatio_working_3-way'!U310/(3*'OddsRatio_working_3-way'!X310^(1/3))*COS(('OddsRatio_working_3-way'!Y310+2*PI())/3)</f>
        <v>-0.44093855591191439</v>
      </c>
      <c r="AH310" s="11">
        <f>-'OddsRatio_working_3-way'!U310/(3*'OddsRatio_working_3-way'!X310^(1/3))*COS(('OddsRatio_working_3-way'!Y310+4*PI())/3)</f>
        <v>-8.6520210739378614E-2</v>
      </c>
      <c r="AI310" s="11">
        <f>'OddsRatio_working_3-way'!U310/(3*'OddsRatio_working_3-way'!X310^(1/3))*SIN(('OddsRatio_working_3-way'!Y310)/3)</f>
        <v>-0.20462352699110545</v>
      </c>
      <c r="AJ310" s="11">
        <f>'OddsRatio_working_3-way'!U310/(3*'OddsRatio_working_3-way'!X310^(1/3))*SIN(('OddsRatio_working_3-way'!Y310+2*PI())/3)</f>
        <v>-0.35448092787327529</v>
      </c>
      <c r="AK310" s="11">
        <f>'OddsRatio_working_3-way'!U310/(3*'OddsRatio_working_3-way'!X310^(1/3))*SIN(('OddsRatio_working_3-way'!Y310+4*PI())/3)</f>
        <v>0.55910445486438054</v>
      </c>
      <c r="AL310" s="11">
        <f>'OddsRatio_working_3-way'!Z310+'OddsRatio_working_3-way'!AF310</f>
        <v>1.0549175333025858</v>
      </c>
      <c r="AM310" s="11">
        <f>'OddsRatio_working_3-way'!AA310+'OddsRatio_working_3-way'!AG310</f>
        <v>-0.88187711182382877</v>
      </c>
      <c r="AN310" s="11">
        <f>'OddsRatio_working_3-way'!AB310+'OddsRatio_working_3-way'!AH310</f>
        <v>-0.17304042147875723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1.0549175333025858</v>
      </c>
      <c r="AS310" s="11">
        <f>IF(('OddsRatio_working_3-way'!X310=0),IF(Q310&gt;0,-Q310^(1/3),(-Q310)^(1/3)),'OddsRatio_working_3-way'!AM310-'OddsRatio_working_3-way'!R310/3)</f>
        <v>-0.88187711182382877</v>
      </c>
      <c r="AT310" s="11">
        <f>IF(('OddsRatio_working_3-way'!X310=0),IF(Q310&gt;0,-Q310^(1/3),(-Q310)^(1/3)),'OddsRatio_working_3-way'!AN310-'OddsRatio_working_3-way'!R310/3)</f>
        <v>-0.17304042147875723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9">
        <f t="shared" si="65"/>
        <v>0.42088514112596576</v>
      </c>
      <c r="E311" s="9">
        <f t="shared" si="66"/>
        <v>0.32042884385204545</v>
      </c>
      <c r="F311" s="9">
        <f t="shared" si="67"/>
        <v>0.25868601502198885</v>
      </c>
      <c r="G311" s="9">
        <f t="shared" si="68"/>
        <v>1.0345452081189277</v>
      </c>
      <c r="H311" s="9">
        <f t="shared" si="69"/>
        <v>2.3759451267981739</v>
      </c>
      <c r="I311" s="9">
        <f t="shared" si="70"/>
        <v>3.1208176766438016</v>
      </c>
      <c r="J311" s="9">
        <f t="shared" si="71"/>
        <v>3.8656902264894293</v>
      </c>
      <c r="K311" s="11">
        <f t="shared" si="72"/>
        <v>0.42918454935622319</v>
      </c>
      <c r="L311" s="11">
        <f t="shared" si="73"/>
        <v>0.32786885245901642</v>
      </c>
      <c r="M311" s="11">
        <f t="shared" si="74"/>
        <v>0.26525198938992045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-0.28189551128240098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0.22955037426975455</v>
      </c>
      <c r="Q311" s="11">
        <f>2*'OddsRatio_working_3-way'!K311*'OddsRatio_working_3-way'!L311*'OddsRatio_working_3-way'!M311</f>
        <v>7.4650528217806364E-2</v>
      </c>
      <c r="R311" s="11">
        <f t="shared" si="75"/>
        <v>0</v>
      </c>
      <c r="S311" s="11">
        <f t="shared" si="76"/>
        <v>-0.81431014359002185</v>
      </c>
      <c r="T311" s="11">
        <f t="shared" si="77"/>
        <v>-0.26481630685854368</v>
      </c>
      <c r="U311" s="11">
        <f>'OddsRatio_working_3-way'!S311-'OddsRatio_working_3-way'!R311^2/3</f>
        <v>-0.81431014359002185</v>
      </c>
      <c r="V311" s="11">
        <f>'OddsRatio_working_3-way'!S311*'OddsRatio_working_3-way'!R311/3-2*'OddsRatio_working_3-way'!R311^3/27-'OddsRatio_working_3-way'!T311</f>
        <v>0.26481630685854368</v>
      </c>
      <c r="W311" s="11">
        <f>'OddsRatio_working_3-way'!V311^2+4*'OddsRatio_working_3-way'!U311^3/27</f>
        <v>-9.8678611966173391E-3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0.14141741191841947</v>
      </c>
      <c r="Y311" s="11">
        <f>IF('OddsRatio_working_3-way'!W311&gt;=0,IF('OddsRatio_working_3-way'!V311+SQRT('OddsRatio_working_3-way'!W311)&gt;0,0,PI()),ACOS('OddsRatio_working_3-way'!V311/(2*'OddsRatio_working_3-way'!X311)))</f>
        <v>0.35887327569769312</v>
      </c>
      <c r="Z311" s="11">
        <f>'OddsRatio_working_3-way'!X311^(1/3)*COS('OddsRatio_working_3-way'!Y311/3)</f>
        <v>0.51727260405946385</v>
      </c>
      <c r="AA311" s="11">
        <f>'OddsRatio_working_3-way'!X311^(1/3)*COS(('OddsRatio_working_3-way'!Y311+2*PI())/3)</f>
        <v>-0.3124816891549197</v>
      </c>
      <c r="AB311" s="11">
        <f>'OddsRatio_working_3-way'!X311^(1/3)*COS(('OddsRatio_working_3-way'!Y311+4*PI())/3)</f>
        <v>-0.20479091490454424</v>
      </c>
      <c r="AC311" s="11">
        <f>'OddsRatio_working_3-way'!X311^(1/3)*SIN('OddsRatio_working_3-way'!Y311/3)</f>
        <v>6.2175297502693537E-2</v>
      </c>
      <c r="AD311" s="11">
        <f>'OddsRatio_working_3-way'!X311^(1/3)*SIN(('OddsRatio_working_3-way'!Y311+2*PI())/3)</f>
        <v>0.41688356704587842</v>
      </c>
      <c r="AE311" s="11">
        <f>'OddsRatio_working_3-way'!X311^(1/3)*SIN(('OddsRatio_working_3-way'!Y311+4*PI())/3)</f>
        <v>-0.47905886454857199</v>
      </c>
      <c r="AF311" s="11">
        <f>-'OddsRatio_working_3-way'!U311/(3*'OddsRatio_working_3-way'!X311^(1/3))*COS(('OddsRatio_working_3-way'!Y311)/3)</f>
        <v>0.51727260405946385</v>
      </c>
      <c r="AG311" s="11">
        <f>-'OddsRatio_working_3-way'!U311/(3*'OddsRatio_working_3-way'!X311^(1/3))*COS(('OddsRatio_working_3-way'!Y311+2*PI())/3)</f>
        <v>-0.3124816891549197</v>
      </c>
      <c r="AH311" s="11">
        <f>-'OddsRatio_working_3-way'!U311/(3*'OddsRatio_working_3-way'!X311^(1/3))*COS(('OddsRatio_working_3-way'!Y311+4*PI())/3)</f>
        <v>-0.20479091490454424</v>
      </c>
      <c r="AI311" s="11">
        <f>'OddsRatio_working_3-way'!U311/(3*'OddsRatio_working_3-way'!X311^(1/3))*SIN(('OddsRatio_working_3-way'!Y311)/3)</f>
        <v>-6.2175297502693537E-2</v>
      </c>
      <c r="AJ311" s="11">
        <f>'OddsRatio_working_3-way'!U311/(3*'OddsRatio_working_3-way'!X311^(1/3))*SIN(('OddsRatio_working_3-way'!Y311+2*PI())/3)</f>
        <v>-0.41688356704587842</v>
      </c>
      <c r="AK311" s="11">
        <f>'OddsRatio_working_3-way'!U311/(3*'OddsRatio_working_3-way'!X311^(1/3))*SIN(('OddsRatio_working_3-way'!Y311+4*PI())/3)</f>
        <v>0.47905886454857199</v>
      </c>
      <c r="AL311" s="11">
        <f>'OddsRatio_working_3-way'!Z311+'OddsRatio_working_3-way'!AF311</f>
        <v>1.0345452081189277</v>
      </c>
      <c r="AM311" s="11">
        <f>'OddsRatio_working_3-way'!AA311+'OddsRatio_working_3-way'!AG311</f>
        <v>-0.62496337830983939</v>
      </c>
      <c r="AN311" s="11">
        <f>'OddsRatio_working_3-way'!AB311+'OddsRatio_working_3-way'!AH311</f>
        <v>-0.40958182980908847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1.0345452081189277</v>
      </c>
      <c r="AS311" s="11">
        <f>IF(('OddsRatio_working_3-way'!X311=0),IF(Q311&gt;0,-Q311^(1/3),(-Q311)^(1/3)),'OddsRatio_working_3-way'!AM311-'OddsRatio_working_3-way'!R311/3)</f>
        <v>-0.62496337830983939</v>
      </c>
      <c r="AT311" s="11">
        <f>IF(('OddsRatio_working_3-way'!X311=0),IF(Q311&gt;0,-Q311^(1/3),(-Q311)^(1/3)),'OddsRatio_working_3-way'!AN311-'OddsRatio_working_3-way'!R311/3)</f>
        <v>-0.40958182980908847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9">
        <f t="shared" si="65"/>
        <v>0.38125511298409953</v>
      </c>
      <c r="E312" s="9">
        <f t="shared" si="66"/>
        <v>0.27899757230843436</v>
      </c>
      <c r="F312" s="9">
        <f t="shared" si="67"/>
        <v>0.33974731470746616</v>
      </c>
      <c r="G312" s="9">
        <f t="shared" si="68"/>
        <v>1.0337042315113636</v>
      </c>
      <c r="H312" s="9">
        <f t="shared" si="69"/>
        <v>2.6229156434728407</v>
      </c>
      <c r="I312" s="9">
        <f t="shared" si="70"/>
        <v>3.5842605787784092</v>
      </c>
      <c r="J312" s="9">
        <f t="shared" si="71"/>
        <v>2.943363955241364</v>
      </c>
      <c r="K312" s="11">
        <f t="shared" si="72"/>
        <v>0.38910505836575876</v>
      </c>
      <c r="L312" s="11">
        <f t="shared" si="73"/>
        <v>0.2857142857142857</v>
      </c>
      <c r="M312" s="11">
        <f t="shared" si="74"/>
        <v>0.34722222222222221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-0.28484188746834671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0.22968006917423262</v>
      </c>
      <c r="Q312" s="11">
        <f>2*'OddsRatio_working_3-way'!K312*'OddsRatio_working_3-way'!L312*'OddsRatio_working_3-way'!M312</f>
        <v>7.7203384596380695E-2</v>
      </c>
      <c r="R312" s="11">
        <f t="shared" si="75"/>
        <v>0</v>
      </c>
      <c r="S312" s="11">
        <f t="shared" si="76"/>
        <v>-0.80634232280796836</v>
      </c>
      <c r="T312" s="11">
        <f t="shared" si="77"/>
        <v>-0.2710394362379725</v>
      </c>
      <c r="U312" s="11">
        <f>'OddsRatio_working_3-way'!S312-'OddsRatio_working_3-way'!R312^2/3</f>
        <v>-0.80634232280796836</v>
      </c>
      <c r="V312" s="11">
        <f>'OddsRatio_working_3-way'!S312*'OddsRatio_working_3-way'!R312/3-2*'OddsRatio_working_3-way'!R312^3/27-'OddsRatio_working_3-way'!T312</f>
        <v>0.2710394362379725</v>
      </c>
      <c r="W312" s="11">
        <f>'OddsRatio_working_3-way'!V312^2+4*'OddsRatio_working_3-way'!U312^3/27</f>
        <v>-4.2078543819127068E-3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0.13934689660888636</v>
      </c>
      <c r="Y312" s="11">
        <f>IF('OddsRatio_working_3-way'!W312&gt;=0,IF('OddsRatio_working_3-way'!V312+SQRT('OddsRatio_working_3-way'!W312)&gt;0,0,PI()),ACOS('OddsRatio_working_3-way'!V312/(2*'OddsRatio_working_3-way'!X312)))</f>
        <v>0.23491175248204854</v>
      </c>
      <c r="Z312" s="11">
        <f>'OddsRatio_working_3-way'!X312^(1/3)*COS('OddsRatio_working_3-way'!Y312/3)</f>
        <v>0.5168521157556818</v>
      </c>
      <c r="AA312" s="11">
        <f>'OddsRatio_working_3-way'!X312^(1/3)*COS(('OddsRatio_working_3-way'!Y312+2*PI())/3)</f>
        <v>-0.2935472556243382</v>
      </c>
      <c r="AB312" s="11">
        <f>'OddsRatio_working_3-way'!X312^(1/3)*COS(('OddsRatio_working_3-way'!Y312+4*PI())/3)</f>
        <v>-0.22330486013134351</v>
      </c>
      <c r="AC312" s="11">
        <f>'OddsRatio_working_3-way'!X312^(1/3)*SIN('OddsRatio_working_3-way'!Y312/3)</f>
        <v>4.0554465946404626E-2</v>
      </c>
      <c r="AD312" s="11">
        <f>'OddsRatio_working_3-way'!X312^(1/3)*SIN(('OddsRatio_working_3-way'!Y312+2*PI())/3)</f>
        <v>0.42732982927095348</v>
      </c>
      <c r="AE312" s="11">
        <f>'OddsRatio_working_3-way'!X312^(1/3)*SIN(('OddsRatio_working_3-way'!Y312+4*PI())/3)</f>
        <v>-0.46788429521735814</v>
      </c>
      <c r="AF312" s="11">
        <f>-'OddsRatio_working_3-way'!U312/(3*'OddsRatio_working_3-way'!X312^(1/3))*COS(('OddsRatio_working_3-way'!Y312)/3)</f>
        <v>0.51685211575568168</v>
      </c>
      <c r="AG312" s="11">
        <f>-'OddsRatio_working_3-way'!U312/(3*'OddsRatio_working_3-way'!X312^(1/3))*COS(('OddsRatio_working_3-way'!Y312+2*PI())/3)</f>
        <v>-0.29354725562433814</v>
      </c>
      <c r="AH312" s="11">
        <f>-'OddsRatio_working_3-way'!U312/(3*'OddsRatio_working_3-way'!X312^(1/3))*COS(('OddsRatio_working_3-way'!Y312+4*PI())/3)</f>
        <v>-0.22330486013134346</v>
      </c>
      <c r="AI312" s="11">
        <f>'OddsRatio_working_3-way'!U312/(3*'OddsRatio_working_3-way'!X312^(1/3))*SIN(('OddsRatio_working_3-way'!Y312)/3)</f>
        <v>-4.0554465946404619E-2</v>
      </c>
      <c r="AJ312" s="11">
        <f>'OddsRatio_working_3-way'!U312/(3*'OddsRatio_working_3-way'!X312^(1/3))*SIN(('OddsRatio_working_3-way'!Y312+2*PI())/3)</f>
        <v>-0.42732982927095337</v>
      </c>
      <c r="AK312" s="11">
        <f>'OddsRatio_working_3-way'!U312/(3*'OddsRatio_working_3-way'!X312^(1/3))*SIN(('OddsRatio_working_3-way'!Y312+4*PI())/3)</f>
        <v>0.46788429521735803</v>
      </c>
      <c r="AL312" s="11">
        <f>'OddsRatio_working_3-way'!Z312+'OddsRatio_working_3-way'!AF312</f>
        <v>1.0337042315113636</v>
      </c>
      <c r="AM312" s="11">
        <f>'OddsRatio_working_3-way'!AA312+'OddsRatio_working_3-way'!AG312</f>
        <v>-0.58709451124867629</v>
      </c>
      <c r="AN312" s="11">
        <f>'OddsRatio_working_3-way'!AB312+'OddsRatio_working_3-way'!AH312</f>
        <v>-0.44660972026268697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1.0337042315113636</v>
      </c>
      <c r="AS312" s="11">
        <f>IF(('OddsRatio_working_3-way'!X312=0),IF(Q312&gt;0,-Q312^(1/3),(-Q312)^(1/3)),'OddsRatio_working_3-way'!AM312-'OddsRatio_working_3-way'!R312/3)</f>
        <v>-0.58709451124867629</v>
      </c>
      <c r="AT312" s="11">
        <f>IF(('OddsRatio_working_3-way'!X312=0),IF(Q312&gt;0,-Q312^(1/3),(-Q312)^(1/3)),'OddsRatio_working_3-way'!AN312-'OddsRatio_working_3-way'!R312/3)</f>
        <v>-0.44660972026268697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9">
        <f t="shared" si="65"/>
        <v>0.31556020739901924</v>
      </c>
      <c r="E313" s="9">
        <f t="shared" si="66"/>
        <v>0.32292769283601236</v>
      </c>
      <c r="F313" s="9">
        <f t="shared" si="67"/>
        <v>0.36151209976496845</v>
      </c>
      <c r="G313" s="9">
        <f t="shared" si="68"/>
        <v>1.0328416039803399</v>
      </c>
      <c r="H313" s="9">
        <f t="shared" si="69"/>
        <v>3.1689673683587141</v>
      </c>
      <c r="I313" s="9">
        <f t="shared" si="70"/>
        <v>3.0966684560800903</v>
      </c>
      <c r="J313" s="9">
        <f t="shared" si="71"/>
        <v>2.766159142806381</v>
      </c>
      <c r="K313" s="11">
        <f t="shared" si="72"/>
        <v>0.32258064516129031</v>
      </c>
      <c r="L313" s="11">
        <f t="shared" si="73"/>
        <v>0.33003300330033003</v>
      </c>
      <c r="M313" s="11">
        <f t="shared" si="74"/>
        <v>0.36900369003690037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-0.28637679861308352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0.22942420417497053</v>
      </c>
      <c r="Q313" s="11">
        <f>2*'OddsRatio_working_3-way'!K313*'OddsRatio_working_3-way'!L313*'OddsRatio_working_3-way'!M313</f>
        <v>7.8569932936633738E-2</v>
      </c>
      <c r="R313" s="11">
        <f t="shared" si="75"/>
        <v>0</v>
      </c>
      <c r="S313" s="11">
        <f t="shared" si="76"/>
        <v>-0.80112706506276643</v>
      </c>
      <c r="T313" s="11">
        <f t="shared" si="77"/>
        <v>-0.27435858392560492</v>
      </c>
      <c r="U313" s="11">
        <f>'OddsRatio_working_3-way'!S313-'OddsRatio_working_3-way'!R313^2/3</f>
        <v>-0.80112706506276643</v>
      </c>
      <c r="V313" s="11">
        <f>'OddsRatio_working_3-way'!S313*'OddsRatio_working_3-way'!R313/3-2*'OddsRatio_working_3-way'!R313^3/27-'OddsRatio_working_3-way'!T313</f>
        <v>0.27435858392560492</v>
      </c>
      <c r="W313" s="11">
        <f>'OddsRatio_working_3-way'!V313^2+4*'OddsRatio_working_3-way'!U313^3/27</f>
        <v>-9.0025853948769163E-4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0.13799718395057098</v>
      </c>
      <c r="Y313" s="11">
        <f>IF('OddsRatio_working_3-way'!W313&gt;=0,IF('OddsRatio_working_3-way'!V313+SQRT('OddsRatio_working_3-way'!W313)&gt;0,0,PI()),ACOS('OddsRatio_working_3-way'!V313/(2*'OddsRatio_working_3-way'!X313)))</f>
        <v>0.10892876929793061</v>
      </c>
      <c r="Z313" s="11">
        <f>'OddsRatio_working_3-way'!X313^(1/3)*COS('OddsRatio_working_3-way'!Y313/3)</f>
        <v>0.51642080199017004</v>
      </c>
      <c r="AA313" s="11">
        <f>'OddsRatio_working_3-way'!X313^(1/3)*COS(('OddsRatio_working_3-way'!Y313+2*PI())/3)</f>
        <v>-0.27445640726012827</v>
      </c>
      <c r="AB313" s="11">
        <f>'OddsRatio_working_3-way'!X313^(1/3)*COS(('OddsRatio_working_3-way'!Y313+4*PI())/3)</f>
        <v>-0.24196439473004167</v>
      </c>
      <c r="AC313" s="11">
        <f>'OddsRatio_working_3-way'!X313^(1/3)*SIN('OddsRatio_working_3-way'!Y313/3)</f>
        <v>1.8759272180758142E-2</v>
      </c>
      <c r="AD313" s="11">
        <f>'OddsRatio_working_3-way'!X313^(1/3)*SIN(('OddsRatio_working_3-way'!Y313+2*PI())/3)</f>
        <v>0.43785389747584158</v>
      </c>
      <c r="AE313" s="11">
        <f>'OddsRatio_working_3-way'!X313^(1/3)*SIN(('OddsRatio_working_3-way'!Y313+4*PI())/3)</f>
        <v>-0.45661316965659976</v>
      </c>
      <c r="AF313" s="11">
        <f>-'OddsRatio_working_3-way'!U313/(3*'OddsRatio_working_3-way'!X313^(1/3))*COS(('OddsRatio_working_3-way'!Y313)/3)</f>
        <v>0.51642080199016993</v>
      </c>
      <c r="AG313" s="11">
        <f>-'OddsRatio_working_3-way'!U313/(3*'OddsRatio_working_3-way'!X313^(1/3))*COS(('OddsRatio_working_3-way'!Y313+2*PI())/3)</f>
        <v>-0.27445640726012821</v>
      </c>
      <c r="AH313" s="11">
        <f>-'OddsRatio_working_3-way'!U313/(3*'OddsRatio_working_3-way'!X313^(1/3))*COS(('OddsRatio_working_3-way'!Y313+4*PI())/3)</f>
        <v>-0.24196439473004161</v>
      </c>
      <c r="AI313" s="11">
        <f>'OddsRatio_working_3-way'!U313/(3*'OddsRatio_working_3-way'!X313^(1/3))*SIN(('OddsRatio_working_3-way'!Y313)/3)</f>
        <v>-1.8759272180758138E-2</v>
      </c>
      <c r="AJ313" s="11">
        <f>'OddsRatio_working_3-way'!U313/(3*'OddsRatio_working_3-way'!X313^(1/3))*SIN(('OddsRatio_working_3-way'!Y313+2*PI())/3)</f>
        <v>-0.43785389747584152</v>
      </c>
      <c r="AK313" s="11">
        <f>'OddsRatio_working_3-way'!U313/(3*'OddsRatio_working_3-way'!X313^(1/3))*SIN(('OddsRatio_working_3-way'!Y313+4*PI())/3)</f>
        <v>0.4566131696565997</v>
      </c>
      <c r="AL313" s="11">
        <f>'OddsRatio_working_3-way'!Z313+'OddsRatio_working_3-way'!AF313</f>
        <v>1.0328416039803399</v>
      </c>
      <c r="AM313" s="11">
        <f>'OddsRatio_working_3-way'!AA313+'OddsRatio_working_3-way'!AG313</f>
        <v>-0.54891281452025642</v>
      </c>
      <c r="AN313" s="11">
        <f>'OddsRatio_working_3-way'!AB313+'OddsRatio_working_3-way'!AH313</f>
        <v>-0.48392878946008328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1.0328416039803399</v>
      </c>
      <c r="AS313" s="11">
        <f>IF(('OddsRatio_working_3-way'!X313=0),IF(Q313&gt;0,-Q313^(1/3),(-Q313)^(1/3)),'OddsRatio_working_3-way'!AM313-'OddsRatio_working_3-way'!R313/3)</f>
        <v>-0.54891281452025642</v>
      </c>
      <c r="AT313" s="11">
        <f>IF(('OddsRatio_working_3-way'!X313=0),IF(Q313&gt;0,-Q313^(1/3),(-Q313)^(1/3)),'OddsRatio_working_3-way'!AN313-'OddsRatio_working_3-way'!R313/3)</f>
        <v>-0.48392878946008328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9">
        <f t="shared" si="65"/>
        <v>0.50536357787490993</v>
      </c>
      <c r="E314" s="9">
        <f t="shared" si="66"/>
        <v>0.26974204638747473</v>
      </c>
      <c r="F314" s="9">
        <f t="shared" si="67"/>
        <v>0.22489437573761564</v>
      </c>
      <c r="G314" s="9">
        <f t="shared" si="68"/>
        <v>1.0412482868676238</v>
      </c>
      <c r="H314" s="9">
        <f t="shared" si="69"/>
        <v>1.9787733896555657</v>
      </c>
      <c r="I314" s="9">
        <f t="shared" si="70"/>
        <v>3.7072455458558213</v>
      </c>
      <c r="J314" s="9">
        <f t="shared" si="71"/>
        <v>4.4465318295318346</v>
      </c>
      <c r="K314" s="11">
        <f t="shared" si="72"/>
        <v>0.51546391752577325</v>
      </c>
      <c r="L314" s="11">
        <f t="shared" si="73"/>
        <v>0.27777777777777779</v>
      </c>
      <c r="M314" s="11">
        <f t="shared" si="74"/>
        <v>0.23201856148491881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-0.26874951828906912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0.22756688805436623</v>
      </c>
      <c r="Q314" s="11">
        <f>2*'OddsRatio_working_3-way'!K314*'OddsRatio_working_3-way'!L314*'OddsRatio_working_3-way'!M314</f>
        <v>6.6442887023172637E-2</v>
      </c>
      <c r="R314" s="11">
        <f t="shared" si="75"/>
        <v>0</v>
      </c>
      <c r="S314" s="11">
        <f t="shared" si="76"/>
        <v>-0.84676203143773998</v>
      </c>
      <c r="T314" s="11">
        <f t="shared" si="77"/>
        <v>-0.24722979020080005</v>
      </c>
      <c r="U314" s="11">
        <f>'OddsRatio_working_3-way'!S314-'OddsRatio_working_3-way'!R314^2/3</f>
        <v>-0.84676203143773998</v>
      </c>
      <c r="V314" s="11">
        <f>'OddsRatio_working_3-way'!S314*'OddsRatio_working_3-way'!R314/3-2*'OddsRatio_working_3-way'!R314^3/27-'OddsRatio_working_3-way'!T314</f>
        <v>0.24722979020080005</v>
      </c>
      <c r="W314" s="11">
        <f>'OddsRatio_working_3-way'!V314^2+4*'OddsRatio_working_3-way'!U314^3/27</f>
        <v>-2.8823120395203045E-2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0.14995473446838437</v>
      </c>
      <c r="Y314" s="11">
        <f>IF('OddsRatio_working_3-way'!W314&gt;=0,IF('OddsRatio_working_3-way'!V314+SQRT('OddsRatio_working_3-way'!W314)&gt;0,0,PI()),ACOS('OddsRatio_working_3-way'!V314/(2*'OddsRatio_working_3-way'!X314)))</f>
        <v>0.60174675478244055</v>
      </c>
      <c r="Z314" s="11">
        <f>'OddsRatio_working_3-way'!X314^(1/3)*COS('OddsRatio_working_3-way'!Y314/3)</f>
        <v>0.52062414343381191</v>
      </c>
      <c r="AA314" s="11">
        <f>'OddsRatio_working_3-way'!X314^(1/3)*COS(('OddsRatio_working_3-way'!Y314+2*PI())/3)</f>
        <v>-0.35198204398041322</v>
      </c>
      <c r="AB314" s="11">
        <f>'OddsRatio_working_3-way'!X314^(1/3)*COS(('OddsRatio_working_3-way'!Y314+4*PI())/3)</f>
        <v>-0.16864209945339886</v>
      </c>
      <c r="AC314" s="11">
        <f>'OddsRatio_working_3-way'!X314^(1/3)*SIN('OddsRatio_working_3-way'!Y314/3)</f>
        <v>0.10585136632588285</v>
      </c>
      <c r="AD314" s="11">
        <f>'OddsRatio_working_3-way'!X314^(1/3)*SIN(('OddsRatio_working_3-way'!Y314+2*PI())/3)</f>
        <v>0.39794805087425311</v>
      </c>
      <c r="AE314" s="11">
        <f>'OddsRatio_working_3-way'!X314^(1/3)*SIN(('OddsRatio_working_3-way'!Y314+4*PI())/3)</f>
        <v>-0.50379941720013588</v>
      </c>
      <c r="AF314" s="11">
        <f>-'OddsRatio_working_3-way'!U314/(3*'OddsRatio_working_3-way'!X314^(1/3))*COS(('OddsRatio_working_3-way'!Y314)/3)</f>
        <v>0.52062414343381203</v>
      </c>
      <c r="AG314" s="11">
        <f>-'OddsRatio_working_3-way'!U314/(3*'OddsRatio_working_3-way'!X314^(1/3))*COS(('OddsRatio_working_3-way'!Y314+2*PI())/3)</f>
        <v>-0.35198204398041327</v>
      </c>
      <c r="AH314" s="11">
        <f>-'OddsRatio_working_3-way'!U314/(3*'OddsRatio_working_3-way'!X314^(1/3))*COS(('OddsRatio_working_3-way'!Y314+4*PI())/3)</f>
        <v>-0.16864209945339889</v>
      </c>
      <c r="AI314" s="11">
        <f>'OddsRatio_working_3-way'!U314/(3*'OddsRatio_working_3-way'!X314^(1/3))*SIN(('OddsRatio_working_3-way'!Y314)/3)</f>
        <v>-0.10585136632588288</v>
      </c>
      <c r="AJ314" s="11">
        <f>'OddsRatio_working_3-way'!U314/(3*'OddsRatio_working_3-way'!X314^(1/3))*SIN(('OddsRatio_working_3-way'!Y314+2*PI())/3)</f>
        <v>-0.39794805087425317</v>
      </c>
      <c r="AK314" s="11">
        <f>'OddsRatio_working_3-way'!U314/(3*'OddsRatio_working_3-way'!X314^(1/3))*SIN(('OddsRatio_working_3-way'!Y314+4*PI())/3)</f>
        <v>0.50379941720013599</v>
      </c>
      <c r="AL314" s="11">
        <f>'OddsRatio_working_3-way'!Z314+'OddsRatio_working_3-way'!AF314</f>
        <v>1.0412482868676238</v>
      </c>
      <c r="AM314" s="11">
        <f>'OddsRatio_working_3-way'!AA314+'OddsRatio_working_3-way'!AG314</f>
        <v>-0.70396408796082643</v>
      </c>
      <c r="AN314" s="11">
        <f>'OddsRatio_working_3-way'!AB314+'OddsRatio_working_3-way'!AH314</f>
        <v>-0.33728419890679773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1.0412482868676238</v>
      </c>
      <c r="AS314" s="11">
        <f>IF(('OddsRatio_working_3-way'!X314=0),IF(Q314&gt;0,-Q314^(1/3),(-Q314)^(1/3)),'OddsRatio_working_3-way'!AM314-'OddsRatio_working_3-way'!R314/3)</f>
        <v>-0.70396408796082643</v>
      </c>
      <c r="AT314" s="11">
        <f>IF(('OddsRatio_working_3-way'!X314=0),IF(Q314&gt;0,-Q314^(1/3),(-Q314)^(1/3)),'OddsRatio_working_3-way'!AN314-'OddsRatio_working_3-way'!R314/3)</f>
        <v>-0.33728419890679773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9">
        <f t="shared" si="65"/>
        <v>0.6432775269419716</v>
      </c>
      <c r="E315" s="9">
        <f t="shared" si="66"/>
        <v>0.21792147103407566</v>
      </c>
      <c r="F315" s="9">
        <f t="shared" si="67"/>
        <v>0.13880100202395243</v>
      </c>
      <c r="G315" s="9">
        <f t="shared" si="68"/>
        <v>1.0462999898666181</v>
      </c>
      <c r="H315" s="9">
        <f t="shared" si="69"/>
        <v>1.5545389946293078</v>
      </c>
      <c r="I315" s="9">
        <f t="shared" si="70"/>
        <v>4.5888089652424995</v>
      </c>
      <c r="J315" s="9">
        <f t="shared" si="71"/>
        <v>7.2045589399090453</v>
      </c>
      <c r="K315" s="11">
        <f t="shared" si="72"/>
        <v>0.65359477124183007</v>
      </c>
      <c r="L315" s="11">
        <f t="shared" si="73"/>
        <v>0.22573363431151244</v>
      </c>
      <c r="M315" s="11">
        <f t="shared" si="74"/>
        <v>0.14430014430014432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-0.22950718772433443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0.21055613495749823</v>
      </c>
      <c r="Q315" s="11">
        <f>2*'OddsRatio_working_3-way'!K315*'OddsRatio_working_3-way'!L315*'OddsRatio_working_3-way'!M315</f>
        <v>4.2579602620323204E-2</v>
      </c>
      <c r="R315" s="11">
        <f t="shared" si="75"/>
        <v>0</v>
      </c>
      <c r="S315" s="11">
        <f t="shared" si="76"/>
        <v>-0.91742719278317908</v>
      </c>
      <c r="T315" s="11">
        <f t="shared" si="77"/>
        <v>-0.18552622705423238</v>
      </c>
      <c r="U315" s="11">
        <f>'OddsRatio_working_3-way'!S315-'OddsRatio_working_3-way'!R315^2/3</f>
        <v>-0.91742719278317908</v>
      </c>
      <c r="V315" s="11">
        <f>'OddsRatio_working_3-way'!S315*'OddsRatio_working_3-way'!R315/3-2*'OddsRatio_working_3-way'!R315^3/27-'OddsRatio_working_3-way'!T315</f>
        <v>0.18552622705423238</v>
      </c>
      <c r="W315" s="11">
        <f>'OddsRatio_working_3-way'!V315^2+4*'OddsRatio_working_3-way'!U315^3/27</f>
        <v>-7.9976075409068981E-2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0.16911243030455181</v>
      </c>
      <c r="Y315" s="11">
        <f>IF('OddsRatio_working_3-way'!W315&gt;=0,IF('OddsRatio_working_3-way'!V315+SQRT('OddsRatio_working_3-way'!W315)&gt;0,0,PI()),ACOS('OddsRatio_working_3-way'!V315/(2*'OddsRatio_working_3-way'!X315)))</f>
        <v>0.99019210715140704</v>
      </c>
      <c r="Z315" s="11">
        <f>'OddsRatio_working_3-way'!X315^(1/3)*COS('OddsRatio_working_3-way'!Y315/3)</f>
        <v>0.52314999493330905</v>
      </c>
      <c r="AA315" s="11">
        <f>'OddsRatio_working_3-way'!X315^(1/3)*COS(('OddsRatio_working_3-way'!Y315+2*PI())/3)</f>
        <v>-0.41679213665158416</v>
      </c>
      <c r="AB315" s="11">
        <f>'OddsRatio_working_3-way'!X315^(1/3)*COS(('OddsRatio_working_3-way'!Y315+4*PI())/3)</f>
        <v>-0.10635785828172493</v>
      </c>
      <c r="AC315" s="11">
        <f>'OddsRatio_working_3-way'!X315^(1/3)*SIN('OddsRatio_working_3-way'!Y315/3)</f>
        <v>0.17922931418252544</v>
      </c>
      <c r="AD315" s="11">
        <f>'OddsRatio_working_3-way'!X315^(1/3)*SIN(('OddsRatio_working_3-way'!Y315+2*PI())/3)</f>
        <v>0.36344652851068315</v>
      </c>
      <c r="AE315" s="11">
        <f>'OddsRatio_working_3-way'!X315^(1/3)*SIN(('OddsRatio_working_3-way'!Y315+4*PI())/3)</f>
        <v>-0.54267584269320868</v>
      </c>
      <c r="AF315" s="11">
        <f>-'OddsRatio_working_3-way'!U315/(3*'OddsRatio_working_3-way'!X315^(1/3))*COS(('OddsRatio_working_3-way'!Y315)/3)</f>
        <v>0.52314999493330905</v>
      </c>
      <c r="AG315" s="11">
        <f>-'OddsRatio_working_3-way'!U315/(3*'OddsRatio_working_3-way'!X315^(1/3))*COS(('OddsRatio_working_3-way'!Y315+2*PI())/3)</f>
        <v>-0.41679213665158416</v>
      </c>
      <c r="AH315" s="11">
        <f>-'OddsRatio_working_3-way'!U315/(3*'OddsRatio_working_3-way'!X315^(1/3))*COS(('OddsRatio_working_3-way'!Y315+4*PI())/3)</f>
        <v>-0.10635785828172493</v>
      </c>
      <c r="AI315" s="11">
        <f>'OddsRatio_working_3-way'!U315/(3*'OddsRatio_working_3-way'!X315^(1/3))*SIN(('OddsRatio_working_3-way'!Y315)/3)</f>
        <v>-0.17922931418252544</v>
      </c>
      <c r="AJ315" s="11">
        <f>'OddsRatio_working_3-way'!U315/(3*'OddsRatio_working_3-way'!X315^(1/3))*SIN(('OddsRatio_working_3-way'!Y315+2*PI())/3)</f>
        <v>-0.36344652851068315</v>
      </c>
      <c r="AK315" s="11">
        <f>'OddsRatio_working_3-way'!U315/(3*'OddsRatio_working_3-way'!X315^(1/3))*SIN(('OddsRatio_working_3-way'!Y315+4*PI())/3)</f>
        <v>0.54267584269320868</v>
      </c>
      <c r="AL315" s="11">
        <f>'OddsRatio_working_3-way'!Z315+'OddsRatio_working_3-way'!AF315</f>
        <v>1.0462999898666181</v>
      </c>
      <c r="AM315" s="11">
        <f>'OddsRatio_working_3-way'!AA315+'OddsRatio_working_3-way'!AG315</f>
        <v>-0.83358427330316831</v>
      </c>
      <c r="AN315" s="11">
        <f>'OddsRatio_working_3-way'!AB315+'OddsRatio_working_3-way'!AH315</f>
        <v>-0.21271571656344987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1.0462999898666181</v>
      </c>
      <c r="AS315" s="11">
        <f>IF(('OddsRatio_working_3-way'!X315=0),IF(Q315&gt;0,-Q315^(1/3),(-Q315)^(1/3)),'OddsRatio_working_3-way'!AM315-'OddsRatio_working_3-way'!R315/3)</f>
        <v>-0.83358427330316831</v>
      </c>
      <c r="AT315" s="11">
        <f>IF(('OddsRatio_working_3-way'!X315=0),IF(Q315&gt;0,-Q315^(1/3),(-Q315)^(1/3)),'OddsRatio_working_3-way'!AN315-'OddsRatio_working_3-way'!R315/3)</f>
        <v>-0.21271571656344987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9">
        <f t="shared" si="65"/>
        <v>0.36819471927468606</v>
      </c>
      <c r="E316" s="9">
        <f t="shared" si="66"/>
        <v>0.28474542865685409</v>
      </c>
      <c r="F316" s="9">
        <f t="shared" si="67"/>
        <v>0.34705985206845968</v>
      </c>
      <c r="G316" s="9">
        <f t="shared" si="68"/>
        <v>1.0337073588348691</v>
      </c>
      <c r="H316" s="9">
        <f t="shared" si="69"/>
        <v>2.7159542156658834</v>
      </c>
      <c r="I316" s="9">
        <f t="shared" si="70"/>
        <v>3.5119088819687327</v>
      </c>
      <c r="J316" s="9">
        <f t="shared" si="71"/>
        <v>2.8813473930794617</v>
      </c>
      <c r="K316" s="11">
        <f t="shared" si="72"/>
        <v>0.37593984962406013</v>
      </c>
      <c r="L316" s="11">
        <f t="shared" si="73"/>
        <v>0.29154518950437314</v>
      </c>
      <c r="M316" s="11">
        <f t="shared" si="74"/>
        <v>0.3546099290780142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-0.28533883558222517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0.22970085719229527</v>
      </c>
      <c r="Q316" s="11">
        <f>2*'OddsRatio_working_3-way'!K316*'OddsRatio_working_3-way'!L316*'OddsRatio_working_3-way'!M316</f>
        <v>7.7732946596377417E-2</v>
      </c>
      <c r="R316" s="11">
        <f t="shared" si="75"/>
        <v>0</v>
      </c>
      <c r="S316" s="11">
        <f t="shared" si="76"/>
        <v>-0.8050108451714878</v>
      </c>
      <c r="T316" s="11">
        <f t="shared" si="77"/>
        <v>-0.27242329785837149</v>
      </c>
      <c r="U316" s="11">
        <f>'OddsRatio_working_3-way'!S316-'OddsRatio_working_3-way'!R316^2/3</f>
        <v>-0.8050108451714878</v>
      </c>
      <c r="V316" s="11">
        <f>'OddsRatio_working_3-way'!S316*'OddsRatio_working_3-way'!R316/3-2*'OddsRatio_working_3-way'!R316^3/27-'OddsRatio_working_3-way'!T316</f>
        <v>0.27242329785837149</v>
      </c>
      <c r="W316" s="11">
        <f>'OddsRatio_working_3-way'!V316^2+4*'OddsRatio_working_3-way'!U316^3/27</f>
        <v>-3.0716518374220847E-3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0.13900189302079044</v>
      </c>
      <c r="Y316" s="11">
        <f>IF('OddsRatio_working_3-way'!W316&gt;=0,IF('OddsRatio_working_3-way'!V316+SQRT('OddsRatio_working_3-way'!W316)&gt;0,0,PI()),ACOS('OddsRatio_working_3-way'!V316/(2*'OddsRatio_working_3-way'!X316)))</f>
        <v>0.20070348283889272</v>
      </c>
      <c r="Z316" s="11">
        <f>'OddsRatio_working_3-way'!X316^(1/3)*COS('OddsRatio_working_3-way'!Y316/3)</f>
        <v>0.51685367941743454</v>
      </c>
      <c r="AA316" s="11">
        <f>'OddsRatio_working_3-way'!X316^(1/3)*COS(('OddsRatio_working_3-way'!Y316+2*PI())/3)</f>
        <v>-0.28841711892326938</v>
      </c>
      <c r="AB316" s="11">
        <f>'OddsRatio_working_3-way'!X316^(1/3)*COS(('OddsRatio_working_3-way'!Y316+4*PI())/3)</f>
        <v>-0.2284365604941653</v>
      </c>
      <c r="AC316" s="11">
        <f>'OddsRatio_working_3-way'!X316^(1/3)*SIN('OddsRatio_working_3-way'!Y316/3)</f>
        <v>3.4629791555187438E-2</v>
      </c>
      <c r="AD316" s="11">
        <f>'OddsRatio_working_3-way'!X316^(1/3)*SIN(('OddsRatio_working_3-way'!Y316+2*PI())/3)</f>
        <v>0.43029352063736293</v>
      </c>
      <c r="AE316" s="11">
        <f>'OddsRatio_working_3-way'!X316^(1/3)*SIN(('OddsRatio_working_3-way'!Y316+4*PI())/3)</f>
        <v>-0.46492331219255023</v>
      </c>
      <c r="AF316" s="11">
        <f>-'OddsRatio_working_3-way'!U316/(3*'OddsRatio_working_3-way'!X316^(1/3))*COS(('OddsRatio_working_3-way'!Y316)/3)</f>
        <v>0.51685367941743454</v>
      </c>
      <c r="AG316" s="11">
        <f>-'OddsRatio_working_3-way'!U316/(3*'OddsRatio_working_3-way'!X316^(1/3))*COS(('OddsRatio_working_3-way'!Y316+2*PI())/3)</f>
        <v>-0.28841711892326938</v>
      </c>
      <c r="AH316" s="11">
        <f>-'OddsRatio_working_3-way'!U316/(3*'OddsRatio_working_3-way'!X316^(1/3))*COS(('OddsRatio_working_3-way'!Y316+4*PI())/3)</f>
        <v>-0.2284365604941653</v>
      </c>
      <c r="AI316" s="11">
        <f>'OddsRatio_working_3-way'!U316/(3*'OddsRatio_working_3-way'!X316^(1/3))*SIN(('OddsRatio_working_3-way'!Y316)/3)</f>
        <v>-3.4629791555187438E-2</v>
      </c>
      <c r="AJ316" s="11">
        <f>'OddsRatio_working_3-way'!U316/(3*'OddsRatio_working_3-way'!X316^(1/3))*SIN(('OddsRatio_working_3-way'!Y316+2*PI())/3)</f>
        <v>-0.43029352063736293</v>
      </c>
      <c r="AK316" s="11">
        <f>'OddsRatio_working_3-way'!U316/(3*'OddsRatio_working_3-way'!X316^(1/3))*SIN(('OddsRatio_working_3-way'!Y316+4*PI())/3)</f>
        <v>0.46492331219255023</v>
      </c>
      <c r="AL316" s="11">
        <f>'OddsRatio_working_3-way'!Z316+'OddsRatio_working_3-way'!AF316</f>
        <v>1.0337073588348691</v>
      </c>
      <c r="AM316" s="11">
        <f>'OddsRatio_working_3-way'!AA316+'OddsRatio_working_3-way'!AG316</f>
        <v>-0.57683423784653876</v>
      </c>
      <c r="AN316" s="11">
        <f>'OddsRatio_working_3-way'!AB316+'OddsRatio_working_3-way'!AH316</f>
        <v>-0.45687312098833061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1.0337073588348691</v>
      </c>
      <c r="AS316" s="11">
        <f>IF(('OddsRatio_working_3-way'!X316=0),IF(Q316&gt;0,-Q316^(1/3),(-Q316)^(1/3)),'OddsRatio_working_3-way'!AM316-'OddsRatio_working_3-way'!R316/3)</f>
        <v>-0.57683423784653876</v>
      </c>
      <c r="AT316" s="11">
        <f>IF(('OddsRatio_working_3-way'!X316=0),IF(Q316&gt;0,-Q316^(1/3),(-Q316)^(1/3)),'OddsRatio_working_3-way'!AN316-'OddsRatio_working_3-way'!R316/3)</f>
        <v>-0.45687312098833061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9">
        <f t="shared" si="65"/>
        <v>0.75078263759695729</v>
      </c>
      <c r="E317" s="9">
        <f t="shared" si="66"/>
        <v>0.17151631348269578</v>
      </c>
      <c r="F317" s="9">
        <f t="shared" si="67"/>
        <v>7.7701048920347043E-2</v>
      </c>
      <c r="G317" s="9">
        <f t="shared" si="68"/>
        <v>1.1446325103274981</v>
      </c>
      <c r="H317" s="9">
        <f t="shared" si="69"/>
        <v>1.3319434279949747</v>
      </c>
      <c r="I317" s="9">
        <f t="shared" si="70"/>
        <v>5.830349193582042</v>
      </c>
      <c r="J317" s="9">
        <f t="shared" si="71"/>
        <v>12.869839132096153</v>
      </c>
      <c r="K317" s="11">
        <f t="shared" si="72"/>
        <v>0.77519379844961234</v>
      </c>
      <c r="L317" s="11">
        <f t="shared" si="73"/>
        <v>0.19157088122605365</v>
      </c>
      <c r="M317" s="11">
        <f t="shared" si="74"/>
        <v>8.7950747581354446E-2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-0.16575572115446546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0.19434897442908228</v>
      </c>
      <c r="Q317" s="11">
        <f>2*'OddsRatio_working_3-way'!K317*'OddsRatio_working_3-way'!L317*'OddsRatio_working_3-way'!M317</f>
        <v>2.6122173982403529E-2</v>
      </c>
      <c r="R317" s="11">
        <f t="shared" si="75"/>
        <v>0</v>
      </c>
      <c r="S317" s="11">
        <f t="shared" si="76"/>
        <v>-1.1725023611581475</v>
      </c>
      <c r="T317" s="11">
        <f t="shared" si="77"/>
        <v>-0.15759440338147143</v>
      </c>
      <c r="U317" s="11">
        <f>'OddsRatio_working_3-way'!S317-'OddsRatio_working_3-way'!R317^2/3</f>
        <v>-1.1725023611581475</v>
      </c>
      <c r="V317" s="11">
        <f>'OddsRatio_working_3-way'!S317*'OddsRatio_working_3-way'!R317/3-2*'OddsRatio_working_3-way'!R317^3/27-'OddsRatio_working_3-way'!T317</f>
        <v>0.15759440338147143</v>
      </c>
      <c r="W317" s="11">
        <f>'OddsRatio_working_3-way'!V317^2+4*'OddsRatio_working_3-way'!U317^3/27</f>
        <v>-0.21396569901474505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0.24433670159838194</v>
      </c>
      <c r="Y317" s="11">
        <f>IF('OddsRatio_working_3-way'!W317&gt;=0,IF('OddsRatio_working_3-way'!V317+SQRT('OddsRatio_working_3-way'!W317)&gt;0,0,PI()),ACOS('OddsRatio_working_3-way'!V317/(2*'OddsRatio_working_3-way'!X317)))</f>
        <v>1.242432893924394</v>
      </c>
      <c r="Z317" s="11">
        <f>'OddsRatio_working_3-way'!X317^(1/3)*COS('OddsRatio_working_3-way'!Y317/3)</f>
        <v>0.57231625516374918</v>
      </c>
      <c r="AA317" s="11">
        <f>'OddsRatio_working_3-way'!X317^(1/3)*COS(('OddsRatio_working_3-way'!Y317+2*PI())/3)</f>
        <v>-0.50402544579652486</v>
      </c>
      <c r="AB317" s="11">
        <f>'OddsRatio_working_3-way'!X317^(1/3)*COS(('OddsRatio_working_3-way'!Y317+4*PI())/3)</f>
        <v>-6.829080936722387E-2</v>
      </c>
      <c r="AC317" s="11">
        <f>'OddsRatio_working_3-way'!X317^(1/3)*SIN('OddsRatio_working_3-way'!Y317/3)</f>
        <v>0.25157150963770053</v>
      </c>
      <c r="AD317" s="11">
        <f>'OddsRatio_working_3-way'!X317^(1/3)*SIN(('OddsRatio_working_3-way'!Y317+2*PI())/3)</f>
        <v>0.36985466115173349</v>
      </c>
      <c r="AE317" s="11">
        <f>'OddsRatio_working_3-way'!X317^(1/3)*SIN(('OddsRatio_working_3-way'!Y317+4*PI())/3)</f>
        <v>-0.62142617078943396</v>
      </c>
      <c r="AF317" s="11">
        <f>-'OddsRatio_working_3-way'!U317/(3*'OddsRatio_working_3-way'!X317^(1/3))*COS(('OddsRatio_working_3-way'!Y317)/3)</f>
        <v>0.57231625516374907</v>
      </c>
      <c r="AG317" s="11">
        <f>-'OddsRatio_working_3-way'!U317/(3*'OddsRatio_working_3-way'!X317^(1/3))*COS(('OddsRatio_working_3-way'!Y317+2*PI())/3)</f>
        <v>-0.50402544579652475</v>
      </c>
      <c r="AH317" s="11">
        <f>-'OddsRatio_working_3-way'!U317/(3*'OddsRatio_working_3-way'!X317^(1/3))*COS(('OddsRatio_working_3-way'!Y317+4*PI())/3)</f>
        <v>-6.8290809367223856E-2</v>
      </c>
      <c r="AI317" s="11">
        <f>'OddsRatio_working_3-way'!U317/(3*'OddsRatio_working_3-way'!X317^(1/3))*SIN(('OddsRatio_working_3-way'!Y317)/3)</f>
        <v>-0.25157150963770047</v>
      </c>
      <c r="AJ317" s="11">
        <f>'OddsRatio_working_3-way'!U317/(3*'OddsRatio_working_3-way'!X317^(1/3))*SIN(('OddsRatio_working_3-way'!Y317+2*PI())/3)</f>
        <v>-0.36985466115173343</v>
      </c>
      <c r="AK317" s="11">
        <f>'OddsRatio_working_3-way'!U317/(3*'OddsRatio_working_3-way'!X317^(1/3))*SIN(('OddsRatio_working_3-way'!Y317+4*PI())/3)</f>
        <v>0.62142617078943385</v>
      </c>
      <c r="AL317" s="11">
        <f>'OddsRatio_working_3-way'!Z317+'OddsRatio_working_3-way'!AF317</f>
        <v>1.1446325103274981</v>
      </c>
      <c r="AM317" s="11">
        <f>'OddsRatio_working_3-way'!AA317+'OddsRatio_working_3-way'!AG317</f>
        <v>-1.0080508915930495</v>
      </c>
      <c r="AN317" s="11">
        <f>'OddsRatio_working_3-way'!AB317+'OddsRatio_working_3-way'!AH317</f>
        <v>-0.13658161873444774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1.1446325103274981</v>
      </c>
      <c r="AS317" s="11">
        <f>IF(('OddsRatio_working_3-way'!X317=0),IF(Q317&gt;0,-Q317^(1/3),(-Q317)^(1/3)),'OddsRatio_working_3-way'!AM317-'OddsRatio_working_3-way'!R317/3)</f>
        <v>-1.0080508915930495</v>
      </c>
      <c r="AT317" s="11">
        <f>IF(('OddsRatio_working_3-way'!X317=0),IF(Q317&gt;0,-Q317^(1/3),(-Q317)^(1/3)),'OddsRatio_working_3-way'!AN317-'OddsRatio_working_3-way'!R317/3)</f>
        <v>-0.13658161873444774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9">
        <f t="shared" si="65"/>
        <v>0.13315644001622512</v>
      </c>
      <c r="E318" s="9">
        <f t="shared" si="66"/>
        <v>0.23379365039408778</v>
      </c>
      <c r="F318" s="9">
        <f t="shared" si="67"/>
        <v>0.63304990958968721</v>
      </c>
      <c r="G318" s="9">
        <f t="shared" si="68"/>
        <v>1.1147197718525024</v>
      </c>
      <c r="H318" s="9">
        <f t="shared" si="69"/>
        <v>7.509963467618614</v>
      </c>
      <c r="I318" s="9">
        <f t="shared" si="70"/>
        <v>4.2772761292463581</v>
      </c>
      <c r="J318" s="9">
        <f t="shared" si="71"/>
        <v>1.579654281363301</v>
      </c>
      <c r="K318" s="11">
        <f t="shared" si="72"/>
        <v>0.14619883040935672</v>
      </c>
      <c r="L318" s="11">
        <f t="shared" si="73"/>
        <v>0.25380710659898476</v>
      </c>
      <c r="M318" s="11">
        <f t="shared" si="74"/>
        <v>0.65789473684210531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-0.21795538806942549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0.22703198016414267</v>
      </c>
      <c r="Q318" s="11">
        <f>2*'OddsRatio_working_3-way'!K318*'OddsRatio_working_3-way'!L318*'OddsRatio_working_3-way'!M318</f>
        <v>4.8824081755729602E-2</v>
      </c>
      <c r="R318" s="11">
        <f t="shared" si="75"/>
        <v>0</v>
      </c>
      <c r="S318" s="11">
        <f t="shared" si="76"/>
        <v>-1.0416442657147158</v>
      </c>
      <c r="T318" s="11">
        <f t="shared" si="77"/>
        <v>-0.22400951950854103</v>
      </c>
      <c r="U318" s="11">
        <f>'OddsRatio_working_3-way'!S318-'OddsRatio_working_3-way'!R318^2/3</f>
        <v>-1.0416442657147158</v>
      </c>
      <c r="V318" s="11">
        <f>'OddsRatio_working_3-way'!S318*'OddsRatio_working_3-way'!R318/3-2*'OddsRatio_working_3-way'!R318^3/27-'OddsRatio_working_3-way'!T318</f>
        <v>0.22400951950854103</v>
      </c>
      <c r="W318" s="11">
        <f>'OddsRatio_working_3-way'!V318^2+4*'OddsRatio_working_3-way'!U318^3/27</f>
        <v>-0.11725792081384193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0.20459605668505035</v>
      </c>
      <c r="Y318" s="11">
        <f>IF('OddsRatio_working_3-way'!W318&gt;=0,IF('OddsRatio_working_3-way'!V318+SQRT('OddsRatio_working_3-way'!W318)&gt;0,0,PI()),ACOS('OddsRatio_working_3-way'!V318/(2*'OddsRatio_working_3-way'!X318)))</f>
        <v>0.99149021372328972</v>
      </c>
      <c r="Z318" s="11">
        <f>'OddsRatio_working_3-way'!X318^(1/3)*COS('OddsRatio_working_3-way'!Y318/3)</f>
        <v>0.55735988592625119</v>
      </c>
      <c r="AA318" s="11">
        <f>'OddsRatio_working_3-way'!X318^(1/3)*COS(('OddsRatio_working_3-way'!Y318+2*PI())/3)</f>
        <v>-0.44428047013283634</v>
      </c>
      <c r="AB318" s="11">
        <f>'OddsRatio_working_3-way'!X318^(1/3)*COS(('OddsRatio_working_3-way'!Y318+4*PI())/3)</f>
        <v>-0.11307941579341506</v>
      </c>
      <c r="AC318" s="11">
        <f>'OddsRatio_working_3-way'!X318^(1/3)*SIN('OddsRatio_working_3-way'!Y318/3)</f>
        <v>0.19121901787875284</v>
      </c>
      <c r="AD318" s="11">
        <f>'OddsRatio_working_3-way'!X318^(1/3)*SIN(('OddsRatio_working_3-way'!Y318+2*PI())/3)</f>
        <v>0.38707831132315401</v>
      </c>
      <c r="AE318" s="11">
        <f>'OddsRatio_working_3-way'!X318^(1/3)*SIN(('OddsRatio_working_3-way'!Y318+4*PI())/3)</f>
        <v>-0.5782973292019068</v>
      </c>
      <c r="AF318" s="11">
        <f>-'OddsRatio_working_3-way'!U318/(3*'OddsRatio_working_3-way'!X318^(1/3))*COS(('OddsRatio_working_3-way'!Y318)/3)</f>
        <v>0.5573598859262513</v>
      </c>
      <c r="AG318" s="11">
        <f>-'OddsRatio_working_3-way'!U318/(3*'OddsRatio_working_3-way'!X318^(1/3))*COS(('OddsRatio_working_3-way'!Y318+2*PI())/3)</f>
        <v>-0.44428047013283639</v>
      </c>
      <c r="AH318" s="11">
        <f>-'OddsRatio_working_3-way'!U318/(3*'OddsRatio_working_3-way'!X318^(1/3))*COS(('OddsRatio_working_3-way'!Y318+4*PI())/3)</f>
        <v>-0.11307941579341507</v>
      </c>
      <c r="AI318" s="11">
        <f>'OddsRatio_working_3-way'!U318/(3*'OddsRatio_working_3-way'!X318^(1/3))*SIN(('OddsRatio_working_3-way'!Y318)/3)</f>
        <v>-0.19121901787875287</v>
      </c>
      <c r="AJ318" s="11">
        <f>'OddsRatio_working_3-way'!U318/(3*'OddsRatio_working_3-way'!X318^(1/3))*SIN(('OddsRatio_working_3-way'!Y318+2*PI())/3)</f>
        <v>-0.38707831132315407</v>
      </c>
      <c r="AK318" s="11">
        <f>'OddsRatio_working_3-way'!U318/(3*'OddsRatio_working_3-way'!X318^(1/3))*SIN(('OddsRatio_working_3-way'!Y318+4*PI())/3)</f>
        <v>0.57829732920190691</v>
      </c>
      <c r="AL318" s="11">
        <f>'OddsRatio_working_3-way'!Z318+'OddsRatio_working_3-way'!AF318</f>
        <v>1.1147197718525024</v>
      </c>
      <c r="AM318" s="11">
        <f>'OddsRatio_working_3-way'!AA318+'OddsRatio_working_3-way'!AG318</f>
        <v>-0.88856094026567267</v>
      </c>
      <c r="AN318" s="11">
        <f>'OddsRatio_working_3-way'!AB318+'OddsRatio_working_3-way'!AH318</f>
        <v>-0.22615883158683014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1.1147197718525024</v>
      </c>
      <c r="AS318" s="11">
        <f>IF(('OddsRatio_working_3-way'!X318=0),IF(Q318&gt;0,-Q318^(1/3),(-Q318)^(1/3)),'OddsRatio_working_3-way'!AM318-'OddsRatio_working_3-way'!R318/3)</f>
        <v>-0.88856094026567267</v>
      </c>
      <c r="AT318" s="11">
        <f>IF(('OddsRatio_working_3-way'!X318=0),IF(Q318&gt;0,-Q318^(1/3),(-Q318)^(1/3)),'OddsRatio_working_3-way'!AN318-'OddsRatio_working_3-way'!R318/3)</f>
        <v>-0.22615883158683014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9">
        <f t="shared" si="65"/>
        <v>0.46513172211619253</v>
      </c>
      <c r="E319" s="9">
        <f t="shared" si="66"/>
        <v>0.31122880846183759</v>
      </c>
      <c r="F319" s="9">
        <f t="shared" si="67"/>
        <v>0.22363946942196994</v>
      </c>
      <c r="G319" s="9">
        <f t="shared" si="68"/>
        <v>1.0848383178188694</v>
      </c>
      <c r="H319" s="9">
        <f t="shared" si="69"/>
        <v>2.1499286168880012</v>
      </c>
      <c r="I319" s="9">
        <f t="shared" si="70"/>
        <v>3.2130701683504936</v>
      </c>
      <c r="J319" s="9">
        <f t="shared" si="71"/>
        <v>4.4714826170203823</v>
      </c>
      <c r="K319" s="11">
        <f t="shared" si="72"/>
        <v>0.4854368932038835</v>
      </c>
      <c r="L319" s="11">
        <f t="shared" si="73"/>
        <v>0.32894736842105265</v>
      </c>
      <c r="M319" s="11">
        <f t="shared" si="74"/>
        <v>0.23809523809523808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-0.2630848967077889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0.23952478283086359</v>
      </c>
      <c r="Q319" s="11">
        <f>2*'OddsRatio_working_3-way'!K319*'OddsRatio_working_3-way'!L319*'OddsRatio_working_3-way'!M319</f>
        <v>7.6039613597099542E-2</v>
      </c>
      <c r="R319" s="11">
        <f t="shared" si="75"/>
        <v>0</v>
      </c>
      <c r="S319" s="11">
        <f t="shared" si="76"/>
        <v>-0.9104467258601554</v>
      </c>
      <c r="T319" s="11">
        <f t="shared" si="77"/>
        <v>-0.28903070662227154</v>
      </c>
      <c r="U319" s="11">
        <f>'OddsRatio_working_3-way'!S319-'OddsRatio_working_3-way'!R319^2/3</f>
        <v>-0.9104467258601554</v>
      </c>
      <c r="V319" s="11">
        <f>'OddsRatio_working_3-way'!S319*'OddsRatio_working_3-way'!R319/3-2*'OddsRatio_working_3-way'!R319^3/27-'OddsRatio_working_3-way'!T319</f>
        <v>0.28903070662227154</v>
      </c>
      <c r="W319" s="11">
        <f>'OddsRatio_working_3-way'!V319^2+4*'OddsRatio_working_3-way'!U319^3/27</f>
        <v>-2.8265894474354625E-2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0.16718600707365153</v>
      </c>
      <c r="Y319" s="11">
        <f>IF('OddsRatio_working_3-way'!W319&gt;=0,IF('OddsRatio_working_3-way'!V319+SQRT('OddsRatio_working_3-way'!W319)&gt;0,0,PI()),ACOS('OddsRatio_working_3-way'!V319/(2*'OddsRatio_working_3-way'!X319)))</f>
        <v>0.52684323843856351</v>
      </c>
      <c r="Z319" s="11">
        <f>'OddsRatio_working_3-way'!X319^(1/3)*COS('OddsRatio_working_3-way'!Y319/3)</f>
        <v>0.54241915890943482</v>
      </c>
      <c r="AA319" s="11">
        <f>'OddsRatio_working_3-way'!X319^(1/3)*COS(('OddsRatio_working_3-way'!Y319+2*PI())/3)</f>
        <v>-0.35456288473426156</v>
      </c>
      <c r="AB319" s="11">
        <f>'OddsRatio_working_3-way'!X319^(1/3)*COS(('OddsRatio_working_3-way'!Y319+4*PI())/3)</f>
        <v>-0.18785627417517339</v>
      </c>
      <c r="AC319" s="11">
        <f>'OddsRatio_working_3-way'!X319^(1/3)*SIN('OddsRatio_working_3-way'!Y319/3)</f>
        <v>9.6248106481979845E-2</v>
      </c>
      <c r="AD319" s="11">
        <f>'OddsRatio_working_3-way'!X319^(1/3)*SIN(('OddsRatio_working_3-way'!Y319+2*PI())/3)</f>
        <v>0.42162471787396899</v>
      </c>
      <c r="AE319" s="11">
        <f>'OddsRatio_working_3-way'!X319^(1/3)*SIN(('OddsRatio_working_3-way'!Y319+4*PI())/3)</f>
        <v>-0.51787282435594872</v>
      </c>
      <c r="AF319" s="11">
        <f>-'OddsRatio_working_3-way'!U319/(3*'OddsRatio_working_3-way'!X319^(1/3))*COS(('OddsRatio_working_3-way'!Y319)/3)</f>
        <v>0.54241915890943471</v>
      </c>
      <c r="AG319" s="11">
        <f>-'OddsRatio_working_3-way'!U319/(3*'OddsRatio_working_3-way'!X319^(1/3))*COS(('OddsRatio_working_3-way'!Y319+2*PI())/3)</f>
        <v>-0.35456288473426151</v>
      </c>
      <c r="AH319" s="11">
        <f>-'OddsRatio_working_3-way'!U319/(3*'OddsRatio_working_3-way'!X319^(1/3))*COS(('OddsRatio_working_3-way'!Y319+4*PI())/3)</f>
        <v>-0.18785627417517337</v>
      </c>
      <c r="AI319" s="11">
        <f>'OddsRatio_working_3-way'!U319/(3*'OddsRatio_working_3-way'!X319^(1/3))*SIN(('OddsRatio_working_3-way'!Y319)/3)</f>
        <v>-9.6248106481979831E-2</v>
      </c>
      <c r="AJ319" s="11">
        <f>'OddsRatio_working_3-way'!U319/(3*'OddsRatio_working_3-way'!X319^(1/3))*SIN(('OddsRatio_working_3-way'!Y319+2*PI())/3)</f>
        <v>-0.42162471787396893</v>
      </c>
      <c r="AK319" s="11">
        <f>'OddsRatio_working_3-way'!U319/(3*'OddsRatio_working_3-way'!X319^(1/3))*SIN(('OddsRatio_working_3-way'!Y319+4*PI())/3)</f>
        <v>0.51787282435594861</v>
      </c>
      <c r="AL319" s="11">
        <f>'OddsRatio_working_3-way'!Z319+'OddsRatio_working_3-way'!AF319</f>
        <v>1.0848383178188694</v>
      </c>
      <c r="AM319" s="11">
        <f>'OddsRatio_working_3-way'!AA319+'OddsRatio_working_3-way'!AG319</f>
        <v>-0.70912576946852313</v>
      </c>
      <c r="AN319" s="11">
        <f>'OddsRatio_working_3-way'!AB319+'OddsRatio_working_3-way'!AH319</f>
        <v>-0.37571254835034673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1.0848383178188694</v>
      </c>
      <c r="AS319" s="11">
        <f>IF(('OddsRatio_working_3-way'!X319=0),IF(Q319&gt;0,-Q319^(1/3),(-Q319)^(1/3)),'OddsRatio_working_3-way'!AM319-'OddsRatio_working_3-way'!R319/3)</f>
        <v>-0.70912576946852313</v>
      </c>
      <c r="AT319" s="11">
        <f>IF(('OddsRatio_working_3-way'!X319=0),IF(Q319&gt;0,-Q319^(1/3),(-Q319)^(1/3)),'OddsRatio_working_3-way'!AN319-'OddsRatio_working_3-way'!R319/3)</f>
        <v>-0.37571254835034673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9">
        <f t="shared" si="65"/>
        <v>0.21655503304777646</v>
      </c>
      <c r="E320" s="9">
        <f t="shared" si="66"/>
        <v>0.28058827966083394</v>
      </c>
      <c r="F320" s="9">
        <f t="shared" si="67"/>
        <v>0.50285668729138955</v>
      </c>
      <c r="G320" s="9">
        <f t="shared" si="68"/>
        <v>1.0864155662113217</v>
      </c>
      <c r="H320" s="9">
        <f t="shared" si="69"/>
        <v>4.6177638354837018</v>
      </c>
      <c r="I320" s="9">
        <f t="shared" si="70"/>
        <v>3.5639407362587194</v>
      </c>
      <c r="J320" s="9">
        <f t="shared" si="71"/>
        <v>1.9886381652523031</v>
      </c>
      <c r="K320" s="11">
        <f t="shared" si="72"/>
        <v>0.23094688221709006</v>
      </c>
      <c r="L320" s="11">
        <f t="shared" si="73"/>
        <v>0.29761904761904762</v>
      </c>
      <c r="M320" s="11">
        <f t="shared" si="74"/>
        <v>0.52356020942408377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-0.25735765328948168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0.23751081753814424</v>
      </c>
      <c r="Q320" s="11">
        <f>2*'OddsRatio_working_3-way'!K320*'OddsRatio_working_3-way'!L320*'OddsRatio_working_3-way'!M320</f>
        <v>7.197297501155886E-2</v>
      </c>
      <c r="R320" s="11">
        <f t="shared" si="75"/>
        <v>0</v>
      </c>
      <c r="S320" s="11">
        <f t="shared" si="76"/>
        <v>-0.92288227881448204</v>
      </c>
      <c r="T320" s="11">
        <f t="shared" si="77"/>
        <v>-0.27966129661044908</v>
      </c>
      <c r="U320" s="11">
        <f>'OddsRatio_working_3-way'!S320-'OddsRatio_working_3-way'!R320^2/3</f>
        <v>-0.92288227881448204</v>
      </c>
      <c r="V320" s="11">
        <f>'OddsRatio_working_3-way'!S320*'OddsRatio_working_3-way'!R320/3-2*'OddsRatio_working_3-way'!R320^3/27-'OddsRatio_working_3-way'!T320</f>
        <v>0.27966129661044908</v>
      </c>
      <c r="W320" s="11">
        <f>'OddsRatio_working_3-way'!V320^2+4*'OddsRatio_working_3-way'!U320^3/27</f>
        <v>-3.8238394007253929E-2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0.17062300169459238</v>
      </c>
      <c r="Y320" s="11">
        <f>IF('OddsRatio_working_3-way'!W320&gt;=0,IF('OddsRatio_working_3-way'!V320+SQRT('OddsRatio_working_3-way'!W320)&gt;0,0,PI()),ACOS('OddsRatio_working_3-way'!V320/(2*'OddsRatio_working_3-way'!X320)))</f>
        <v>0.61020618948001992</v>
      </c>
      <c r="Z320" s="11">
        <f>'OddsRatio_working_3-way'!X320^(1/3)*COS('OddsRatio_working_3-way'!Y320/3)</f>
        <v>0.54320778310566087</v>
      </c>
      <c r="AA320" s="11">
        <f>'OddsRatio_working_3-way'!X320^(1/3)*COS(('OddsRatio_working_3-way'!Y320+2*PI())/3)</f>
        <v>-0.36863248519251729</v>
      </c>
      <c r="AB320" s="11">
        <f>'OddsRatio_working_3-way'!X320^(1/3)*COS(('OddsRatio_working_3-way'!Y320+4*PI())/3)</f>
        <v>-0.1745752979131433</v>
      </c>
      <c r="AC320" s="11">
        <f>'OddsRatio_working_3-way'!X320^(1/3)*SIN('OddsRatio_working_3-way'!Y320/3)</f>
        <v>0.11203896931392809</v>
      </c>
      <c r="AD320" s="11">
        <f>'OddsRatio_working_3-way'!X320^(1/3)*SIN(('OddsRatio_working_3-way'!Y320+2*PI())/3)</f>
        <v>0.41441225504596579</v>
      </c>
      <c r="AE320" s="11">
        <f>'OddsRatio_working_3-way'!X320^(1/3)*SIN(('OddsRatio_working_3-way'!Y320+4*PI())/3)</f>
        <v>-0.52645122435989389</v>
      </c>
      <c r="AF320" s="11">
        <f>-'OddsRatio_working_3-way'!U320/(3*'OddsRatio_working_3-way'!X320^(1/3))*COS(('OddsRatio_working_3-way'!Y320)/3)</f>
        <v>0.54320778310566087</v>
      </c>
      <c r="AG320" s="11">
        <f>-'OddsRatio_working_3-way'!U320/(3*'OddsRatio_working_3-way'!X320^(1/3))*COS(('OddsRatio_working_3-way'!Y320+2*PI())/3)</f>
        <v>-0.36863248519251729</v>
      </c>
      <c r="AH320" s="11">
        <f>-'OddsRatio_working_3-way'!U320/(3*'OddsRatio_working_3-way'!X320^(1/3))*COS(('OddsRatio_working_3-way'!Y320+4*PI())/3)</f>
        <v>-0.1745752979131433</v>
      </c>
      <c r="AI320" s="11">
        <f>'OddsRatio_working_3-way'!U320/(3*'OddsRatio_working_3-way'!X320^(1/3))*SIN(('OddsRatio_working_3-way'!Y320)/3)</f>
        <v>-0.11203896931392809</v>
      </c>
      <c r="AJ320" s="11">
        <f>'OddsRatio_working_3-way'!U320/(3*'OddsRatio_working_3-way'!X320^(1/3))*SIN(('OddsRatio_working_3-way'!Y320+2*PI())/3)</f>
        <v>-0.41441225504596579</v>
      </c>
      <c r="AK320" s="11">
        <f>'OddsRatio_working_3-way'!U320/(3*'OddsRatio_working_3-way'!X320^(1/3))*SIN(('OddsRatio_working_3-way'!Y320+4*PI())/3)</f>
        <v>0.52645122435989389</v>
      </c>
      <c r="AL320" s="11">
        <f>'OddsRatio_working_3-way'!Z320+'OddsRatio_working_3-way'!AF320</f>
        <v>1.0864155662113217</v>
      </c>
      <c r="AM320" s="11">
        <f>'OddsRatio_working_3-way'!AA320+'OddsRatio_working_3-way'!AG320</f>
        <v>-0.73726497038503458</v>
      </c>
      <c r="AN320" s="11">
        <f>'OddsRatio_working_3-way'!AB320+'OddsRatio_working_3-way'!AH320</f>
        <v>-0.3491505958262866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1.0864155662113217</v>
      </c>
      <c r="AS320" s="11">
        <f>IF(('OddsRatio_working_3-way'!X320=0),IF(Q320&gt;0,-Q320^(1/3),(-Q320)^(1/3)),'OddsRatio_working_3-way'!AM320-'OddsRatio_working_3-way'!R320/3)</f>
        <v>-0.73726497038503458</v>
      </c>
      <c r="AT320" s="11">
        <f>IF(('OddsRatio_working_3-way'!X320=0),IF(Q320&gt;0,-Q320^(1/3),(-Q320)^(1/3)),'OddsRatio_working_3-way'!AN320-'OddsRatio_working_3-way'!R320/3)</f>
        <v>-0.3491505958262866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9">
        <f t="shared" si="65"/>
        <v>0.56796526861851482</v>
      </c>
      <c r="E321" s="9">
        <f t="shared" si="66"/>
        <v>0.24236282218901919</v>
      </c>
      <c r="F321" s="9">
        <f t="shared" si="67"/>
        <v>0.18967190919246577</v>
      </c>
      <c r="G321" s="9">
        <f t="shared" si="68"/>
        <v>1.0420151228476484</v>
      </c>
      <c r="H321" s="9">
        <f t="shared" si="69"/>
        <v>1.7606710396787835</v>
      </c>
      <c r="I321" s="9">
        <f t="shared" si="70"/>
        <v>4.126045368542945</v>
      </c>
      <c r="J321" s="9">
        <f t="shared" si="71"/>
        <v>5.2722620036753574</v>
      </c>
      <c r="K321" s="11">
        <f t="shared" si="72"/>
        <v>0.5780346820809249</v>
      </c>
      <c r="L321" s="11">
        <f t="shared" si="73"/>
        <v>0.25</v>
      </c>
      <c r="M321" s="11">
        <f t="shared" si="74"/>
        <v>0.19607843137254904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-0.25442026521591288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0.22186331179870794</v>
      </c>
      <c r="Q321" s="11">
        <f>2*'OddsRatio_working_3-way'!K321*'OddsRatio_working_3-way'!L321*'OddsRatio_working_3-way'!M321</f>
        <v>5.6670066870678916E-2</v>
      </c>
      <c r="R321" s="11">
        <f t="shared" si="75"/>
        <v>0</v>
      </c>
      <c r="S321" s="11">
        <f t="shared" si="76"/>
        <v>-0.8720347477447381</v>
      </c>
      <c r="T321" s="11">
        <f t="shared" si="77"/>
        <v>-0.22274195344693182</v>
      </c>
      <c r="U321" s="11">
        <f>'OddsRatio_working_3-way'!S321-'OddsRatio_working_3-way'!R321^2/3</f>
        <v>-0.8720347477447381</v>
      </c>
      <c r="V321" s="11">
        <f>'OddsRatio_working_3-way'!S321*'OddsRatio_working_3-way'!R321/3-2*'OddsRatio_working_3-way'!R321^3/27-'OddsRatio_working_3-way'!T321</f>
        <v>0.22274195344693182</v>
      </c>
      <c r="W321" s="11">
        <f>'OddsRatio_working_3-way'!V321^2+4*'OddsRatio_working_3-way'!U321^3/27</f>
        <v>-4.8628113440721925E-2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0.15671797221926803</v>
      </c>
      <c r="Y321" s="11">
        <f>IF('OddsRatio_working_3-way'!W321&gt;=0,IF('OddsRatio_working_3-way'!V321+SQRT('OddsRatio_working_3-way'!W321)&gt;0,0,PI()),ACOS('OddsRatio_working_3-way'!V321/(2*'OddsRatio_working_3-way'!X321)))</f>
        <v>0.78038055373982906</v>
      </c>
      <c r="Z321" s="11">
        <f>'OddsRatio_working_3-way'!X321^(1/3)*COS('OddsRatio_working_3-way'!Y321/3)</f>
        <v>0.52100756142382421</v>
      </c>
      <c r="AA321" s="11">
        <f>'OddsRatio_working_3-way'!X321^(1/3)*COS(('OddsRatio_working_3-way'!Y321+2*PI())/3)</f>
        <v>-0.38059552747489583</v>
      </c>
      <c r="AB321" s="11">
        <f>'OddsRatio_working_3-way'!X321^(1/3)*COS(('OddsRatio_working_3-way'!Y321+4*PI())/3)</f>
        <v>-0.14041203394892843</v>
      </c>
      <c r="AC321" s="11">
        <f>'OddsRatio_working_3-way'!X321^(1/3)*SIN('OddsRatio_working_3-way'!Y321/3)</f>
        <v>0.13867000464212217</v>
      </c>
      <c r="AD321" s="11">
        <f>'OddsRatio_working_3-way'!X321^(1/3)*SIN(('OddsRatio_working_3-way'!Y321+2*PI())/3)</f>
        <v>0.38187078143575198</v>
      </c>
      <c r="AE321" s="11">
        <f>'OddsRatio_working_3-way'!X321^(1/3)*SIN(('OddsRatio_working_3-way'!Y321+4*PI())/3)</f>
        <v>-0.52054078607787402</v>
      </c>
      <c r="AF321" s="11">
        <f>-'OddsRatio_working_3-way'!U321/(3*'OddsRatio_working_3-way'!X321^(1/3))*COS(('OddsRatio_working_3-way'!Y321)/3)</f>
        <v>0.52100756142382421</v>
      </c>
      <c r="AG321" s="11">
        <f>-'OddsRatio_working_3-way'!U321/(3*'OddsRatio_working_3-way'!X321^(1/3))*COS(('OddsRatio_working_3-way'!Y321+2*PI())/3)</f>
        <v>-0.38059552747489583</v>
      </c>
      <c r="AH321" s="11">
        <f>-'OddsRatio_working_3-way'!U321/(3*'OddsRatio_working_3-way'!X321^(1/3))*COS(('OddsRatio_working_3-way'!Y321+4*PI())/3)</f>
        <v>-0.14041203394892843</v>
      </c>
      <c r="AI321" s="11">
        <f>'OddsRatio_working_3-way'!U321/(3*'OddsRatio_working_3-way'!X321^(1/3))*SIN(('OddsRatio_working_3-way'!Y321)/3)</f>
        <v>-0.13867000464212217</v>
      </c>
      <c r="AJ321" s="11">
        <f>'OddsRatio_working_3-way'!U321/(3*'OddsRatio_working_3-way'!X321^(1/3))*SIN(('OddsRatio_working_3-way'!Y321+2*PI())/3)</f>
        <v>-0.38187078143575198</v>
      </c>
      <c r="AK321" s="11">
        <f>'OddsRatio_working_3-way'!U321/(3*'OddsRatio_working_3-way'!X321^(1/3))*SIN(('OddsRatio_working_3-way'!Y321+4*PI())/3)</f>
        <v>0.52054078607787402</v>
      </c>
      <c r="AL321" s="11">
        <f>'OddsRatio_working_3-way'!Z321+'OddsRatio_working_3-way'!AF321</f>
        <v>1.0420151228476484</v>
      </c>
      <c r="AM321" s="11">
        <f>'OddsRatio_working_3-way'!AA321+'OddsRatio_working_3-way'!AG321</f>
        <v>-0.76119105494979167</v>
      </c>
      <c r="AN321" s="11">
        <f>'OddsRatio_working_3-way'!AB321+'OddsRatio_working_3-way'!AH321</f>
        <v>-0.28082406789785685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1.0420151228476484</v>
      </c>
      <c r="AS321" s="11">
        <f>IF(('OddsRatio_working_3-way'!X321=0),IF(Q321&gt;0,-Q321^(1/3),(-Q321)^(1/3)),'OddsRatio_working_3-way'!AM321-'OddsRatio_working_3-way'!R321/3)</f>
        <v>-0.76119105494979167</v>
      </c>
      <c r="AT321" s="11">
        <f>IF(('OddsRatio_working_3-way'!X321=0),IF(Q321&gt;0,-Q321^(1/3),(-Q321)^(1/3)),'OddsRatio_working_3-way'!AN321-'OddsRatio_working_3-way'!R321/3)</f>
        <v>-0.28082406789785685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9">
        <f t="shared" si="65"/>
        <v>0.12787974072372293</v>
      </c>
      <c r="E322" s="9">
        <f t="shared" si="66"/>
        <v>0.19351027512327526</v>
      </c>
      <c r="F322" s="9">
        <f t="shared" si="67"/>
        <v>0.67860998415300156</v>
      </c>
      <c r="G322" s="9">
        <f t="shared" si="68"/>
        <v>1.0524455164139261</v>
      </c>
      <c r="H322" s="9">
        <f t="shared" si="69"/>
        <v>7.819846946362242</v>
      </c>
      <c r="I322" s="9">
        <f t="shared" si="70"/>
        <v>5.1676842449991476</v>
      </c>
      <c r="J322" s="9">
        <f t="shared" si="71"/>
        <v>1.473600482386267</v>
      </c>
      <c r="K322" s="11">
        <f t="shared" si="72"/>
        <v>0.13368983957219249</v>
      </c>
      <c r="L322" s="11">
        <f t="shared" si="73"/>
        <v>0.20161290322580647</v>
      </c>
      <c r="M322" s="11">
        <f t="shared" si="74"/>
        <v>0.68965517241379315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-0.21465026500032702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0.20243080547013026</v>
      </c>
      <c r="Q322" s="11">
        <f>2*'OddsRatio_working_3-way'!K322*'OddsRatio_working_3-way'!L322*'OddsRatio_working_3-way'!M322</f>
        <v>3.7177374741989018E-2</v>
      </c>
      <c r="R322" s="11">
        <f t="shared" si="75"/>
        <v>0</v>
      </c>
      <c r="S322" s="11">
        <f t="shared" si="76"/>
        <v>-0.94307270233196239</v>
      </c>
      <c r="T322" s="11">
        <f t="shared" si="77"/>
        <v>-0.17319976167712803</v>
      </c>
      <c r="U322" s="11">
        <f>'OddsRatio_working_3-way'!S322-'OddsRatio_working_3-way'!R322^2/3</f>
        <v>-0.94307270233196239</v>
      </c>
      <c r="V322" s="11">
        <f>'OddsRatio_working_3-way'!S322*'OddsRatio_working_3-way'!R322/3-2*'OddsRatio_working_3-way'!R322^3/27-'OddsRatio_working_3-way'!T322</f>
        <v>0.17319976167712803</v>
      </c>
      <c r="W322" s="11">
        <f>'OddsRatio_working_3-way'!V322^2+4*'OddsRatio_working_3-way'!U322^3/27</f>
        <v>-9.4261957130010426E-2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0.17625274081203984</v>
      </c>
      <c r="Y322" s="11">
        <f>IF('OddsRatio_working_3-way'!W322&gt;=0,IF('OddsRatio_working_3-way'!V322+SQRT('OddsRatio_working_3-way'!W322)&gt;0,0,PI()),ACOS('OddsRatio_working_3-way'!V322/(2*'OddsRatio_working_3-way'!X322)))</f>
        <v>1.0571696394269052</v>
      </c>
      <c r="Z322" s="11">
        <f>'OddsRatio_working_3-way'!X322^(1/3)*COS('OddsRatio_working_3-way'!Y322/3)</f>
        <v>0.52622275820696307</v>
      </c>
      <c r="AA322" s="11">
        <f>'OddsRatio_working_3-way'!X322^(1/3)*COS(('OddsRatio_working_3-way'!Y322+2*PI())/3)</f>
        <v>-0.4306983181583573</v>
      </c>
      <c r="AB322" s="11">
        <f>'OddsRatio_working_3-way'!X322^(1/3)*COS(('OddsRatio_working_3-way'!Y322+4*PI())/3)</f>
        <v>-9.5524440048605427E-2</v>
      </c>
      <c r="AC322" s="11">
        <f>'OddsRatio_working_3-way'!X322^(1/3)*SIN('OddsRatio_working_3-way'!Y322/3)</f>
        <v>0.19351272875199599</v>
      </c>
      <c r="AD322" s="11">
        <f>'OddsRatio_working_3-way'!X322^(1/3)*SIN(('OddsRatio_working_3-way'!Y322+2*PI())/3)</f>
        <v>0.35896591228074831</v>
      </c>
      <c r="AE322" s="11">
        <f>'OddsRatio_working_3-way'!X322^(1/3)*SIN(('OddsRatio_working_3-way'!Y322+4*PI())/3)</f>
        <v>-0.55247864103274424</v>
      </c>
      <c r="AF322" s="11">
        <f>-'OddsRatio_working_3-way'!U322/(3*'OddsRatio_working_3-way'!X322^(1/3))*COS(('OddsRatio_working_3-way'!Y322)/3)</f>
        <v>0.52622275820696307</v>
      </c>
      <c r="AG322" s="11">
        <f>-'OddsRatio_working_3-way'!U322/(3*'OddsRatio_working_3-way'!X322^(1/3))*COS(('OddsRatio_working_3-way'!Y322+2*PI())/3)</f>
        <v>-0.4306983181583573</v>
      </c>
      <c r="AH322" s="11">
        <f>-'OddsRatio_working_3-way'!U322/(3*'OddsRatio_working_3-way'!X322^(1/3))*COS(('OddsRatio_working_3-way'!Y322+4*PI())/3)</f>
        <v>-9.5524440048605427E-2</v>
      </c>
      <c r="AI322" s="11">
        <f>'OddsRatio_working_3-way'!U322/(3*'OddsRatio_working_3-way'!X322^(1/3))*SIN(('OddsRatio_working_3-way'!Y322)/3)</f>
        <v>-0.19351272875199599</v>
      </c>
      <c r="AJ322" s="11">
        <f>'OddsRatio_working_3-way'!U322/(3*'OddsRatio_working_3-way'!X322^(1/3))*SIN(('OddsRatio_working_3-way'!Y322+2*PI())/3)</f>
        <v>-0.35896591228074831</v>
      </c>
      <c r="AK322" s="11">
        <f>'OddsRatio_working_3-way'!U322/(3*'OddsRatio_working_3-way'!X322^(1/3))*SIN(('OddsRatio_working_3-way'!Y322+4*PI())/3)</f>
        <v>0.55247864103274424</v>
      </c>
      <c r="AL322" s="11">
        <f>'OddsRatio_working_3-way'!Z322+'OddsRatio_working_3-way'!AF322</f>
        <v>1.0524455164139261</v>
      </c>
      <c r="AM322" s="11">
        <f>'OddsRatio_working_3-way'!AA322+'OddsRatio_working_3-way'!AG322</f>
        <v>-0.86139663631671459</v>
      </c>
      <c r="AN322" s="11">
        <f>'OddsRatio_working_3-way'!AB322+'OddsRatio_working_3-way'!AH322</f>
        <v>-0.19104888009721085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1.0524455164139261</v>
      </c>
      <c r="AS322" s="11">
        <f>IF(('OddsRatio_working_3-way'!X322=0),IF(Q322&gt;0,-Q322^(1/3),(-Q322)^(1/3)),'OddsRatio_working_3-way'!AM322-'OddsRatio_working_3-way'!R322/3)</f>
        <v>-0.86139663631671459</v>
      </c>
      <c r="AT322" s="11">
        <f>IF(('OddsRatio_working_3-way'!X322=0),IF(Q322&gt;0,-Q322^(1/3),(-Q322)^(1/3)),'OddsRatio_working_3-way'!AN322-'OddsRatio_working_3-way'!R322/3)</f>
        <v>-0.19104888009721085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9">
        <f t="shared" si="65"/>
        <v>0.33287758074242402</v>
      </c>
      <c r="E323" s="9">
        <f t="shared" si="66"/>
        <v>0.28571681543116417</v>
      </c>
      <c r="F323" s="9">
        <f t="shared" si="67"/>
        <v>0.38140560382641214</v>
      </c>
      <c r="G323" s="9">
        <f t="shared" si="68"/>
        <v>1.0330450459680223</v>
      </c>
      <c r="H323" s="9">
        <f t="shared" si="69"/>
        <v>3.0041073891779631</v>
      </c>
      <c r="I323" s="9">
        <f t="shared" si="70"/>
        <v>3.4999690112426136</v>
      </c>
      <c r="J323" s="9">
        <f t="shared" si="71"/>
        <v>2.6218807221697946</v>
      </c>
      <c r="K323" s="11">
        <f t="shared" si="72"/>
        <v>0.3401360544217687</v>
      </c>
      <c r="L323" s="11">
        <f t="shared" si="73"/>
        <v>0.29239766081871343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-0.28523984285957327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0.22948173967746244</v>
      </c>
      <c r="Q323" s="11">
        <f>2*'OddsRatio_working_3-way'!K323*'OddsRatio_working_3-way'!L323*'OddsRatio_working_3-way'!M323</f>
        <v>7.7396876788351582E-2</v>
      </c>
      <c r="R323" s="11">
        <f t="shared" si="75"/>
        <v>0</v>
      </c>
      <c r="S323" s="11">
        <f t="shared" si="76"/>
        <v>-0.80452203793436683</v>
      </c>
      <c r="T323" s="11">
        <f t="shared" si="77"/>
        <v>-0.27133964179911191</v>
      </c>
      <c r="U323" s="11">
        <f>'OddsRatio_working_3-way'!S323-'OddsRatio_working_3-way'!R323^2/3</f>
        <v>-0.80452203793436683</v>
      </c>
      <c r="V323" s="11">
        <f>'OddsRatio_working_3-way'!S323*'OddsRatio_working_3-way'!R323/3-2*'OddsRatio_working_3-way'!R323^3/27-'OddsRatio_working_3-way'!T323</f>
        <v>0.27133964179911191</v>
      </c>
      <c r="W323" s="11">
        <f>'OddsRatio_working_3-way'!V323^2+4*'OddsRatio_working_3-way'!U323^3/27</f>
        <v>-3.5202036015663379E-3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0.13887530811238252</v>
      </c>
      <c r="Y323" s="11">
        <f>IF('OddsRatio_working_3-way'!W323&gt;=0,IF('OddsRatio_working_3-way'!V323+SQRT('OddsRatio_working_3-way'!W323)&gt;0,0,PI()),ACOS('OddsRatio_working_3-way'!V323/(2*'OddsRatio_working_3-way'!X323)))</f>
        <v>0.2152724328886948</v>
      </c>
      <c r="Z323" s="11">
        <f>'OddsRatio_working_3-way'!X323^(1/3)*COS('OddsRatio_working_3-way'!Y323/3)</f>
        <v>0.51652252298401125</v>
      </c>
      <c r="AA323" s="11">
        <f>'OddsRatio_working_3-way'!X323^(1/3)*COS(('OddsRatio_working_3-way'!Y323+2*PI())/3)</f>
        <v>-0.29041514028236998</v>
      </c>
      <c r="AB323" s="11">
        <f>'OddsRatio_working_3-way'!X323^(1/3)*COS(('OddsRatio_working_3-way'!Y323+4*PI())/3)</f>
        <v>-0.22610738270164138</v>
      </c>
      <c r="AC323" s="11">
        <f>'OddsRatio_working_3-way'!X323^(1/3)*SIN('OddsRatio_working_3-way'!Y323/3)</f>
        <v>3.7128101150214948E-2</v>
      </c>
      <c r="AD323" s="11">
        <f>'OddsRatio_working_3-way'!X323^(1/3)*SIN(('OddsRatio_working_3-way'!Y323+2*PI())/3)</f>
        <v>0.42875757595587788</v>
      </c>
      <c r="AE323" s="11">
        <f>'OddsRatio_working_3-way'!X323^(1/3)*SIN(('OddsRatio_working_3-way'!Y323+4*PI())/3)</f>
        <v>-0.46588567710609274</v>
      </c>
      <c r="AF323" s="11">
        <f>-'OddsRatio_working_3-way'!U323/(3*'OddsRatio_working_3-way'!X323^(1/3))*COS(('OddsRatio_working_3-way'!Y323)/3)</f>
        <v>0.51652252298401102</v>
      </c>
      <c r="AG323" s="11">
        <f>-'OddsRatio_working_3-way'!U323/(3*'OddsRatio_working_3-way'!X323^(1/3))*COS(('OddsRatio_working_3-way'!Y323+2*PI())/3)</f>
        <v>-0.29041514028236987</v>
      </c>
      <c r="AH323" s="11">
        <f>-'OddsRatio_working_3-way'!U323/(3*'OddsRatio_working_3-way'!X323^(1/3))*COS(('OddsRatio_working_3-way'!Y323+4*PI())/3)</f>
        <v>-0.2261073827016413</v>
      </c>
      <c r="AI323" s="11">
        <f>'OddsRatio_working_3-way'!U323/(3*'OddsRatio_working_3-way'!X323^(1/3))*SIN(('OddsRatio_working_3-way'!Y323)/3)</f>
        <v>-3.7128101150214927E-2</v>
      </c>
      <c r="AJ323" s="11">
        <f>'OddsRatio_working_3-way'!U323/(3*'OddsRatio_working_3-way'!X323^(1/3))*SIN(('OddsRatio_working_3-way'!Y323+2*PI())/3)</f>
        <v>-0.42875757595587771</v>
      </c>
      <c r="AK323" s="11">
        <f>'OddsRatio_working_3-way'!U323/(3*'OddsRatio_working_3-way'!X323^(1/3))*SIN(('OddsRatio_working_3-way'!Y323+4*PI())/3)</f>
        <v>0.46588567710609252</v>
      </c>
      <c r="AL323" s="11">
        <f>'OddsRatio_working_3-way'!Z323+'OddsRatio_working_3-way'!AF323</f>
        <v>1.0330450459680223</v>
      </c>
      <c r="AM323" s="11">
        <f>'OddsRatio_working_3-way'!AA323+'OddsRatio_working_3-way'!AG323</f>
        <v>-0.58083028056473984</v>
      </c>
      <c r="AN323" s="11">
        <f>'OddsRatio_working_3-way'!AB323+'OddsRatio_working_3-way'!AH323</f>
        <v>-0.45221476540328265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1.0330450459680223</v>
      </c>
      <c r="AS323" s="11">
        <f>IF(('OddsRatio_working_3-way'!X323=0),IF(Q323&gt;0,-Q323^(1/3),(-Q323)^(1/3)),'OddsRatio_working_3-way'!AM323-'OddsRatio_working_3-way'!R323/3)</f>
        <v>-0.58083028056473984</v>
      </c>
      <c r="AT323" s="11">
        <f>IF(('OddsRatio_working_3-way'!X323=0),IF(Q323&gt;0,-Q323^(1/3),(-Q323)^(1/3)),'OddsRatio_working_3-way'!AN323-'OddsRatio_working_3-way'!R323/3)</f>
        <v>-0.45221476540328265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9">
        <f t="shared" ref="D324:D387" si="78">(K324/(AR324+K324-(AR324*K324)))</f>
        <v>0.24607187144584644</v>
      </c>
      <c r="E324" s="9">
        <f t="shared" ref="E324:E387" si="79">(L324/(AR324+L324-(AR324*L324)))</f>
        <v>0.25318968528153724</v>
      </c>
      <c r="F324" s="9">
        <f t="shared" ref="F324:F387" si="80">(M324/(AR324+M324-(AR324*M324)))</f>
        <v>0.50073844327261641</v>
      </c>
      <c r="G324" s="9">
        <f t="shared" ref="G324:G387" si="81">AR324</f>
        <v>1.0385943571500196</v>
      </c>
      <c r="H324" s="9">
        <f t="shared" ref="H324:H387" si="82">IF(A324="","",1/D324)</f>
        <v>4.0638533535925587</v>
      </c>
      <c r="I324" s="9">
        <f t="shared" ref="I324:I387" si="83">IF(B324="","",1/E324)</f>
        <v>3.9496079743060557</v>
      </c>
      <c r="J324" s="9">
        <f t="shared" ref="J324:J387" si="84">IF(C324="","",1/F324)</f>
        <v>1.9970505828640188</v>
      </c>
      <c r="K324" s="11">
        <f t="shared" ref="K324:K387" si="85">1/A324</f>
        <v>0.25316455696202528</v>
      </c>
      <c r="L324" s="11">
        <f t="shared" ref="L324:L387" si="86">1/B324</f>
        <v>0.26041666666666669</v>
      </c>
      <c r="M324" s="11">
        <f t="shared" ref="M324:M387" si="87">1/C324</f>
        <v>0.51020408163265307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-0.2705373288555929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0.22704888917592353</v>
      </c>
      <c r="Q324" s="11">
        <f>2*'OddsRatio_working_3-way'!K324*'OddsRatio_working_3-way'!L324*'OddsRatio_working_3-way'!M324</f>
        <v>6.7273744941014388E-2</v>
      </c>
      <c r="R324" s="11">
        <f t="shared" ref="R324:R387" si="88">O324/N324</f>
        <v>0</v>
      </c>
      <c r="S324" s="11">
        <f t="shared" ref="S324:S387" si="89">P324/N324</f>
        <v>-0.83925161136309367</v>
      </c>
      <c r="T324" s="11">
        <f t="shared" ref="T324:T387" si="90">Q324/N324</f>
        <v>-0.24866714410758337</v>
      </c>
      <c r="U324" s="11">
        <f>'OddsRatio_working_3-way'!S324-'OddsRatio_working_3-way'!R324^2/3</f>
        <v>-0.83925161136309367</v>
      </c>
      <c r="V324" s="11">
        <f>'OddsRatio_working_3-way'!S324*'OddsRatio_working_3-way'!R324/3-2*'OddsRatio_working_3-way'!R324^3/27-'OddsRatio_working_3-way'!T324</f>
        <v>0.24866714410758337</v>
      </c>
      <c r="W324" s="11">
        <f>'OddsRatio_working_3-way'!V324^2+4*'OddsRatio_working_3-way'!U324^3/27</f>
        <v>-2.5738165801352533E-2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0.14796411250703173</v>
      </c>
      <c r="Y324" s="11">
        <f>IF('OddsRatio_working_3-way'!W324&gt;=0,IF('OddsRatio_working_3-way'!V324+SQRT('OddsRatio_working_3-way'!W324)&gt;0,0,PI()),ACOS('OddsRatio_working_3-way'!V324/(2*'OddsRatio_working_3-way'!X324)))</f>
        <v>0.57296833377993639</v>
      </c>
      <c r="Z324" s="11">
        <f>'OddsRatio_working_3-way'!X324^(1/3)*COS('OddsRatio_working_3-way'!Y324/3)</f>
        <v>0.5192971785750099</v>
      </c>
      <c r="AA324" s="11">
        <f>'OddsRatio_working_3-way'!X324^(1/3)*COS(('OddsRatio_working_3-way'!Y324+2*PI())/3)</f>
        <v>-0.34660106529479967</v>
      </c>
      <c r="AB324" s="11">
        <f>'OddsRatio_working_3-way'!X324^(1/3)*COS(('OddsRatio_working_3-way'!Y324+4*PI())/3)</f>
        <v>-0.17269611328021034</v>
      </c>
      <c r="AC324" s="11">
        <f>'OddsRatio_working_3-way'!X324^(1/3)*SIN('OddsRatio_working_3-way'!Y324/3)</f>
        <v>0.10040407085903214</v>
      </c>
      <c r="AD324" s="11">
        <f>'OddsRatio_working_3-way'!X324^(1/3)*SIN(('OddsRatio_working_3-way'!Y324+2*PI())/3)</f>
        <v>0.39952251333002664</v>
      </c>
      <c r="AE324" s="11">
        <f>'OddsRatio_working_3-way'!X324^(1/3)*SIN(('OddsRatio_working_3-way'!Y324+4*PI())/3)</f>
        <v>-0.49992658418905878</v>
      </c>
      <c r="AF324" s="11">
        <f>-'OddsRatio_working_3-way'!U324/(3*'OddsRatio_working_3-way'!X324^(1/3))*COS(('OddsRatio_working_3-way'!Y324)/3)</f>
        <v>0.51929717857500968</v>
      </c>
      <c r="AG324" s="11">
        <f>-'OddsRatio_working_3-way'!U324/(3*'OddsRatio_working_3-way'!X324^(1/3))*COS(('OddsRatio_working_3-way'!Y324+2*PI())/3)</f>
        <v>-0.34660106529479956</v>
      </c>
      <c r="AH324" s="11">
        <f>-'OddsRatio_working_3-way'!U324/(3*'OddsRatio_working_3-way'!X324^(1/3))*COS(('OddsRatio_working_3-way'!Y324+4*PI())/3)</f>
        <v>-0.17269611328021026</v>
      </c>
      <c r="AI324" s="11">
        <f>'OddsRatio_working_3-way'!U324/(3*'OddsRatio_working_3-way'!X324^(1/3))*SIN(('OddsRatio_working_3-way'!Y324)/3)</f>
        <v>-0.10040407085903209</v>
      </c>
      <c r="AJ324" s="11">
        <f>'OddsRatio_working_3-way'!U324/(3*'OddsRatio_working_3-way'!X324^(1/3))*SIN(('OddsRatio_working_3-way'!Y324+2*PI())/3)</f>
        <v>-0.39952251333002647</v>
      </c>
      <c r="AK324" s="11">
        <f>'OddsRatio_working_3-way'!U324/(3*'OddsRatio_working_3-way'!X324^(1/3))*SIN(('OddsRatio_working_3-way'!Y324+4*PI())/3)</f>
        <v>0.49992658418905855</v>
      </c>
      <c r="AL324" s="11">
        <f>'OddsRatio_working_3-way'!Z324+'OddsRatio_working_3-way'!AF324</f>
        <v>1.0385943571500196</v>
      </c>
      <c r="AM324" s="11">
        <f>'OddsRatio_working_3-way'!AA324+'OddsRatio_working_3-way'!AG324</f>
        <v>-0.69320213058959923</v>
      </c>
      <c r="AN324" s="11">
        <f>'OddsRatio_working_3-way'!AB324+'OddsRatio_working_3-way'!AH324</f>
        <v>-0.34539222656042057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1.0385943571500196</v>
      </c>
      <c r="AS324" s="11">
        <f>IF(('OddsRatio_working_3-way'!X324=0),IF(Q324&gt;0,-Q324^(1/3),(-Q324)^(1/3)),'OddsRatio_working_3-way'!AM324-'OddsRatio_working_3-way'!R324/3)</f>
        <v>-0.69320213058959923</v>
      </c>
      <c r="AT324" s="11">
        <f>IF(('OddsRatio_working_3-way'!X324=0),IF(Q324&gt;0,-Q324^(1/3),(-Q324)^(1/3)),'OddsRatio_working_3-way'!AN324-'OddsRatio_working_3-way'!R324/3)</f>
        <v>-0.34539222656042057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9">
        <f t="shared" si="78"/>
        <v>0.54617614348928334</v>
      </c>
      <c r="E325" s="9">
        <f t="shared" si="79"/>
        <v>0.24419165155949896</v>
      </c>
      <c r="F325" s="9">
        <f t="shared" si="80"/>
        <v>0.2096322049512177</v>
      </c>
      <c r="G325" s="9">
        <f t="shared" si="81"/>
        <v>1.0386389581468904</v>
      </c>
      <c r="H325" s="9">
        <f t="shared" si="82"/>
        <v>1.8309111665175124</v>
      </c>
      <c r="I325" s="9">
        <f t="shared" si="83"/>
        <v>4.0951440952777336</v>
      </c>
      <c r="J325" s="9">
        <f t="shared" si="84"/>
        <v>4.7702594180732119</v>
      </c>
      <c r="K325" s="11">
        <f t="shared" si="85"/>
        <v>0.55555555555555558</v>
      </c>
      <c r="L325" s="11">
        <f t="shared" si="86"/>
        <v>0.25125628140703515</v>
      </c>
      <c r="M325" s="11">
        <f t="shared" si="87"/>
        <v>0.21598272138228941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-0.26090133894816059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0.22339921349005645</v>
      </c>
      <c r="Q325" s="11">
        <f>2*'OddsRatio_working_3-way'!K325*'OddsRatio_working_3-way'!L325*'OddsRatio_working_3-way'!M325</f>
        <v>6.0296683802984204E-2</v>
      </c>
      <c r="R325" s="11">
        <f t="shared" si="88"/>
        <v>0</v>
      </c>
      <c r="S325" s="11">
        <f t="shared" si="89"/>
        <v>-0.85625935992012836</v>
      </c>
      <c r="T325" s="11">
        <f t="shared" si="90"/>
        <v>-0.23110913897979177</v>
      </c>
      <c r="U325" s="11">
        <f>'OddsRatio_working_3-way'!S325-'OddsRatio_working_3-way'!R325^2/3</f>
        <v>-0.85625935992012836</v>
      </c>
      <c r="V325" s="11">
        <f>'OddsRatio_working_3-way'!S325*'OddsRatio_working_3-way'!R325/3-2*'OddsRatio_working_3-way'!R325^3/27-'OddsRatio_working_3-way'!T325</f>
        <v>0.23110913897979177</v>
      </c>
      <c r="W325" s="11">
        <f>'OddsRatio_working_3-way'!V325^2+4*'OddsRatio_working_3-way'!U325^3/27</f>
        <v>-3.9594834889184798E-2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0.15248464595588429</v>
      </c>
      <c r="Y325" s="11">
        <f>IF('OddsRatio_working_3-way'!W325&gt;=0,IF('OddsRatio_working_3-way'!V325+SQRT('OddsRatio_working_3-way'!W325)&gt;0,0,PI()),ACOS('OddsRatio_working_3-way'!V325/(2*'OddsRatio_working_3-way'!X325)))</f>
        <v>0.71084442639002665</v>
      </c>
      <c r="Z325" s="11">
        <f>'OddsRatio_working_3-way'!X325^(1/3)*COS('OddsRatio_working_3-way'!Y325/3)</f>
        <v>0.51931947907344522</v>
      </c>
      <c r="AA325" s="11">
        <f>'OddsRatio_working_3-way'!X325^(1/3)*COS(('OddsRatio_working_3-way'!Y325+2*PI())/3)</f>
        <v>-0.36826590405419485</v>
      </c>
      <c r="AB325" s="11">
        <f>'OddsRatio_working_3-way'!X325^(1/3)*COS(('OddsRatio_working_3-way'!Y325+4*PI())/3)</f>
        <v>-0.15105357501925043</v>
      </c>
      <c r="AC325" s="11">
        <f>'OddsRatio_working_3-way'!X325^(1/3)*SIN('OddsRatio_working_3-way'!Y325/3)</f>
        <v>0.12540759663963086</v>
      </c>
      <c r="AD325" s="11">
        <f>'OddsRatio_working_3-way'!X325^(1/3)*SIN(('OddsRatio_working_3-way'!Y325+2*PI())/3)</f>
        <v>0.38704006323788925</v>
      </c>
      <c r="AE325" s="11">
        <f>'OddsRatio_working_3-way'!X325^(1/3)*SIN(('OddsRatio_working_3-way'!Y325+4*PI())/3)</f>
        <v>-0.51244765987752006</v>
      </c>
      <c r="AF325" s="11">
        <f>-'OddsRatio_working_3-way'!U325/(3*'OddsRatio_working_3-way'!X325^(1/3))*COS(('OddsRatio_working_3-way'!Y325)/3)</f>
        <v>0.51931947907344511</v>
      </c>
      <c r="AG325" s="11">
        <f>-'OddsRatio_working_3-way'!U325/(3*'OddsRatio_working_3-way'!X325^(1/3))*COS(('OddsRatio_working_3-way'!Y325+2*PI())/3)</f>
        <v>-0.36826590405419479</v>
      </c>
      <c r="AH325" s="11">
        <f>-'OddsRatio_working_3-way'!U325/(3*'OddsRatio_working_3-way'!X325^(1/3))*COS(('OddsRatio_working_3-way'!Y325+4*PI())/3)</f>
        <v>-0.1510535750192504</v>
      </c>
      <c r="AI325" s="11">
        <f>'OddsRatio_working_3-way'!U325/(3*'OddsRatio_working_3-way'!X325^(1/3))*SIN(('OddsRatio_working_3-way'!Y325)/3)</f>
        <v>-0.12540759663963083</v>
      </c>
      <c r="AJ325" s="11">
        <f>'OddsRatio_working_3-way'!U325/(3*'OddsRatio_working_3-way'!X325^(1/3))*SIN(('OddsRatio_working_3-way'!Y325+2*PI())/3)</f>
        <v>-0.3870400632378892</v>
      </c>
      <c r="AK325" s="11">
        <f>'OddsRatio_working_3-way'!U325/(3*'OddsRatio_working_3-way'!X325^(1/3))*SIN(('OddsRatio_working_3-way'!Y325+4*PI())/3)</f>
        <v>0.51244765987751995</v>
      </c>
      <c r="AL325" s="11">
        <f>'OddsRatio_working_3-way'!Z325+'OddsRatio_working_3-way'!AF325</f>
        <v>1.0386389581468904</v>
      </c>
      <c r="AM325" s="11">
        <f>'OddsRatio_working_3-way'!AA325+'OddsRatio_working_3-way'!AG325</f>
        <v>-0.73653180810838959</v>
      </c>
      <c r="AN325" s="11">
        <f>'OddsRatio_working_3-way'!AB325+'OddsRatio_working_3-way'!AH325</f>
        <v>-0.30210715003850086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1.0386389581468904</v>
      </c>
      <c r="AS325" s="11">
        <f>IF(('OddsRatio_working_3-way'!X325=0),IF(Q325&gt;0,-Q325^(1/3),(-Q325)^(1/3)),'OddsRatio_working_3-way'!AM325-'OddsRatio_working_3-way'!R325/3)</f>
        <v>-0.73653180810838959</v>
      </c>
      <c r="AT325" s="11">
        <f>IF(('OddsRatio_working_3-way'!X325=0),IF(Q325&gt;0,-Q325^(1/3),(-Q325)^(1/3)),'OddsRatio_working_3-way'!AN325-'OddsRatio_working_3-way'!R325/3)</f>
        <v>-0.30210715003850086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9">
        <f t="shared" si="78"/>
        <v>0.28751210155749396</v>
      </c>
      <c r="E326" s="9">
        <f t="shared" si="79"/>
        <v>0.34173249760621155</v>
      </c>
      <c r="F326" s="9">
        <f t="shared" si="80"/>
        <v>0.37075540083629449</v>
      </c>
      <c r="G326" s="9">
        <f t="shared" si="81"/>
        <v>1.0412245661641233</v>
      </c>
      <c r="H326" s="9">
        <f t="shared" si="82"/>
        <v>3.4781144674706135</v>
      </c>
      <c r="I326" s="9">
        <f t="shared" si="83"/>
        <v>2.9262654474036283</v>
      </c>
      <c r="J326" s="9">
        <f t="shared" si="84"/>
        <v>2.697196042847521</v>
      </c>
      <c r="K326" s="11">
        <f t="shared" si="85"/>
        <v>0.29585798816568049</v>
      </c>
      <c r="L326" s="11">
        <f t="shared" si="86"/>
        <v>0.35087719298245612</v>
      </c>
      <c r="M326" s="11">
        <f t="shared" si="87"/>
        <v>0.38022813688212931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-0.28328200075864052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0.23130248958053334</v>
      </c>
      <c r="Q326" s="11">
        <f>2*'OddsRatio_working_3-way'!K326*'OddsRatio_working_3-way'!L326*'OddsRatio_working_3-way'!M326</f>
        <v>7.8942829208373158E-2</v>
      </c>
      <c r="R326" s="11">
        <f t="shared" si="88"/>
        <v>0</v>
      </c>
      <c r="S326" s="11">
        <f t="shared" si="89"/>
        <v>-0.8165096580830975</v>
      </c>
      <c r="T326" s="11">
        <f t="shared" si="90"/>
        <v>-0.27867223825361692</v>
      </c>
      <c r="U326" s="11">
        <f>'OddsRatio_working_3-way'!S326-'OddsRatio_working_3-way'!R326^2/3</f>
        <v>-0.8165096580830975</v>
      </c>
      <c r="V326" s="11">
        <f>'OddsRatio_working_3-way'!S326*'OddsRatio_working_3-way'!R326/3-2*'OddsRatio_working_3-way'!R326^3/27-'OddsRatio_working_3-way'!T326</f>
        <v>0.27867223825361692</v>
      </c>
      <c r="W326" s="11">
        <f>'OddsRatio_working_3-way'!V326^2+4*'OddsRatio_working_3-way'!U326^3/27</f>
        <v>-2.9872960239719082E-3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0.14199076765520049</v>
      </c>
      <c r="Y326" s="11">
        <f>IF('OddsRatio_working_3-way'!W326&gt;=0,IF('OddsRatio_working_3-way'!V326+SQRT('OddsRatio_working_3-way'!W326)&gt;0,0,PI()),ACOS('OddsRatio_working_3-way'!V326/(2*'OddsRatio_working_3-way'!X326)))</f>
        <v>0.19367225897191354</v>
      </c>
      <c r="Z326" s="11">
        <f>'OddsRatio_working_3-way'!X326^(1/3)*COS('OddsRatio_working_3-way'!Y326/3)</f>
        <v>0.52061228308206176</v>
      </c>
      <c r="AA326" s="11">
        <f>'OddsRatio_working_3-way'!X326^(1/3)*COS(('OddsRatio_working_3-way'!Y326+2*PI())/3)</f>
        <v>-0.28945322628096287</v>
      </c>
      <c r="AB326" s="11">
        <f>'OddsRatio_working_3-way'!X326^(1/3)*COS(('OddsRatio_working_3-way'!Y326+4*PI())/3)</f>
        <v>-0.23115905680109883</v>
      </c>
      <c r="AC326" s="11">
        <f>'OddsRatio_working_3-way'!X326^(1/3)*SIN('OddsRatio_working_3-way'!Y326/3)</f>
        <v>3.3656154441385158E-2</v>
      </c>
      <c r="AD326" s="11">
        <f>'OddsRatio_working_3-way'!X326^(1/3)*SIN(('OddsRatio_working_3-way'!Y326+2*PI())/3)</f>
        <v>0.43403538545058845</v>
      </c>
      <c r="AE326" s="11">
        <f>'OddsRatio_working_3-way'!X326^(1/3)*SIN(('OddsRatio_working_3-way'!Y326+4*PI())/3)</f>
        <v>-0.46769153989197365</v>
      </c>
      <c r="AF326" s="11">
        <f>-'OddsRatio_working_3-way'!U326/(3*'OddsRatio_working_3-way'!X326^(1/3))*COS(('OddsRatio_working_3-way'!Y326)/3)</f>
        <v>0.52061228308206164</v>
      </c>
      <c r="AG326" s="11">
        <f>-'OddsRatio_working_3-way'!U326/(3*'OddsRatio_working_3-way'!X326^(1/3))*COS(('OddsRatio_working_3-way'!Y326+2*PI())/3)</f>
        <v>-0.28945322628096276</v>
      </c>
      <c r="AH326" s="11">
        <f>-'OddsRatio_working_3-way'!U326/(3*'OddsRatio_working_3-way'!X326^(1/3))*COS(('OddsRatio_working_3-way'!Y326+4*PI())/3)</f>
        <v>-0.23115905680109877</v>
      </c>
      <c r="AI326" s="11">
        <f>'OddsRatio_working_3-way'!U326/(3*'OddsRatio_working_3-way'!X326^(1/3))*SIN(('OddsRatio_working_3-way'!Y326)/3)</f>
        <v>-3.3656154441385151E-2</v>
      </c>
      <c r="AJ326" s="11">
        <f>'OddsRatio_working_3-way'!U326/(3*'OddsRatio_working_3-way'!X326^(1/3))*SIN(('OddsRatio_working_3-way'!Y326+2*PI())/3)</f>
        <v>-0.43403538545058834</v>
      </c>
      <c r="AK326" s="11">
        <f>'OddsRatio_working_3-way'!U326/(3*'OddsRatio_working_3-way'!X326^(1/3))*SIN(('OddsRatio_working_3-way'!Y326+4*PI())/3)</f>
        <v>0.46769153989197354</v>
      </c>
      <c r="AL326" s="11">
        <f>'OddsRatio_working_3-way'!Z326+'OddsRatio_working_3-way'!AF326</f>
        <v>1.0412245661641233</v>
      </c>
      <c r="AM326" s="11">
        <f>'OddsRatio_working_3-way'!AA326+'OddsRatio_working_3-way'!AG326</f>
        <v>-0.57890645256192563</v>
      </c>
      <c r="AN326" s="11">
        <f>'OddsRatio_working_3-way'!AB326+'OddsRatio_working_3-way'!AH326</f>
        <v>-0.4623181136021976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1.0412245661641233</v>
      </c>
      <c r="AS326" s="11">
        <f>IF(('OddsRatio_working_3-way'!X326=0),IF(Q326&gt;0,-Q326^(1/3),(-Q326)^(1/3)),'OddsRatio_working_3-way'!AM326-'OddsRatio_working_3-way'!R326/3)</f>
        <v>-0.57890645256192563</v>
      </c>
      <c r="AT326" s="11">
        <f>IF(('OddsRatio_working_3-way'!X326=0),IF(Q326&gt;0,-Q326^(1/3),(-Q326)^(1/3)),'OddsRatio_working_3-way'!AN326-'OddsRatio_working_3-way'!R326/3)</f>
        <v>-0.4623181136021976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9">
        <f t="shared" si="78"/>
        <v>0.3648799854816463</v>
      </c>
      <c r="E327" s="9">
        <f t="shared" si="79"/>
        <v>0.32178895424534926</v>
      </c>
      <c r="F327" s="9">
        <f t="shared" si="80"/>
        <v>0.31333106027300428</v>
      </c>
      <c r="G327" s="9">
        <f t="shared" si="81"/>
        <v>1.0485705810350496</v>
      </c>
      <c r="H327" s="9">
        <f t="shared" si="82"/>
        <v>2.740627164518183</v>
      </c>
      <c r="I327" s="9">
        <f t="shared" si="83"/>
        <v>3.1076268678804495</v>
      </c>
      <c r="J327" s="9">
        <f t="shared" si="84"/>
        <v>3.1915125143632532</v>
      </c>
      <c r="K327" s="11">
        <f t="shared" si="85"/>
        <v>0.37593984962406013</v>
      </c>
      <c r="L327" s="11">
        <f t="shared" si="86"/>
        <v>0.33222591362126247</v>
      </c>
      <c r="M327" s="11">
        <f t="shared" si="87"/>
        <v>0.3236245954692557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-0.28186673179093247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0.23281763418965765</v>
      </c>
      <c r="Q327" s="11">
        <f>2*'OddsRatio_working_3-way'!K327*'OddsRatio_working_3-way'!L327*'OddsRatio_working_3-way'!M327</f>
        <v>8.0839456315853347E-2</v>
      </c>
      <c r="R327" s="11">
        <f t="shared" si="88"/>
        <v>0</v>
      </c>
      <c r="S327" s="11">
        <f t="shared" si="89"/>
        <v>-0.82598479327579621</v>
      </c>
      <c r="T327" s="11">
        <f t="shared" si="90"/>
        <v>-0.28680027544298481</v>
      </c>
      <c r="U327" s="11">
        <f>'OddsRatio_working_3-way'!S327-'OddsRatio_working_3-way'!R327^2/3</f>
        <v>-0.82598479327579621</v>
      </c>
      <c r="V327" s="11">
        <f>'OddsRatio_working_3-way'!S327*'OddsRatio_working_3-way'!R327/3-2*'OddsRatio_working_3-way'!R327^3/27-'OddsRatio_working_3-way'!T327</f>
        <v>0.28680027544298481</v>
      </c>
      <c r="W327" s="11">
        <f>'OddsRatio_working_3-way'!V327^2+4*'OddsRatio_working_3-way'!U327^3/27</f>
        <v>-1.2313577131067982E-3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0.14446950864047295</v>
      </c>
      <c r="Y327" s="11">
        <f>IF('OddsRatio_working_3-way'!W327&gt;=0,IF('OddsRatio_working_3-way'!V327+SQRT('OddsRatio_working_3-way'!W327)&gt;0,0,PI()),ACOS('OddsRatio_working_3-way'!V327/(2*'OddsRatio_working_3-way'!X327)))</f>
        <v>0.12174729989494382</v>
      </c>
      <c r="Z327" s="11">
        <f>'OddsRatio_working_3-way'!X327^(1/3)*COS('OddsRatio_working_3-way'!Y327/3)</f>
        <v>0.52428529051752493</v>
      </c>
      <c r="AA327" s="11">
        <f>'OddsRatio_working_3-way'!X327^(1/3)*COS(('OddsRatio_working_3-way'!Y327+2*PI())/3)</f>
        <v>-0.28057899330182484</v>
      </c>
      <c r="AB327" s="11">
        <f>'OddsRatio_working_3-way'!X327^(1/3)*COS(('OddsRatio_working_3-way'!Y327+4*PI())/3)</f>
        <v>-0.24370629721570009</v>
      </c>
      <c r="AC327" s="11">
        <f>'OddsRatio_working_3-way'!X327^(1/3)*SIN('OddsRatio_working_3-way'!Y327/3)</f>
        <v>2.1288461011071399E-2</v>
      </c>
      <c r="AD327" s="11">
        <f>'OddsRatio_working_3-way'!X327^(1/3)*SIN(('OddsRatio_working_3-way'!Y327+2*PI())/3)</f>
        <v>0.44340014991314564</v>
      </c>
      <c r="AE327" s="11">
        <f>'OddsRatio_working_3-way'!X327^(1/3)*SIN(('OddsRatio_working_3-way'!Y327+4*PI())/3)</f>
        <v>-0.46468861092421704</v>
      </c>
      <c r="AF327" s="11">
        <f>-'OddsRatio_working_3-way'!U327/(3*'OddsRatio_working_3-way'!X327^(1/3))*COS(('OddsRatio_working_3-way'!Y327)/3)</f>
        <v>0.52428529051752482</v>
      </c>
      <c r="AG327" s="11">
        <f>-'OddsRatio_working_3-way'!U327/(3*'OddsRatio_working_3-way'!X327^(1/3))*COS(('OddsRatio_working_3-way'!Y327+2*PI())/3)</f>
        <v>-0.28057899330182479</v>
      </c>
      <c r="AH327" s="11">
        <f>-'OddsRatio_working_3-way'!U327/(3*'OddsRatio_working_3-way'!X327^(1/3))*COS(('OddsRatio_working_3-way'!Y327+4*PI())/3)</f>
        <v>-0.24370629721570003</v>
      </c>
      <c r="AI327" s="11">
        <f>'OddsRatio_working_3-way'!U327/(3*'OddsRatio_working_3-way'!X327^(1/3))*SIN(('OddsRatio_working_3-way'!Y327)/3)</f>
        <v>-2.1288461011071395E-2</v>
      </c>
      <c r="AJ327" s="11">
        <f>'OddsRatio_working_3-way'!U327/(3*'OddsRatio_working_3-way'!X327^(1/3))*SIN(('OddsRatio_working_3-way'!Y327+2*PI())/3)</f>
        <v>-0.44340014991314558</v>
      </c>
      <c r="AK327" s="11">
        <f>'OddsRatio_working_3-way'!U327/(3*'OddsRatio_working_3-way'!X327^(1/3))*SIN(('OddsRatio_working_3-way'!Y327+4*PI())/3)</f>
        <v>0.46468861092421693</v>
      </c>
      <c r="AL327" s="11">
        <f>'OddsRatio_working_3-way'!Z327+'OddsRatio_working_3-way'!AF327</f>
        <v>1.0485705810350496</v>
      </c>
      <c r="AM327" s="11">
        <f>'OddsRatio_working_3-way'!AA327+'OddsRatio_working_3-way'!AG327</f>
        <v>-0.56115798660364957</v>
      </c>
      <c r="AN327" s="11">
        <f>'OddsRatio_working_3-way'!AB327+'OddsRatio_working_3-way'!AH327</f>
        <v>-0.48741259443140011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1.0485705810350496</v>
      </c>
      <c r="AS327" s="11">
        <f>IF(('OddsRatio_working_3-way'!X327=0),IF(Q327&gt;0,-Q327^(1/3),(-Q327)^(1/3)),'OddsRatio_working_3-way'!AM327-'OddsRatio_working_3-way'!R327/3)</f>
        <v>-0.56115798660364957</v>
      </c>
      <c r="AT327" s="11">
        <f>IF(('OddsRatio_working_3-way'!X327=0),IF(Q327&gt;0,-Q327^(1/3),(-Q327)^(1/3)),'OddsRatio_working_3-way'!AN327-'OddsRatio_working_3-way'!R327/3)</f>
        <v>-0.48741259443140011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9">
        <f t="shared" si="78"/>
        <v>0.29350799357824581</v>
      </c>
      <c r="E328" s="9">
        <f t="shared" si="79"/>
        <v>0.30189029812844781</v>
      </c>
      <c r="F328" s="9">
        <f t="shared" si="80"/>
        <v>0.40460170829330627</v>
      </c>
      <c r="G328" s="9">
        <f t="shared" si="81"/>
        <v>1.0511188790332788</v>
      </c>
      <c r="H328" s="9">
        <f t="shared" si="82"/>
        <v>3.4070622329862088</v>
      </c>
      <c r="I328" s="9">
        <f t="shared" si="83"/>
        <v>3.3124615338732135</v>
      </c>
      <c r="J328" s="9">
        <f t="shared" si="84"/>
        <v>2.4715664306465905</v>
      </c>
      <c r="K328" s="11">
        <f t="shared" si="85"/>
        <v>0.303951367781155</v>
      </c>
      <c r="L328" s="11">
        <f t="shared" si="86"/>
        <v>0.3125</v>
      </c>
      <c r="M328" s="11">
        <f t="shared" si="87"/>
        <v>0.41666666666666669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-0.27914450354609932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0.23310853596757852</v>
      </c>
      <c r="Q328" s="11">
        <f>2*'OddsRatio_working_3-way'!K328*'OddsRatio_working_3-way'!L328*'OddsRatio_working_3-way'!M328</f>
        <v>7.9154002026342443E-2</v>
      </c>
      <c r="R328" s="11">
        <f t="shared" si="88"/>
        <v>0</v>
      </c>
      <c r="S328" s="11">
        <f t="shared" si="89"/>
        <v>-0.83508194861906648</v>
      </c>
      <c r="T328" s="11">
        <f t="shared" si="90"/>
        <v>-0.28355923552430096</v>
      </c>
      <c r="U328" s="11">
        <f>'OddsRatio_working_3-way'!S328-'OddsRatio_working_3-way'!R328^2/3</f>
        <v>-0.83508194861906648</v>
      </c>
      <c r="V328" s="11">
        <f>'OddsRatio_working_3-way'!S328*'OddsRatio_working_3-way'!R328/3-2*'OddsRatio_working_3-way'!R328^3/27-'OddsRatio_working_3-way'!T328</f>
        <v>0.28355923552430096</v>
      </c>
      <c r="W328" s="11">
        <f>'OddsRatio_working_3-way'!V328^2+4*'OddsRatio_working_3-way'!U328^3/27</f>
        <v>-5.8688713119635777E-3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0.14686278575858622</v>
      </c>
      <c r="Y328" s="11">
        <f>IF('OddsRatio_working_3-way'!W328&gt;=0,IF('OddsRatio_working_3-way'!V328+SQRT('OddsRatio_working_3-way'!W328)&gt;0,0,PI()),ACOS('OddsRatio_working_3-way'!V328/(2*'OddsRatio_working_3-way'!X328)))</f>
        <v>0.2638681743682374</v>
      </c>
      <c r="Z328" s="11">
        <f>'OddsRatio_working_3-way'!X328^(1/3)*COS('OddsRatio_working_3-way'!Y328/3)</f>
        <v>0.52555943951663942</v>
      </c>
      <c r="AA328" s="11">
        <f>'OddsRatio_working_3-way'!X328^(1/3)*COS(('OddsRatio_working_3-way'!Y328+2*PI())/3)</f>
        <v>-0.30291628420999572</v>
      </c>
      <c r="AB328" s="11">
        <f>'OddsRatio_working_3-way'!X328^(1/3)*COS(('OddsRatio_working_3-way'!Y328+4*PI())/3)</f>
        <v>-0.2226431553066438</v>
      </c>
      <c r="AC328" s="11">
        <f>'OddsRatio_working_3-way'!X328^(1/3)*SIN('OddsRatio_working_3-way'!Y328/3)</f>
        <v>4.6345712581043877E-2</v>
      </c>
      <c r="AD328" s="11">
        <f>'OddsRatio_working_3-way'!X328^(1/3)*SIN(('OddsRatio_working_3-way'!Y328+2*PI())/3)</f>
        <v>0.43197496952959902</v>
      </c>
      <c r="AE328" s="11">
        <f>'OddsRatio_working_3-way'!X328^(1/3)*SIN(('OddsRatio_working_3-way'!Y328+4*PI())/3)</f>
        <v>-0.47832068211064277</v>
      </c>
      <c r="AF328" s="11">
        <f>-'OddsRatio_working_3-way'!U328/(3*'OddsRatio_working_3-way'!X328^(1/3))*COS(('OddsRatio_working_3-way'!Y328)/3)</f>
        <v>0.5255594395166393</v>
      </c>
      <c r="AG328" s="11">
        <f>-'OddsRatio_working_3-way'!U328/(3*'OddsRatio_working_3-way'!X328^(1/3))*COS(('OddsRatio_working_3-way'!Y328+2*PI())/3)</f>
        <v>-0.30291628420999567</v>
      </c>
      <c r="AH328" s="11">
        <f>-'OddsRatio_working_3-way'!U328/(3*'OddsRatio_working_3-way'!X328^(1/3))*COS(('OddsRatio_working_3-way'!Y328+4*PI())/3)</f>
        <v>-0.22264315530664378</v>
      </c>
      <c r="AI328" s="11">
        <f>'OddsRatio_working_3-way'!U328/(3*'OddsRatio_working_3-way'!X328^(1/3))*SIN(('OddsRatio_working_3-way'!Y328)/3)</f>
        <v>-4.634571258104387E-2</v>
      </c>
      <c r="AJ328" s="11">
        <f>'OddsRatio_working_3-way'!U328/(3*'OddsRatio_working_3-way'!X328^(1/3))*SIN(('OddsRatio_working_3-way'!Y328+2*PI())/3)</f>
        <v>-0.43197496952959896</v>
      </c>
      <c r="AK328" s="11">
        <f>'OddsRatio_working_3-way'!U328/(3*'OddsRatio_working_3-way'!X328^(1/3))*SIN(('OddsRatio_working_3-way'!Y328+4*PI())/3)</f>
        <v>0.47832068211064266</v>
      </c>
      <c r="AL328" s="11">
        <f>'OddsRatio_working_3-way'!Z328+'OddsRatio_working_3-way'!AF328</f>
        <v>1.0511188790332788</v>
      </c>
      <c r="AM328" s="11">
        <f>'OddsRatio_working_3-way'!AA328+'OddsRatio_working_3-way'!AG328</f>
        <v>-0.60583256841999145</v>
      </c>
      <c r="AN328" s="11">
        <f>'OddsRatio_working_3-way'!AB328+'OddsRatio_working_3-way'!AH328</f>
        <v>-0.44528631061328761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1.0511188790332788</v>
      </c>
      <c r="AS328" s="11">
        <f>IF(('OddsRatio_working_3-way'!X328=0),IF(Q328&gt;0,-Q328^(1/3),(-Q328)^(1/3)),'OddsRatio_working_3-way'!AM328-'OddsRatio_working_3-way'!R328/3)</f>
        <v>-0.60583256841999145</v>
      </c>
      <c r="AT328" s="11">
        <f>IF(('OddsRatio_working_3-way'!X328=0),IF(Q328&gt;0,-Q328^(1/3),(-Q328)^(1/3)),'OddsRatio_working_3-way'!AN328-'OddsRatio_working_3-way'!R328/3)</f>
        <v>-0.44528631061328761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9">
        <f t="shared" si="78"/>
        <v>0.66224231523483246</v>
      </c>
      <c r="E329" s="9">
        <f t="shared" si="79"/>
        <v>0.19561636596406271</v>
      </c>
      <c r="F329" s="9">
        <f t="shared" si="80"/>
        <v>0.14214131880110481</v>
      </c>
      <c r="G329" s="9">
        <f t="shared" si="81"/>
        <v>1.0625443694446577</v>
      </c>
      <c r="H329" s="9">
        <f t="shared" si="82"/>
        <v>1.5100212973334359</v>
      </c>
      <c r="I329" s="9">
        <f t="shared" si="83"/>
        <v>5.1120467097508246</v>
      </c>
      <c r="J329" s="9">
        <f t="shared" si="84"/>
        <v>7.0352520184456555</v>
      </c>
      <c r="K329" s="11">
        <f t="shared" si="85"/>
        <v>0.67567567567567566</v>
      </c>
      <c r="L329" s="11">
        <f t="shared" si="86"/>
        <v>0.20533880903490759</v>
      </c>
      <c r="M329" s="11">
        <f t="shared" si="87"/>
        <v>0.14970059880239522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-0.21914592481057094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0.20832135606693267</v>
      </c>
      <c r="Q329" s="11">
        <f>2*'OddsRatio_working_3-way'!K329*'OddsRatio_working_3-way'!L329*'OddsRatio_working_3-way'!M329</f>
        <v>4.153965225661669E-2</v>
      </c>
      <c r="R329" s="11">
        <f t="shared" si="88"/>
        <v>0</v>
      </c>
      <c r="S329" s="11">
        <f t="shared" si="89"/>
        <v>-0.95060565806553332</v>
      </c>
      <c r="T329" s="11">
        <f t="shared" si="90"/>
        <v>-0.18955247419053509</v>
      </c>
      <c r="U329" s="11">
        <f>'OddsRatio_working_3-way'!S329-'OddsRatio_working_3-way'!R329^2/3</f>
        <v>-0.95060565806553332</v>
      </c>
      <c r="V329" s="11">
        <f>'OddsRatio_working_3-way'!S329*'OddsRatio_working_3-way'!R329/3-2*'OddsRatio_working_3-way'!R329^3/27-'OddsRatio_working_3-way'!T329</f>
        <v>0.18955247419053509</v>
      </c>
      <c r="W329" s="11">
        <f>'OddsRatio_working_3-way'!V329^2+4*'OddsRatio_working_3-way'!U329^3/27</f>
        <v>-9.1331469139568466E-2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0.17836872596627046</v>
      </c>
      <c r="Y329" s="11">
        <f>IF('OddsRatio_working_3-way'!W329&gt;=0,IF('OddsRatio_working_3-way'!V329+SQRT('OddsRatio_working_3-way'!W329)&gt;0,0,PI()),ACOS('OddsRatio_working_3-way'!V329/(2*'OddsRatio_working_3-way'!X329)))</f>
        <v>1.0106028861106993</v>
      </c>
      <c r="Z329" s="11">
        <f>'OddsRatio_working_3-way'!X329^(1/3)*COS('OddsRatio_working_3-way'!Y329/3)</f>
        <v>0.53127218472232884</v>
      </c>
      <c r="AA329" s="11">
        <f>'OddsRatio_working_3-way'!X329^(1/3)*COS(('OddsRatio_working_3-way'!Y329+2*PI())/3)</f>
        <v>-0.42676899968197229</v>
      </c>
      <c r="AB329" s="11">
        <f>'OddsRatio_working_3-way'!X329^(1/3)*COS(('OddsRatio_working_3-way'!Y329+4*PI())/3)</f>
        <v>-0.10450318504035631</v>
      </c>
      <c r="AC329" s="11">
        <f>'OddsRatio_working_3-way'!X329^(1/3)*SIN('OddsRatio_working_3-way'!Y329/3)</f>
        <v>0.18606025483395094</v>
      </c>
      <c r="AD329" s="11">
        <f>'OddsRatio_working_3-way'!X329^(1/3)*SIN(('OddsRatio_working_3-way'!Y329+2*PI())/3)</f>
        <v>0.36706508087662038</v>
      </c>
      <c r="AE329" s="11">
        <f>'OddsRatio_working_3-way'!X329^(1/3)*SIN(('OddsRatio_working_3-way'!Y329+4*PI())/3)</f>
        <v>-0.55312533571057121</v>
      </c>
      <c r="AF329" s="11">
        <f>-'OddsRatio_working_3-way'!U329/(3*'OddsRatio_working_3-way'!X329^(1/3))*COS(('OddsRatio_working_3-way'!Y329)/3)</f>
        <v>0.53127218472232884</v>
      </c>
      <c r="AG329" s="11">
        <f>-'OddsRatio_working_3-way'!U329/(3*'OddsRatio_working_3-way'!X329^(1/3))*COS(('OddsRatio_working_3-way'!Y329+2*PI())/3)</f>
        <v>-0.42676899968197229</v>
      </c>
      <c r="AH329" s="11">
        <f>-'OddsRatio_working_3-way'!U329/(3*'OddsRatio_working_3-way'!X329^(1/3))*COS(('OddsRatio_working_3-way'!Y329+4*PI())/3)</f>
        <v>-0.10450318504035631</v>
      </c>
      <c r="AI329" s="11">
        <f>'OddsRatio_working_3-way'!U329/(3*'OddsRatio_working_3-way'!X329^(1/3))*SIN(('OddsRatio_working_3-way'!Y329)/3)</f>
        <v>-0.18606025483395094</v>
      </c>
      <c r="AJ329" s="11">
        <f>'OddsRatio_working_3-way'!U329/(3*'OddsRatio_working_3-way'!X329^(1/3))*SIN(('OddsRatio_working_3-way'!Y329+2*PI())/3)</f>
        <v>-0.36706508087662038</v>
      </c>
      <c r="AK329" s="11">
        <f>'OddsRatio_working_3-way'!U329/(3*'OddsRatio_working_3-way'!X329^(1/3))*SIN(('OddsRatio_working_3-way'!Y329+4*PI())/3)</f>
        <v>0.55312533571057121</v>
      </c>
      <c r="AL329" s="11">
        <f>'OddsRatio_working_3-way'!Z329+'OddsRatio_working_3-way'!AF329</f>
        <v>1.0625443694446577</v>
      </c>
      <c r="AM329" s="11">
        <f>'OddsRatio_working_3-way'!AA329+'OddsRatio_working_3-way'!AG329</f>
        <v>-0.85353799936394459</v>
      </c>
      <c r="AN329" s="11">
        <f>'OddsRatio_working_3-way'!AB329+'OddsRatio_working_3-way'!AH329</f>
        <v>-0.20900637008071263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1.0625443694446577</v>
      </c>
      <c r="AS329" s="11">
        <f>IF(('OddsRatio_working_3-way'!X329=0),IF(Q329&gt;0,-Q329^(1/3),(-Q329)^(1/3)),'OddsRatio_working_3-way'!AM329-'OddsRatio_working_3-way'!R329/3)</f>
        <v>-0.85353799936394459</v>
      </c>
      <c r="AT329" s="11">
        <f>IF(('OddsRatio_working_3-way'!X329=0),IF(Q329&gt;0,-Q329^(1/3),(-Q329)^(1/3)),'OddsRatio_working_3-way'!AN329-'OddsRatio_working_3-way'!R329/3)</f>
        <v>-0.20900637008071263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9">
        <f t="shared" si="78"/>
        <v>0.71044877818554597</v>
      </c>
      <c r="E330" s="9">
        <f t="shared" si="79"/>
        <v>0.1768416722994034</v>
      </c>
      <c r="F330" s="9">
        <f t="shared" si="80"/>
        <v>0.11270954951505077</v>
      </c>
      <c r="G330" s="9">
        <f t="shared" si="81"/>
        <v>1.0725289745135127</v>
      </c>
      <c r="H330" s="9">
        <f t="shared" si="82"/>
        <v>1.4075610103151346</v>
      </c>
      <c r="I330" s="9">
        <f t="shared" si="83"/>
        <v>5.6547757493886452</v>
      </c>
      <c r="J330" s="9">
        <f t="shared" si="84"/>
        <v>8.8723626729291833</v>
      </c>
      <c r="K330" s="11">
        <f t="shared" si="85"/>
        <v>0.7246376811594204</v>
      </c>
      <c r="L330" s="11">
        <f t="shared" si="86"/>
        <v>0.18726591760299627</v>
      </c>
      <c r="M330" s="11">
        <f t="shared" si="87"/>
        <v>0.11990407673860912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-0.19696224782102345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0.19622797121364954</v>
      </c>
      <c r="Q330" s="11">
        <f>2*'OddsRatio_working_3-way'!K330*'OddsRatio_working_3-way'!L330*'OddsRatio_working_3-way'!M330</f>
        <v>3.2541952108399594E-2</v>
      </c>
      <c r="R330" s="11">
        <f t="shared" si="88"/>
        <v>0</v>
      </c>
      <c r="S330" s="11">
        <f t="shared" si="89"/>
        <v>-0.99627199315860193</v>
      </c>
      <c r="T330" s="11">
        <f t="shared" si="90"/>
        <v>-0.16521923601303515</v>
      </c>
      <c r="U330" s="11">
        <f>'OddsRatio_working_3-way'!S330-'OddsRatio_working_3-way'!R330^2/3</f>
        <v>-0.99627199315860193</v>
      </c>
      <c r="V330" s="11">
        <f>'OddsRatio_working_3-way'!S330*'OddsRatio_working_3-way'!R330/3-2*'OddsRatio_working_3-way'!R330^3/27-'OddsRatio_working_3-way'!T330</f>
        <v>0.16521923601303515</v>
      </c>
      <c r="W330" s="11">
        <f>'OddsRatio_working_3-way'!V330^2+4*'OddsRatio_working_3-way'!U330^3/27</f>
        <v>-0.11920002949850819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0.19137491048152003</v>
      </c>
      <c r="Y330" s="11">
        <f>IF('OddsRatio_working_3-way'!W330&gt;=0,IF('OddsRatio_working_3-way'!V330+SQRT('OddsRatio_working_3-way'!W330)&gt;0,0,PI()),ACOS('OddsRatio_working_3-way'!V330/(2*'OddsRatio_working_3-way'!X330)))</f>
        <v>1.124459883027257</v>
      </c>
      <c r="Z330" s="11">
        <f>'OddsRatio_working_3-way'!X330^(1/3)*COS('OddsRatio_working_3-way'!Y330/3)</f>
        <v>0.53626448725675635</v>
      </c>
      <c r="AA330" s="11">
        <f>'OddsRatio_working_3-way'!X330^(1/3)*COS(('OddsRatio_working_3-way'!Y330+2*PI())/3)</f>
        <v>-0.45084321229223978</v>
      </c>
      <c r="AB330" s="11">
        <f>'OddsRatio_working_3-way'!X330^(1/3)*COS(('OddsRatio_working_3-way'!Y330+4*PI())/3)</f>
        <v>-8.5421274964516528E-2</v>
      </c>
      <c r="AC330" s="11">
        <f>'OddsRatio_working_3-way'!X330^(1/3)*SIN('OddsRatio_working_3-way'!Y330/3)</f>
        <v>0.21097645388395561</v>
      </c>
      <c r="AD330" s="11">
        <f>'OddsRatio_working_3-way'!X330^(1/3)*SIN(('OddsRatio_working_3-way'!Y330+2*PI())/3)</f>
        <v>0.35893044216980968</v>
      </c>
      <c r="AE330" s="11">
        <f>'OddsRatio_working_3-way'!X330^(1/3)*SIN(('OddsRatio_working_3-way'!Y330+4*PI())/3)</f>
        <v>-0.56990689605376521</v>
      </c>
      <c r="AF330" s="11">
        <f>-'OddsRatio_working_3-way'!U330/(3*'OddsRatio_working_3-way'!X330^(1/3))*COS(('OddsRatio_working_3-way'!Y330)/3)</f>
        <v>0.53626448725675635</v>
      </c>
      <c r="AG330" s="11">
        <f>-'OddsRatio_working_3-way'!U330/(3*'OddsRatio_working_3-way'!X330^(1/3))*COS(('OddsRatio_working_3-way'!Y330+2*PI())/3)</f>
        <v>-0.45084321229223978</v>
      </c>
      <c r="AH330" s="11">
        <f>-'OddsRatio_working_3-way'!U330/(3*'OddsRatio_working_3-way'!X330^(1/3))*COS(('OddsRatio_working_3-way'!Y330+4*PI())/3)</f>
        <v>-8.5421274964516528E-2</v>
      </c>
      <c r="AI330" s="11">
        <f>'OddsRatio_working_3-way'!U330/(3*'OddsRatio_working_3-way'!X330^(1/3))*SIN(('OddsRatio_working_3-way'!Y330)/3)</f>
        <v>-0.21097645388395561</v>
      </c>
      <c r="AJ330" s="11">
        <f>'OddsRatio_working_3-way'!U330/(3*'OddsRatio_working_3-way'!X330^(1/3))*SIN(('OddsRatio_working_3-way'!Y330+2*PI())/3)</f>
        <v>-0.35893044216980968</v>
      </c>
      <c r="AK330" s="11">
        <f>'OddsRatio_working_3-way'!U330/(3*'OddsRatio_working_3-way'!X330^(1/3))*SIN(('OddsRatio_working_3-way'!Y330+4*PI())/3)</f>
        <v>0.56990689605376521</v>
      </c>
      <c r="AL330" s="11">
        <f>'OddsRatio_working_3-way'!Z330+'OddsRatio_working_3-way'!AF330</f>
        <v>1.0725289745135127</v>
      </c>
      <c r="AM330" s="11">
        <f>'OddsRatio_working_3-way'!AA330+'OddsRatio_working_3-way'!AG330</f>
        <v>-0.90168642458447956</v>
      </c>
      <c r="AN330" s="11">
        <f>'OddsRatio_working_3-way'!AB330+'OddsRatio_working_3-way'!AH330</f>
        <v>-0.17084254992903306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1.0725289745135127</v>
      </c>
      <c r="AS330" s="11">
        <f>IF(('OddsRatio_working_3-way'!X330=0),IF(Q330&gt;0,-Q330^(1/3),(-Q330)^(1/3)),'OddsRatio_working_3-way'!AM330-'OddsRatio_working_3-way'!R330/3)</f>
        <v>-0.90168642458447956</v>
      </c>
      <c r="AT330" s="11">
        <f>IF(('OddsRatio_working_3-way'!X330=0),IF(Q330&gt;0,-Q330^(1/3),(-Q330)^(1/3)),'OddsRatio_working_3-way'!AN330-'OddsRatio_working_3-way'!R330/3)</f>
        <v>-0.17084254992903306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9">
        <f t="shared" si="78"/>
        <v>0.74219362988322524</v>
      </c>
      <c r="E331" s="9">
        <f t="shared" si="79"/>
        <v>0.16215498178493917</v>
      </c>
      <c r="F331" s="9">
        <f t="shared" si="80"/>
        <v>9.5651388331835785E-2</v>
      </c>
      <c r="G331" s="9">
        <f t="shared" si="81"/>
        <v>1.085491540451081</v>
      </c>
      <c r="H331" s="9">
        <f t="shared" si="82"/>
        <v>1.3473572929443458</v>
      </c>
      <c r="I331" s="9">
        <f t="shared" si="83"/>
        <v>6.1669397325471449</v>
      </c>
      <c r="J331" s="9">
        <f t="shared" si="84"/>
        <v>10.454631317328916</v>
      </c>
      <c r="K331" s="11">
        <f t="shared" si="85"/>
        <v>0.75757575757575757</v>
      </c>
      <c r="L331" s="11">
        <f t="shared" si="86"/>
        <v>0.1736111111111111</v>
      </c>
      <c r="M331" s="11">
        <f t="shared" si="87"/>
        <v>0.10298661174047373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-0.17970470236175695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0.18678784931359593</v>
      </c>
      <c r="Q331" s="11">
        <f>2*'OddsRatio_working_3-way'!K331*'OddsRatio_working_3-way'!L331*'OddsRatio_working_3-way'!M331</f>
        <v>2.7090333475503398E-2</v>
      </c>
      <c r="R331" s="11">
        <f t="shared" si="88"/>
        <v>0</v>
      </c>
      <c r="S331" s="11">
        <f t="shared" si="89"/>
        <v>-1.0394154791652594</v>
      </c>
      <c r="T331" s="11">
        <f t="shared" si="90"/>
        <v>-0.15074916304064676</v>
      </c>
      <c r="U331" s="11">
        <f>'OddsRatio_working_3-way'!S331-'OddsRatio_working_3-way'!R331^2/3</f>
        <v>-1.0394154791652594</v>
      </c>
      <c r="V331" s="11">
        <f>'OddsRatio_working_3-way'!S331*'OddsRatio_working_3-way'!R331/3-2*'OddsRatio_working_3-way'!R331^3/27-'OddsRatio_working_3-way'!T331</f>
        <v>0.15074916304064676</v>
      </c>
      <c r="W331" s="11">
        <f>'OddsRatio_working_3-way'!V331^2+4*'OddsRatio_working_3-way'!U331^3/27</f>
        <v>-0.14364038059651418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0.20393975259495736</v>
      </c>
      <c r="Y331" s="11">
        <f>IF('OddsRatio_working_3-way'!W331&gt;=0,IF('OddsRatio_working_3-way'!V331+SQRT('OddsRatio_working_3-way'!W331)&gt;0,0,PI()),ACOS('OddsRatio_working_3-way'!V331/(2*'OddsRatio_working_3-way'!X331)))</f>
        <v>1.192226009925107</v>
      </c>
      <c r="Z331" s="11">
        <f>'OddsRatio_working_3-way'!X331^(1/3)*COS('OddsRatio_working_3-way'!Y331/3)</f>
        <v>0.54274577022554049</v>
      </c>
      <c r="AA331" s="11">
        <f>'OddsRatio_working_3-way'!X331^(1/3)*COS(('OddsRatio_working_3-way'!Y331+2*PI())/3)</f>
        <v>-0.46866490590435828</v>
      </c>
      <c r="AB331" s="11">
        <f>'OddsRatio_working_3-way'!X331^(1/3)*COS(('OddsRatio_working_3-way'!Y331+4*PI())/3)</f>
        <v>-7.4080864321182327E-2</v>
      </c>
      <c r="AC331" s="11">
        <f>'OddsRatio_working_3-way'!X331^(1/3)*SIN('OddsRatio_working_3-way'!Y331/3)</f>
        <v>0.22781320262597723</v>
      </c>
      <c r="AD331" s="11">
        <f>'OddsRatio_working_3-way'!X331^(1/3)*SIN(('OddsRatio_working_3-way'!Y331+2*PI())/3)</f>
        <v>0.35612502349888125</v>
      </c>
      <c r="AE331" s="11">
        <f>'OddsRatio_working_3-way'!X331^(1/3)*SIN(('OddsRatio_working_3-way'!Y331+4*PI())/3)</f>
        <v>-0.58393822612485846</v>
      </c>
      <c r="AF331" s="11">
        <f>-'OddsRatio_working_3-way'!U331/(3*'OddsRatio_working_3-way'!X331^(1/3))*COS(('OddsRatio_working_3-way'!Y331)/3)</f>
        <v>0.5427457702255406</v>
      </c>
      <c r="AG331" s="11">
        <f>-'OddsRatio_working_3-way'!U331/(3*'OddsRatio_working_3-way'!X331^(1/3))*COS(('OddsRatio_working_3-way'!Y331+2*PI())/3)</f>
        <v>-0.46866490590435839</v>
      </c>
      <c r="AH331" s="11">
        <f>-'OddsRatio_working_3-way'!U331/(3*'OddsRatio_working_3-way'!X331^(1/3))*COS(('OddsRatio_working_3-way'!Y331+4*PI())/3)</f>
        <v>-7.4080864321182341E-2</v>
      </c>
      <c r="AI331" s="11">
        <f>'OddsRatio_working_3-way'!U331/(3*'OddsRatio_working_3-way'!X331^(1/3))*SIN(('OddsRatio_working_3-way'!Y331)/3)</f>
        <v>-0.22781320262597726</v>
      </c>
      <c r="AJ331" s="11">
        <f>'OddsRatio_working_3-way'!U331/(3*'OddsRatio_working_3-way'!X331^(1/3))*SIN(('OddsRatio_working_3-way'!Y331+2*PI())/3)</f>
        <v>-0.35612502349888131</v>
      </c>
      <c r="AK331" s="11">
        <f>'OddsRatio_working_3-way'!U331/(3*'OddsRatio_working_3-way'!X331^(1/3))*SIN(('OddsRatio_working_3-way'!Y331+4*PI())/3)</f>
        <v>0.58393822612485857</v>
      </c>
      <c r="AL331" s="11">
        <f>'OddsRatio_working_3-way'!Z331+'OddsRatio_working_3-way'!AF331</f>
        <v>1.085491540451081</v>
      </c>
      <c r="AM331" s="11">
        <f>'OddsRatio_working_3-way'!AA331+'OddsRatio_working_3-way'!AG331</f>
        <v>-0.93732981180871666</v>
      </c>
      <c r="AN331" s="11">
        <f>'OddsRatio_working_3-way'!AB331+'OddsRatio_working_3-way'!AH331</f>
        <v>-0.14816172864236465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1.085491540451081</v>
      </c>
      <c r="AS331" s="11">
        <f>IF(('OddsRatio_working_3-way'!X331=0),IF(Q331&gt;0,-Q331^(1/3),(-Q331)^(1/3)),'OddsRatio_working_3-way'!AM331-'OddsRatio_working_3-way'!R331/3)</f>
        <v>-0.93732981180871666</v>
      </c>
      <c r="AT331" s="11">
        <f>IF(('OddsRatio_working_3-way'!X331=0),IF(Q331&gt;0,-Q331^(1/3),(-Q331)^(1/3)),'OddsRatio_working_3-way'!AN331-'OddsRatio_working_3-way'!R331/3)</f>
        <v>-0.14816172864236465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9">
        <f t="shared" si="78"/>
        <v>0.55927977667826767</v>
      </c>
      <c r="E332" s="9">
        <f t="shared" si="79"/>
        <v>0.24084456511213312</v>
      </c>
      <c r="F332" s="9">
        <f t="shared" si="80"/>
        <v>0.19987565820959927</v>
      </c>
      <c r="G332" s="9">
        <f t="shared" si="81"/>
        <v>1.0506851649796305</v>
      </c>
      <c r="H332" s="9">
        <f t="shared" si="82"/>
        <v>1.7880138737347226</v>
      </c>
      <c r="I332" s="9">
        <f t="shared" si="83"/>
        <v>4.1520554949388915</v>
      </c>
      <c r="J332" s="9">
        <f t="shared" si="84"/>
        <v>5.0031104785723919</v>
      </c>
      <c r="K332" s="11">
        <f t="shared" si="85"/>
        <v>0.5714285714285714</v>
      </c>
      <c r="L332" s="11">
        <f t="shared" si="86"/>
        <v>0.25</v>
      </c>
      <c r="M332" s="11">
        <f t="shared" si="87"/>
        <v>0.20790020790020791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-0.25460350460350456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0.22453222453222454</v>
      </c>
      <c r="Q332" s="11">
        <f>2*'OddsRatio_working_3-way'!K332*'OddsRatio_working_3-way'!L332*'OddsRatio_working_3-way'!M332</f>
        <v>5.94000594000594E-2</v>
      </c>
      <c r="R332" s="11">
        <f t="shared" si="88"/>
        <v>0</v>
      </c>
      <c r="S332" s="11">
        <f t="shared" si="89"/>
        <v>-0.88188976377952777</v>
      </c>
      <c r="T332" s="11">
        <f t="shared" si="90"/>
        <v>-0.23330417031204437</v>
      </c>
      <c r="U332" s="11">
        <f>'OddsRatio_working_3-way'!S332-'OddsRatio_working_3-way'!R332^2/3</f>
        <v>-0.88188976377952777</v>
      </c>
      <c r="V332" s="11">
        <f>'OddsRatio_working_3-way'!S332*'OddsRatio_working_3-way'!R332/3-2*'OddsRatio_working_3-way'!R332^3/27-'OddsRatio_working_3-way'!T332</f>
        <v>0.23330417031204437</v>
      </c>
      <c r="W332" s="11">
        <f>'OddsRatio_working_3-way'!V332^2+4*'OddsRatio_working_3-way'!U332^3/27</f>
        <v>-4.7179791366592706E-2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0.15938210945051526</v>
      </c>
      <c r="Y332" s="11">
        <f>IF('OddsRatio_working_3-way'!W332&gt;=0,IF('OddsRatio_working_3-way'!V332+SQRT('OddsRatio_working_3-way'!W332)&gt;0,0,PI()),ACOS('OddsRatio_working_3-way'!V332/(2*'OddsRatio_working_3-way'!X332)))</f>
        <v>0.74968726844050237</v>
      </c>
      <c r="Z332" s="11">
        <f>'OddsRatio_working_3-way'!X332^(1/3)*COS('OddsRatio_working_3-way'!Y332/3)</f>
        <v>0.52534258248981525</v>
      </c>
      <c r="AA332" s="11">
        <f>'OddsRatio_working_3-way'!X332^(1/3)*COS(('OddsRatio_working_3-way'!Y332+2*PI())/3)</f>
        <v>-0.37879113972948264</v>
      </c>
      <c r="AB332" s="11">
        <f>'OddsRatio_working_3-way'!X332^(1/3)*COS(('OddsRatio_working_3-way'!Y332+4*PI())/3)</f>
        <v>-0.14655144276033277</v>
      </c>
      <c r="AC332" s="11">
        <f>'OddsRatio_working_3-way'!X332^(1/3)*SIN('OddsRatio_working_3-way'!Y332/3)</f>
        <v>0.13408365156165578</v>
      </c>
      <c r="AD332" s="11">
        <f>'OddsRatio_working_3-way'!X332^(1/3)*SIN(('OddsRatio_working_3-way'!Y332+2*PI())/3)</f>
        <v>0.38791819634507413</v>
      </c>
      <c r="AE332" s="11">
        <f>'OddsRatio_working_3-way'!X332^(1/3)*SIN(('OddsRatio_working_3-way'!Y332+4*PI())/3)</f>
        <v>-0.52200184790672999</v>
      </c>
      <c r="AF332" s="11">
        <f>-'OddsRatio_working_3-way'!U332/(3*'OddsRatio_working_3-way'!X332^(1/3))*COS(('OddsRatio_working_3-way'!Y332)/3)</f>
        <v>0.52534258248981525</v>
      </c>
      <c r="AG332" s="11">
        <f>-'OddsRatio_working_3-way'!U332/(3*'OddsRatio_working_3-way'!X332^(1/3))*COS(('OddsRatio_working_3-way'!Y332+2*PI())/3)</f>
        <v>-0.37879113972948264</v>
      </c>
      <c r="AH332" s="11">
        <f>-'OddsRatio_working_3-way'!U332/(3*'OddsRatio_working_3-way'!X332^(1/3))*COS(('OddsRatio_working_3-way'!Y332+4*PI())/3)</f>
        <v>-0.14655144276033277</v>
      </c>
      <c r="AI332" s="11">
        <f>'OddsRatio_working_3-way'!U332/(3*'OddsRatio_working_3-way'!X332^(1/3))*SIN(('OddsRatio_working_3-way'!Y332)/3)</f>
        <v>-0.13408365156165578</v>
      </c>
      <c r="AJ332" s="11">
        <f>'OddsRatio_working_3-way'!U332/(3*'OddsRatio_working_3-way'!X332^(1/3))*SIN(('OddsRatio_working_3-way'!Y332+2*PI())/3)</f>
        <v>-0.38791819634507413</v>
      </c>
      <c r="AK332" s="11">
        <f>'OddsRatio_working_3-way'!U332/(3*'OddsRatio_working_3-way'!X332^(1/3))*SIN(('OddsRatio_working_3-way'!Y332+4*PI())/3)</f>
        <v>0.52200184790672999</v>
      </c>
      <c r="AL332" s="11">
        <f>'OddsRatio_working_3-way'!Z332+'OddsRatio_working_3-way'!AF332</f>
        <v>1.0506851649796305</v>
      </c>
      <c r="AM332" s="11">
        <f>'OddsRatio_working_3-way'!AA332+'OddsRatio_working_3-way'!AG332</f>
        <v>-0.75758227945896528</v>
      </c>
      <c r="AN332" s="11">
        <f>'OddsRatio_working_3-way'!AB332+'OddsRatio_working_3-way'!AH332</f>
        <v>-0.29310288552066555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1.0506851649796305</v>
      </c>
      <c r="AS332" s="11">
        <f>IF(('OddsRatio_working_3-way'!X332=0),IF(Q332&gt;0,-Q332^(1/3),(-Q332)^(1/3)),'OddsRatio_working_3-way'!AM332-'OddsRatio_working_3-way'!R332/3)</f>
        <v>-0.75758227945896528</v>
      </c>
      <c r="AT332" s="11">
        <f>IF(('OddsRatio_working_3-way'!X332=0),IF(Q332&gt;0,-Q332^(1/3),(-Q332)^(1/3)),'OddsRatio_working_3-way'!AN332-'OddsRatio_working_3-way'!R332/3)</f>
        <v>-0.29310288552066555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9">
        <f t="shared" si="78"/>
        <v>0.3703908112284312</v>
      </c>
      <c r="E333" s="9">
        <f t="shared" si="79"/>
        <v>0.33078239033515527</v>
      </c>
      <c r="F333" s="9">
        <f t="shared" si="80"/>
        <v>0.29882679843641369</v>
      </c>
      <c r="G333" s="9">
        <f t="shared" si="81"/>
        <v>1.0428533707781626</v>
      </c>
      <c r="H333" s="9">
        <f t="shared" si="82"/>
        <v>2.6998509943684046</v>
      </c>
      <c r="I333" s="9">
        <f t="shared" si="83"/>
        <v>3.0231355393096355</v>
      </c>
      <c r="J333" s="9">
        <f t="shared" si="84"/>
        <v>3.346420084250866</v>
      </c>
      <c r="K333" s="11">
        <f t="shared" si="85"/>
        <v>0.38022813688212931</v>
      </c>
      <c r="L333" s="11">
        <f t="shared" si="86"/>
        <v>0.3401360544217687</v>
      </c>
      <c r="M333" s="11">
        <f t="shared" si="87"/>
        <v>0.30769230769230771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-0.2831296894306129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0.23159892795960152</v>
      </c>
      <c r="Q333" s="11">
        <f>2*'OddsRatio_working_3-way'!K333*'OddsRatio_working_3-way'!L333*'OddsRatio_working_3-way'!M333</f>
        <v>7.9587260467217022E-2</v>
      </c>
      <c r="R333" s="11">
        <f t="shared" si="88"/>
        <v>0</v>
      </c>
      <c r="S333" s="11">
        <f t="shared" si="89"/>
        <v>-0.8179959100204498</v>
      </c>
      <c r="T333" s="11">
        <f t="shared" si="90"/>
        <v>-0.28109825086613399</v>
      </c>
      <c r="U333" s="11">
        <f>'OddsRatio_working_3-way'!S333-'OddsRatio_working_3-way'!R333^2/3</f>
        <v>-0.8179959100204498</v>
      </c>
      <c r="V333" s="11">
        <f>'OddsRatio_working_3-way'!S333*'OddsRatio_working_3-way'!R333/3-2*'OddsRatio_working_3-way'!R333^3/27-'OddsRatio_working_3-way'!T333</f>
        <v>0.28109825086613399</v>
      </c>
      <c r="W333" s="11">
        <f>'OddsRatio_working_3-way'!V333^2+4*'OddsRatio_working_3-way'!U333^3/27</f>
        <v>-2.0704729052771348E-3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0.14237863212687249</v>
      </c>
      <c r="Y333" s="11">
        <f>IF('OddsRatio_working_3-way'!W333&gt;=0,IF('OddsRatio_working_3-way'!V333+SQRT('OddsRatio_working_3-way'!W333)&gt;0,0,PI()),ACOS('OddsRatio_working_3-way'!V333/(2*'OddsRatio_working_3-way'!X333)))</f>
        <v>0.1604817799659517</v>
      </c>
      <c r="Z333" s="11">
        <f>'OddsRatio_working_3-way'!X333^(1/3)*COS('OddsRatio_working_3-way'!Y333/3)</f>
        <v>0.52142668538908132</v>
      </c>
      <c r="AA333" s="11">
        <f>'OddsRatio_working_3-way'!X333^(1/3)*COS(('OddsRatio_working_3-way'!Y333+2*PI())/3)</f>
        <v>-0.28489259678207263</v>
      </c>
      <c r="AB333" s="11">
        <f>'OddsRatio_working_3-way'!X333^(1/3)*COS(('OddsRatio_working_3-way'!Y333+4*PI())/3)</f>
        <v>-0.23653408860700886</v>
      </c>
      <c r="AC333" s="11">
        <f>'OddsRatio_working_3-way'!X333^(1/3)*SIN('OddsRatio_working_3-way'!Y333/3)</f>
        <v>2.7919797712481865E-2</v>
      </c>
      <c r="AD333" s="11">
        <f>'OddsRatio_working_3-way'!X333^(1/3)*SIN(('OddsRatio_working_3-way'!Y333+2*PI())/3)</f>
        <v>0.43760885690181972</v>
      </c>
      <c r="AE333" s="11">
        <f>'OddsRatio_working_3-way'!X333^(1/3)*SIN(('OddsRatio_working_3-way'!Y333+4*PI())/3)</f>
        <v>-0.46552865461430148</v>
      </c>
      <c r="AF333" s="11">
        <f>-'OddsRatio_working_3-way'!U333/(3*'OddsRatio_working_3-way'!X333^(1/3))*COS(('OddsRatio_working_3-way'!Y333)/3)</f>
        <v>0.52142668538908132</v>
      </c>
      <c r="AG333" s="11">
        <f>-'OddsRatio_working_3-way'!U333/(3*'OddsRatio_working_3-way'!X333^(1/3))*COS(('OddsRatio_working_3-way'!Y333+2*PI())/3)</f>
        <v>-0.28489259678207263</v>
      </c>
      <c r="AH333" s="11">
        <f>-'OddsRatio_working_3-way'!U333/(3*'OddsRatio_working_3-way'!X333^(1/3))*COS(('OddsRatio_working_3-way'!Y333+4*PI())/3)</f>
        <v>-0.23653408860700886</v>
      </c>
      <c r="AI333" s="11">
        <f>'OddsRatio_working_3-way'!U333/(3*'OddsRatio_working_3-way'!X333^(1/3))*SIN(('OddsRatio_working_3-way'!Y333)/3)</f>
        <v>-2.7919797712481865E-2</v>
      </c>
      <c r="AJ333" s="11">
        <f>'OddsRatio_working_3-way'!U333/(3*'OddsRatio_working_3-way'!X333^(1/3))*SIN(('OddsRatio_working_3-way'!Y333+2*PI())/3)</f>
        <v>-0.43760885690181972</v>
      </c>
      <c r="AK333" s="11">
        <f>'OddsRatio_working_3-way'!U333/(3*'OddsRatio_working_3-way'!X333^(1/3))*SIN(('OddsRatio_working_3-way'!Y333+4*PI())/3)</f>
        <v>0.46552865461430148</v>
      </c>
      <c r="AL333" s="11">
        <f>'OddsRatio_working_3-way'!Z333+'OddsRatio_working_3-way'!AF333</f>
        <v>1.0428533707781626</v>
      </c>
      <c r="AM333" s="11">
        <f>'OddsRatio_working_3-way'!AA333+'OddsRatio_working_3-way'!AG333</f>
        <v>-0.56978519356414525</v>
      </c>
      <c r="AN333" s="11">
        <f>'OddsRatio_working_3-way'!AB333+'OddsRatio_working_3-way'!AH333</f>
        <v>-0.47306817721401773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1.0428533707781626</v>
      </c>
      <c r="AS333" s="11">
        <f>IF(('OddsRatio_working_3-way'!X333=0),IF(Q333&gt;0,-Q333^(1/3),(-Q333)^(1/3)),'OddsRatio_working_3-way'!AM333-'OddsRatio_working_3-way'!R333/3)</f>
        <v>-0.56978519356414525</v>
      </c>
      <c r="AT333" s="11">
        <f>IF(('OddsRatio_working_3-way'!X333=0),IF(Q333&gt;0,-Q333^(1/3),(-Q333)^(1/3)),'OddsRatio_working_3-way'!AN333-'OddsRatio_working_3-way'!R333/3)</f>
        <v>-0.47306817721401773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9">
        <f t="shared" si="78"/>
        <v>0.19244729947265113</v>
      </c>
      <c r="E334" s="9">
        <f t="shared" si="79"/>
        <v>0.27424574070911295</v>
      </c>
      <c r="F334" s="9">
        <f t="shared" si="80"/>
        <v>0.53330695981823584</v>
      </c>
      <c r="G334" s="9">
        <f t="shared" si="81"/>
        <v>1.0543285831015019</v>
      </c>
      <c r="H334" s="9">
        <f t="shared" si="82"/>
        <v>5.1962277607439793</v>
      </c>
      <c r="I334" s="9">
        <f t="shared" si="83"/>
        <v>3.6463647435847699</v>
      </c>
      <c r="J334" s="9">
        <f t="shared" si="84"/>
        <v>1.8750927239742468</v>
      </c>
      <c r="K334" s="11">
        <f t="shared" si="85"/>
        <v>0.20080321285140559</v>
      </c>
      <c r="L334" s="11">
        <f t="shared" si="86"/>
        <v>0.28490028490028491</v>
      </c>
      <c r="M334" s="11">
        <f t="shared" si="87"/>
        <v>0.54644808743169393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-0.25920736485399509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0.22883557020103201</v>
      </c>
      <c r="Q334" s="11">
        <f>2*'OddsRatio_working_3-way'!K334*'OddsRatio_working_3-way'!L334*'OddsRatio_working_3-way'!M334</f>
        <v>6.2523379836347537E-2</v>
      </c>
      <c r="R334" s="11">
        <f t="shared" si="88"/>
        <v>0</v>
      </c>
      <c r="S334" s="11">
        <f t="shared" si="89"/>
        <v>-0.88282819560288828</v>
      </c>
      <c r="T334" s="11">
        <f t="shared" si="90"/>
        <v>-0.24120988950898584</v>
      </c>
      <c r="U334" s="11">
        <f>'OddsRatio_working_3-way'!S334-'OddsRatio_working_3-way'!R334^2/3</f>
        <v>-0.88282819560288828</v>
      </c>
      <c r="V334" s="11">
        <f>'OddsRatio_working_3-way'!S334*'OddsRatio_working_3-way'!R334/3-2*'OddsRatio_working_3-way'!R334^3/27-'OddsRatio_working_3-way'!T334</f>
        <v>0.24120988950898584</v>
      </c>
      <c r="W334" s="11">
        <f>'OddsRatio_working_3-way'!V334^2+4*'OddsRatio_working_3-way'!U334^3/27</f>
        <v>-4.3753137823664773E-2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0.1596365783746021</v>
      </c>
      <c r="Y334" s="11">
        <f>IF('OddsRatio_working_3-way'!W334&gt;=0,IF('OddsRatio_working_3-way'!V334+SQRT('OddsRatio_working_3-way'!W334)&gt;0,0,PI()),ACOS('OddsRatio_working_3-way'!V334/(2*'OddsRatio_working_3-way'!X334)))</f>
        <v>0.71438404430157076</v>
      </c>
      <c r="Z334" s="11">
        <f>'OddsRatio_working_3-way'!X334^(1/3)*COS('OddsRatio_working_3-way'!Y334/3)</f>
        <v>0.52716429155075106</v>
      </c>
      <c r="AA334" s="11">
        <f>'OddsRatio_working_3-way'!X334^(1/3)*COS(('OddsRatio_working_3-way'!Y334+2*PI())/3)</f>
        <v>-0.37439913989662127</v>
      </c>
      <c r="AB334" s="11">
        <f>'OddsRatio_working_3-way'!X334^(1/3)*COS(('OddsRatio_working_3-way'!Y334+4*PI())/3)</f>
        <v>-0.15276515165412988</v>
      </c>
      <c r="AC334" s="11">
        <f>'OddsRatio_working_3-way'!X334^(1/3)*SIN('OddsRatio_working_3-way'!Y334/3)</f>
        <v>0.12796044277337271</v>
      </c>
      <c r="AD334" s="11">
        <f>'OddsRatio_working_3-way'!X334^(1/3)*SIN(('OddsRatio_working_3-way'!Y334+2*PI())/3)</f>
        <v>0.39255744706429024</v>
      </c>
      <c r="AE334" s="11">
        <f>'OddsRatio_working_3-way'!X334^(1/3)*SIN(('OddsRatio_working_3-way'!Y334+4*PI())/3)</f>
        <v>-0.52051788983766312</v>
      </c>
      <c r="AF334" s="11">
        <f>-'OddsRatio_working_3-way'!U334/(3*'OddsRatio_working_3-way'!X334^(1/3))*COS(('OddsRatio_working_3-way'!Y334)/3)</f>
        <v>0.52716429155075084</v>
      </c>
      <c r="AG334" s="11">
        <f>-'OddsRatio_working_3-way'!U334/(3*'OddsRatio_working_3-way'!X334^(1/3))*COS(('OddsRatio_working_3-way'!Y334+2*PI())/3)</f>
        <v>-0.3743991398966211</v>
      </c>
      <c r="AH334" s="11">
        <f>-'OddsRatio_working_3-way'!U334/(3*'OddsRatio_working_3-way'!X334^(1/3))*COS(('OddsRatio_working_3-way'!Y334+4*PI())/3)</f>
        <v>-0.15276515165412979</v>
      </c>
      <c r="AI334" s="11">
        <f>'OddsRatio_working_3-way'!U334/(3*'OddsRatio_working_3-way'!X334^(1/3))*SIN(('OddsRatio_working_3-way'!Y334)/3)</f>
        <v>-0.12796044277337265</v>
      </c>
      <c r="AJ334" s="11">
        <f>'OddsRatio_working_3-way'!U334/(3*'OddsRatio_working_3-way'!X334^(1/3))*SIN(('OddsRatio_working_3-way'!Y334+2*PI())/3)</f>
        <v>-0.39255744706429008</v>
      </c>
      <c r="AK334" s="11">
        <f>'OddsRatio_working_3-way'!U334/(3*'OddsRatio_working_3-way'!X334^(1/3))*SIN(('OddsRatio_working_3-way'!Y334+4*PI())/3)</f>
        <v>0.52051788983766289</v>
      </c>
      <c r="AL334" s="11">
        <f>'OddsRatio_working_3-way'!Z334+'OddsRatio_working_3-way'!AF334</f>
        <v>1.0543285831015019</v>
      </c>
      <c r="AM334" s="11">
        <f>'OddsRatio_working_3-way'!AA334+'OddsRatio_working_3-way'!AG334</f>
        <v>-0.74879827979324243</v>
      </c>
      <c r="AN334" s="11">
        <f>'OddsRatio_working_3-way'!AB334+'OddsRatio_working_3-way'!AH334</f>
        <v>-0.3055303033082597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1.0543285831015019</v>
      </c>
      <c r="AS334" s="11">
        <f>IF(('OddsRatio_working_3-way'!X334=0),IF(Q334&gt;0,-Q334^(1/3),(-Q334)^(1/3)),'OddsRatio_working_3-way'!AM334-'OddsRatio_working_3-way'!R334/3)</f>
        <v>-0.74879827979324243</v>
      </c>
      <c r="AT334" s="11">
        <f>IF(('OddsRatio_working_3-way'!X334=0),IF(Q334&gt;0,-Q334^(1/3),(-Q334)^(1/3)),'OddsRatio_working_3-way'!AN334-'OddsRatio_working_3-way'!R334/3)</f>
        <v>-0.3055303033082597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9">
        <f t="shared" si="78"/>
        <v>0.11373643882443402</v>
      </c>
      <c r="E335" s="9">
        <f t="shared" si="79"/>
        <v>0.195516692546682</v>
      </c>
      <c r="F335" s="9">
        <f t="shared" si="80"/>
        <v>0.69074686862888413</v>
      </c>
      <c r="G335" s="9">
        <f t="shared" si="81"/>
        <v>1.0659722293299851</v>
      </c>
      <c r="H335" s="9">
        <f t="shared" si="82"/>
        <v>8.7922569964021928</v>
      </c>
      <c r="I335" s="9">
        <f t="shared" si="83"/>
        <v>5.1146528052137432</v>
      </c>
      <c r="J335" s="9">
        <f t="shared" si="84"/>
        <v>1.4477083363185936</v>
      </c>
      <c r="K335" s="11">
        <f t="shared" si="85"/>
        <v>0.12033694344163658</v>
      </c>
      <c r="L335" s="11">
        <f t="shared" si="86"/>
        <v>0.20576131687242796</v>
      </c>
      <c r="M335" s="11">
        <f t="shared" si="87"/>
        <v>0.70422535211267612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-0.20664663352640411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0.20209603757151917</v>
      </c>
      <c r="Q335" s="11">
        <f>2*'OddsRatio_working_3-way'!K335*'OddsRatio_working_3-way'!L335*'OddsRatio_working_3-way'!M335</f>
        <v>3.4874208381625388E-2</v>
      </c>
      <c r="R335" s="11">
        <f t="shared" si="88"/>
        <v>0</v>
      </c>
      <c r="S335" s="11">
        <f t="shared" si="89"/>
        <v>-0.9779788527050769</v>
      </c>
      <c r="T335" s="11">
        <f t="shared" si="90"/>
        <v>-0.16876252850820994</v>
      </c>
      <c r="U335" s="11">
        <f>'OddsRatio_working_3-way'!S335-'OddsRatio_working_3-way'!R335^2/3</f>
        <v>-0.9779788527050769</v>
      </c>
      <c r="V335" s="11">
        <f>'OddsRatio_working_3-way'!S335*'OddsRatio_working_3-way'!R335/3-2*'OddsRatio_working_3-way'!R335^3/27-'OddsRatio_working_3-way'!T335</f>
        <v>0.16876252850820994</v>
      </c>
      <c r="W335" s="11">
        <f>'OddsRatio_working_3-way'!V335^2+4*'OddsRatio_working_3-way'!U335^3/27</f>
        <v>-0.11009412336623968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0.18612825846356865</v>
      </c>
      <c r="Y335" s="11">
        <f>IF('OddsRatio_working_3-way'!W335&gt;=0,IF('OddsRatio_working_3-way'!V335+SQRT('OddsRatio_working_3-way'!W335)&gt;0,0,PI()),ACOS('OddsRatio_working_3-way'!V335/(2*'OddsRatio_working_3-way'!X335)))</f>
        <v>1.1002760366987716</v>
      </c>
      <c r="Z335" s="11">
        <f>'OddsRatio_working_3-way'!X335^(1/3)*COS('OddsRatio_working_3-way'!Y335/3)</f>
        <v>0.53298611466499257</v>
      </c>
      <c r="AA335" s="11">
        <f>'OddsRatio_working_3-way'!X335^(1/3)*COS(('OddsRatio_working_3-way'!Y335+2*PI())/3)</f>
        <v>-0.4438037009978042</v>
      </c>
      <c r="AB335" s="11">
        <f>'OddsRatio_working_3-way'!X335^(1/3)*COS(('OddsRatio_working_3-way'!Y335+4*PI())/3)</f>
        <v>-8.9182413667188418E-2</v>
      </c>
      <c r="AC335" s="11">
        <f>'OddsRatio_working_3-way'!X335^(1/3)*SIN('OddsRatio_working_3-way'!Y335/3)</f>
        <v>0.20474069570070277</v>
      </c>
      <c r="AD335" s="11">
        <f>'OddsRatio_working_3-way'!X335^(1/3)*SIN(('OddsRatio_working_3-way'!Y335+2*PI())/3)</f>
        <v>0.3592091673138979</v>
      </c>
      <c r="AE335" s="11">
        <f>'OddsRatio_working_3-way'!X335^(1/3)*SIN(('OddsRatio_working_3-way'!Y335+4*PI())/3)</f>
        <v>-0.56394986301460059</v>
      </c>
      <c r="AF335" s="11">
        <f>-'OddsRatio_working_3-way'!U335/(3*'OddsRatio_working_3-way'!X335^(1/3))*COS(('OddsRatio_working_3-way'!Y335)/3)</f>
        <v>0.53298611466499257</v>
      </c>
      <c r="AG335" s="11">
        <f>-'OddsRatio_working_3-way'!U335/(3*'OddsRatio_working_3-way'!X335^(1/3))*COS(('OddsRatio_working_3-way'!Y335+2*PI())/3)</f>
        <v>-0.4438037009978042</v>
      </c>
      <c r="AH335" s="11">
        <f>-'OddsRatio_working_3-way'!U335/(3*'OddsRatio_working_3-way'!X335^(1/3))*COS(('OddsRatio_working_3-way'!Y335+4*PI())/3)</f>
        <v>-8.9182413667188418E-2</v>
      </c>
      <c r="AI335" s="11">
        <f>'OddsRatio_working_3-way'!U335/(3*'OddsRatio_working_3-way'!X335^(1/3))*SIN(('OddsRatio_working_3-way'!Y335)/3)</f>
        <v>-0.20474069570070277</v>
      </c>
      <c r="AJ335" s="11">
        <f>'OddsRatio_working_3-way'!U335/(3*'OddsRatio_working_3-way'!X335^(1/3))*SIN(('OddsRatio_working_3-way'!Y335+2*PI())/3)</f>
        <v>-0.3592091673138979</v>
      </c>
      <c r="AK335" s="11">
        <f>'OddsRatio_working_3-way'!U335/(3*'OddsRatio_working_3-way'!X335^(1/3))*SIN(('OddsRatio_working_3-way'!Y335+4*PI())/3)</f>
        <v>0.56394986301460059</v>
      </c>
      <c r="AL335" s="11">
        <f>'OddsRatio_working_3-way'!Z335+'OddsRatio_working_3-way'!AF335</f>
        <v>1.0659722293299851</v>
      </c>
      <c r="AM335" s="11">
        <f>'OddsRatio_working_3-way'!AA335+'OddsRatio_working_3-way'!AG335</f>
        <v>-0.88760740199560839</v>
      </c>
      <c r="AN335" s="11">
        <f>'OddsRatio_working_3-way'!AB335+'OddsRatio_working_3-way'!AH335</f>
        <v>-0.17836482733437684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1.0659722293299851</v>
      </c>
      <c r="AS335" s="11">
        <f>IF(('OddsRatio_working_3-way'!X335=0),IF(Q335&gt;0,-Q335^(1/3),(-Q335)^(1/3)),'OddsRatio_working_3-way'!AM335-'OddsRatio_working_3-way'!R335/3)</f>
        <v>-0.88760740199560839</v>
      </c>
      <c r="AT335" s="11">
        <f>IF(('OddsRatio_working_3-way'!X335=0),IF(Q335&gt;0,-Q335^(1/3),(-Q335)^(1/3)),'OddsRatio_working_3-way'!AN335-'OddsRatio_working_3-way'!R335/3)</f>
        <v>-0.17836482733437684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9">
        <f t="shared" si="78"/>
        <v>0.14843633171199161</v>
      </c>
      <c r="E336" s="9">
        <f t="shared" si="79"/>
        <v>0.22457976290819842</v>
      </c>
      <c r="F336" s="9">
        <f t="shared" si="80"/>
        <v>0.62698390537980986</v>
      </c>
      <c r="G336" s="9">
        <f t="shared" si="81"/>
        <v>1.0623879867556085</v>
      </c>
      <c r="H336" s="9">
        <f t="shared" si="82"/>
        <v>6.7368951284802856</v>
      </c>
      <c r="I336" s="9">
        <f t="shared" si="83"/>
        <v>4.4527609569557276</v>
      </c>
      <c r="J336" s="9">
        <f t="shared" si="84"/>
        <v>1.5949372725831408</v>
      </c>
      <c r="K336" s="11">
        <f t="shared" si="85"/>
        <v>0.15625</v>
      </c>
      <c r="L336" s="11">
        <f t="shared" si="86"/>
        <v>0.23529411764705882</v>
      </c>
      <c r="M336" s="11">
        <f t="shared" si="87"/>
        <v>0.64102564102564097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-0.23161764705882348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0.21705316742081449</v>
      </c>
      <c r="Q336" s="11">
        <f>2*'OddsRatio_working_3-way'!K336*'OddsRatio_working_3-way'!L336*'OddsRatio_working_3-way'!M336</f>
        <v>4.7134238310708898E-2</v>
      </c>
      <c r="R336" s="11">
        <f t="shared" si="88"/>
        <v>0</v>
      </c>
      <c r="S336" s="11">
        <f t="shared" si="89"/>
        <v>-0.93711843711843734</v>
      </c>
      <c r="T336" s="11">
        <f t="shared" si="90"/>
        <v>-0.20350020350020354</v>
      </c>
      <c r="U336" s="11">
        <f>'OddsRatio_working_3-way'!S336-'OddsRatio_working_3-way'!R336^2/3</f>
        <v>-0.93711843711843734</v>
      </c>
      <c r="V336" s="11">
        <f>'OddsRatio_working_3-way'!S336*'OddsRatio_working_3-way'!R336/3-2*'OddsRatio_working_3-way'!R336^3/27-'OddsRatio_working_3-way'!T336</f>
        <v>0.20350020350020354</v>
      </c>
      <c r="W336" s="11">
        <f>'OddsRatio_working_3-way'!V336^2+4*'OddsRatio_working_3-way'!U336^3/27</f>
        <v>-8.0508992329132334E-2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0.17458617152695441</v>
      </c>
      <c r="Y336" s="11">
        <f>IF('OddsRatio_working_3-way'!W336&gt;=0,IF('OddsRatio_working_3-way'!V336+SQRT('OddsRatio_working_3-way'!W336)&gt;0,0,PI()),ACOS('OddsRatio_working_3-way'!V336/(2*'OddsRatio_working_3-way'!X336)))</f>
        <v>0.94861718360426017</v>
      </c>
      <c r="Z336" s="11">
        <f>'OddsRatio_working_3-way'!X336^(1/3)*COS('OddsRatio_working_3-way'!Y336/3)</f>
        <v>0.53119399337780426</v>
      </c>
      <c r="AA336" s="11">
        <f>'OddsRatio_working_3-way'!X336^(1/3)*COS(('OddsRatio_working_3-way'!Y336+2*PI())/3)</f>
        <v>-0.41611050215972445</v>
      </c>
      <c r="AB336" s="11">
        <f>'OddsRatio_working_3-way'!X336^(1/3)*COS(('OddsRatio_working_3-way'!Y336+4*PI())/3)</f>
        <v>-0.11508349121807993</v>
      </c>
      <c r="AC336" s="11">
        <f>'OddsRatio_working_3-way'!X336^(1/3)*SIN('OddsRatio_working_3-way'!Y336/3)</f>
        <v>0.17379802580050704</v>
      </c>
      <c r="AD336" s="11">
        <f>'OddsRatio_working_3-way'!X336^(1/3)*SIN(('OddsRatio_working_3-way'!Y336+2*PI())/3)</f>
        <v>0.37312847970262786</v>
      </c>
      <c r="AE336" s="11">
        <f>'OddsRatio_working_3-way'!X336^(1/3)*SIN(('OddsRatio_working_3-way'!Y336+4*PI())/3)</f>
        <v>-0.54692650550313482</v>
      </c>
      <c r="AF336" s="11">
        <f>-'OddsRatio_working_3-way'!U336/(3*'OddsRatio_working_3-way'!X336^(1/3))*COS(('OddsRatio_working_3-way'!Y336)/3)</f>
        <v>0.53119399337780426</v>
      </c>
      <c r="AG336" s="11">
        <f>-'OddsRatio_working_3-way'!U336/(3*'OddsRatio_working_3-way'!X336^(1/3))*COS(('OddsRatio_working_3-way'!Y336+2*PI())/3)</f>
        <v>-0.41611050215972445</v>
      </c>
      <c r="AH336" s="11">
        <f>-'OddsRatio_working_3-way'!U336/(3*'OddsRatio_working_3-way'!X336^(1/3))*COS(('OddsRatio_working_3-way'!Y336+4*PI())/3)</f>
        <v>-0.11508349121807993</v>
      </c>
      <c r="AI336" s="11">
        <f>'OddsRatio_working_3-way'!U336/(3*'OddsRatio_working_3-way'!X336^(1/3))*SIN(('OddsRatio_working_3-way'!Y336)/3)</f>
        <v>-0.17379802580050704</v>
      </c>
      <c r="AJ336" s="11">
        <f>'OddsRatio_working_3-way'!U336/(3*'OddsRatio_working_3-way'!X336^(1/3))*SIN(('OddsRatio_working_3-way'!Y336+2*PI())/3)</f>
        <v>-0.37312847970262786</v>
      </c>
      <c r="AK336" s="11">
        <f>'OddsRatio_working_3-way'!U336/(3*'OddsRatio_working_3-way'!X336^(1/3))*SIN(('OddsRatio_working_3-way'!Y336+4*PI())/3)</f>
        <v>0.54692650550313482</v>
      </c>
      <c r="AL336" s="11">
        <f>'OddsRatio_working_3-way'!Z336+'OddsRatio_working_3-way'!AF336</f>
        <v>1.0623879867556085</v>
      </c>
      <c r="AM336" s="11">
        <f>'OddsRatio_working_3-way'!AA336+'OddsRatio_working_3-way'!AG336</f>
        <v>-0.8322210043194489</v>
      </c>
      <c r="AN336" s="11">
        <f>'OddsRatio_working_3-way'!AB336+'OddsRatio_working_3-way'!AH336</f>
        <v>-0.23016698243615985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1.0623879867556085</v>
      </c>
      <c r="AS336" s="11">
        <f>IF(('OddsRatio_working_3-way'!X336=0),IF(Q336&gt;0,-Q336^(1/3),(-Q336)^(1/3)),'OddsRatio_working_3-way'!AM336-'OddsRatio_working_3-way'!R336/3)</f>
        <v>-0.8322210043194489</v>
      </c>
      <c r="AT336" s="11">
        <f>IF(('OddsRatio_working_3-way'!X336=0),IF(Q336&gt;0,-Q336^(1/3),(-Q336)^(1/3)),'OddsRatio_working_3-way'!AN336-'OddsRatio_working_3-way'!R336/3)</f>
        <v>-0.23016698243615985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9">
        <f t="shared" si="78"/>
        <v>0.24394475841629509</v>
      </c>
      <c r="E337" s="9">
        <f t="shared" si="79"/>
        <v>0.29550231377741726</v>
      </c>
      <c r="F337" s="9">
        <f t="shared" si="80"/>
        <v>0.46055292780628765</v>
      </c>
      <c r="G337" s="9">
        <f t="shared" si="81"/>
        <v>1.036551416198467</v>
      </c>
      <c r="H337" s="9">
        <f t="shared" si="82"/>
        <v>4.0992887344334168</v>
      </c>
      <c r="I337" s="9">
        <f t="shared" si="83"/>
        <v>3.3840682572564735</v>
      </c>
      <c r="J337" s="9">
        <f t="shared" si="84"/>
        <v>2.171303100304268</v>
      </c>
      <c r="K337" s="11">
        <f t="shared" si="85"/>
        <v>0.25062656641604009</v>
      </c>
      <c r="L337" s="11">
        <f t="shared" si="86"/>
        <v>0.30303030303030304</v>
      </c>
      <c r="M337" s="11">
        <f t="shared" si="87"/>
        <v>0.46948356807511737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-0.2770837322356966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0.22891201542054024</v>
      </c>
      <c r="Q337" s="11">
        <f>2*'OddsRatio_working_3-way'!K337*'OddsRatio_working_3-way'!L337*'OddsRatio_working_3-way'!M337</f>
        <v>7.1312154336616904E-2</v>
      </c>
      <c r="R337" s="11">
        <f t="shared" si="88"/>
        <v>0</v>
      </c>
      <c r="S337" s="11">
        <f t="shared" si="89"/>
        <v>-0.82614743772045085</v>
      </c>
      <c r="T337" s="11">
        <f t="shared" si="90"/>
        <v>-0.25736680302817788</v>
      </c>
      <c r="U337" s="11">
        <f>'OddsRatio_working_3-way'!S337-'OddsRatio_working_3-way'!R337^2/3</f>
        <v>-0.82614743772045085</v>
      </c>
      <c r="V337" s="11">
        <f>'OddsRatio_working_3-way'!S337*'OddsRatio_working_3-way'!R337/3-2*'OddsRatio_working_3-way'!R337^3/27-'OddsRatio_working_3-way'!T337</f>
        <v>0.25736680302817788</v>
      </c>
      <c r="W337" s="11">
        <f>'OddsRatio_working_3-way'!V337^2+4*'OddsRatio_working_3-way'!U337^3/27</f>
        <v>-1.7297411591521775E-2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0.14451218191943774</v>
      </c>
      <c r="Y337" s="11">
        <f>IF('OddsRatio_working_3-way'!W337&gt;=0,IF('OddsRatio_working_3-way'!V337+SQRT('OddsRatio_working_3-way'!W337)&gt;0,0,PI()),ACOS('OddsRatio_working_3-way'!V337/(2*'OddsRatio_working_3-way'!X337)))</f>
        <v>0.47242481854459806</v>
      </c>
      <c r="Z337" s="11">
        <f>'OddsRatio_working_3-way'!X337^(1/3)*COS('OddsRatio_working_3-way'!Y337/3)</f>
        <v>0.51827570809923351</v>
      </c>
      <c r="AA337" s="11">
        <f>'OddsRatio_working_3-way'!X337^(1/3)*COS(('OddsRatio_working_3-way'!Y337+2*PI())/3)</f>
        <v>-0.33040900688013608</v>
      </c>
      <c r="AB337" s="11">
        <f>'OddsRatio_working_3-way'!X337^(1/3)*COS(('OddsRatio_working_3-way'!Y337+4*PI())/3)</f>
        <v>-0.1878667012190974</v>
      </c>
      <c r="AC337" s="11">
        <f>'OddsRatio_working_3-way'!X337^(1/3)*SIN('OddsRatio_working_3-way'!Y337/3)</f>
        <v>8.2296838544310677E-2</v>
      </c>
      <c r="AD337" s="11">
        <f>'OddsRatio_working_3-way'!X337^(1/3)*SIN(('OddsRatio_working_3-way'!Y337+2*PI())/3)</f>
        <v>0.40769151010614935</v>
      </c>
      <c r="AE337" s="11">
        <f>'OddsRatio_working_3-way'!X337^(1/3)*SIN(('OddsRatio_working_3-way'!Y337+4*PI())/3)</f>
        <v>-0.48998834865045998</v>
      </c>
      <c r="AF337" s="11">
        <f>-'OddsRatio_working_3-way'!U337/(3*'OddsRatio_working_3-way'!X337^(1/3))*COS(('OddsRatio_working_3-way'!Y337)/3)</f>
        <v>0.5182757080992334</v>
      </c>
      <c r="AG337" s="11">
        <f>-'OddsRatio_working_3-way'!U337/(3*'OddsRatio_working_3-way'!X337^(1/3))*COS(('OddsRatio_working_3-way'!Y337+2*PI())/3)</f>
        <v>-0.33040900688013602</v>
      </c>
      <c r="AH337" s="11">
        <f>-'OddsRatio_working_3-way'!U337/(3*'OddsRatio_working_3-way'!X337^(1/3))*COS(('OddsRatio_working_3-way'!Y337+4*PI())/3)</f>
        <v>-0.18786670121909735</v>
      </c>
      <c r="AI337" s="11">
        <f>'OddsRatio_working_3-way'!U337/(3*'OddsRatio_working_3-way'!X337^(1/3))*SIN(('OddsRatio_working_3-way'!Y337)/3)</f>
        <v>-8.2296838544310663E-2</v>
      </c>
      <c r="AJ337" s="11">
        <f>'OddsRatio_working_3-way'!U337/(3*'OddsRatio_working_3-way'!X337^(1/3))*SIN(('OddsRatio_working_3-way'!Y337+2*PI())/3)</f>
        <v>-0.40769151010614929</v>
      </c>
      <c r="AK337" s="11">
        <f>'OddsRatio_working_3-way'!U337/(3*'OddsRatio_working_3-way'!X337^(1/3))*SIN(('OddsRatio_working_3-way'!Y337+4*PI())/3)</f>
        <v>0.48998834865045987</v>
      </c>
      <c r="AL337" s="11">
        <f>'OddsRatio_working_3-way'!Z337+'OddsRatio_working_3-way'!AF337</f>
        <v>1.036551416198467</v>
      </c>
      <c r="AM337" s="11">
        <f>'OddsRatio_working_3-way'!AA337+'OddsRatio_working_3-way'!AG337</f>
        <v>-0.66081801376027216</v>
      </c>
      <c r="AN337" s="11">
        <f>'OddsRatio_working_3-way'!AB337+'OddsRatio_working_3-way'!AH337</f>
        <v>-0.37573340243819475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1.036551416198467</v>
      </c>
      <c r="AS337" s="11">
        <f>IF(('OddsRatio_working_3-way'!X337=0),IF(Q337&gt;0,-Q337^(1/3),(-Q337)^(1/3)),'OddsRatio_working_3-way'!AM337-'OddsRatio_working_3-way'!R337/3)</f>
        <v>-0.66081801376027216</v>
      </c>
      <c r="AT337" s="11">
        <f>IF(('OddsRatio_working_3-way'!X337=0),IF(Q337&gt;0,-Q337^(1/3),(-Q337)^(1/3)),'OddsRatio_working_3-way'!AN337-'OddsRatio_working_3-way'!R337/3)</f>
        <v>-0.37573340243819475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9">
        <f t="shared" si="78"/>
        <v>0.67871182583344425</v>
      </c>
      <c r="E338" s="9">
        <f t="shared" si="79"/>
        <v>0.19719733087924415</v>
      </c>
      <c r="F338" s="9">
        <f t="shared" si="80"/>
        <v>0.12409084328731182</v>
      </c>
      <c r="G338" s="9">
        <f t="shared" si="81"/>
        <v>1.0519541478349503</v>
      </c>
      <c r="H338" s="9">
        <f t="shared" si="82"/>
        <v>1.4733793665257275</v>
      </c>
      <c r="I338" s="9">
        <f t="shared" si="83"/>
        <v>5.0710625521212576</v>
      </c>
      <c r="J338" s="9">
        <f t="shared" si="84"/>
        <v>8.0586123319725171</v>
      </c>
      <c r="K338" s="11">
        <f t="shared" si="85"/>
        <v>0.68965517241379315</v>
      </c>
      <c r="L338" s="11">
        <f t="shared" si="86"/>
        <v>0.20533880903490759</v>
      </c>
      <c r="M338" s="11">
        <f t="shared" si="87"/>
        <v>0.1297016861219196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-0.21463209142797957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0.20259287657364197</v>
      </c>
      <c r="Q338" s="11">
        <f>2*'OddsRatio_working_3-way'!K338*'OddsRatio_working_3-way'!L338*'OddsRatio_working_3-way'!M338</f>
        <v>3.6734882424957753E-2</v>
      </c>
      <c r="R338" s="11">
        <f t="shared" si="88"/>
        <v>0</v>
      </c>
      <c r="S338" s="11">
        <f t="shared" si="89"/>
        <v>-0.94390766648995084</v>
      </c>
      <c r="T338" s="11">
        <f t="shared" si="90"/>
        <v>-0.17115279537442449</v>
      </c>
      <c r="U338" s="11">
        <f>'OddsRatio_working_3-way'!S338-'OddsRatio_working_3-way'!R338^2/3</f>
        <v>-0.94390766648995084</v>
      </c>
      <c r="V338" s="11">
        <f>'OddsRatio_working_3-way'!S338*'OddsRatio_working_3-way'!R338/3-2*'OddsRatio_working_3-way'!R338^3/27-'OddsRatio_working_3-way'!T338</f>
        <v>0.17115279537442449</v>
      </c>
      <c r="W338" s="11">
        <f>'OddsRatio_working_3-way'!V338^2+4*'OddsRatio_working_3-way'!U338^3/27</f>
        <v>-9.5297174413139715E-2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0.17648686479283615</v>
      </c>
      <c r="Y338" s="11">
        <f>IF('OddsRatio_working_3-way'!W338&gt;=0,IF('OddsRatio_working_3-way'!V338+SQRT('OddsRatio_working_3-way'!W338)&gt;0,0,PI()),ACOS('OddsRatio_working_3-way'!V338/(2*'OddsRatio_working_3-way'!X338)))</f>
        <v>1.064561000275239</v>
      </c>
      <c r="Z338" s="11">
        <f>'OddsRatio_working_3-way'!X338^(1/3)*COS('OddsRatio_working_3-way'!Y338/3)</f>
        <v>0.52597707391747517</v>
      </c>
      <c r="AA338" s="11">
        <f>'OddsRatio_working_3-way'!X338^(1/3)*COS(('OddsRatio_working_3-way'!Y338+2*PI())/3)</f>
        <v>-0.43177243698298701</v>
      </c>
      <c r="AB338" s="11">
        <f>'OddsRatio_working_3-way'!X338^(1/3)*COS(('OddsRatio_working_3-way'!Y338+4*PI())/3)</f>
        <v>-9.4204636934488301E-2</v>
      </c>
      <c r="AC338" s="11">
        <f>'OddsRatio_working_3-way'!X338^(1/3)*SIN('OddsRatio_working_3-way'!Y338/3)</f>
        <v>0.19489486022775054</v>
      </c>
      <c r="AD338" s="11">
        <f>'OddsRatio_working_3-way'!X338^(1/3)*SIN(('OddsRatio_working_3-way'!Y338+2*PI())/3)</f>
        <v>0.35806207770686366</v>
      </c>
      <c r="AE338" s="11">
        <f>'OddsRatio_working_3-way'!X338^(1/3)*SIN(('OddsRatio_working_3-way'!Y338+4*PI())/3)</f>
        <v>-0.5529569379346142</v>
      </c>
      <c r="AF338" s="11">
        <f>-'OddsRatio_working_3-way'!U338/(3*'OddsRatio_working_3-way'!X338^(1/3))*COS(('OddsRatio_working_3-way'!Y338)/3)</f>
        <v>0.52597707391747528</v>
      </c>
      <c r="AG338" s="11">
        <f>-'OddsRatio_working_3-way'!U338/(3*'OddsRatio_working_3-way'!X338^(1/3))*COS(('OddsRatio_working_3-way'!Y338+2*PI())/3)</f>
        <v>-0.43177243698298712</v>
      </c>
      <c r="AH338" s="11">
        <f>-'OddsRatio_working_3-way'!U338/(3*'OddsRatio_working_3-way'!X338^(1/3))*COS(('OddsRatio_working_3-way'!Y338+4*PI())/3)</f>
        <v>-9.4204636934488328E-2</v>
      </c>
      <c r="AI338" s="11">
        <f>'OddsRatio_working_3-way'!U338/(3*'OddsRatio_working_3-way'!X338^(1/3))*SIN(('OddsRatio_working_3-way'!Y338)/3)</f>
        <v>-0.1948948602277506</v>
      </c>
      <c r="AJ338" s="11">
        <f>'OddsRatio_working_3-way'!U338/(3*'OddsRatio_working_3-way'!X338^(1/3))*SIN(('OddsRatio_working_3-way'!Y338+2*PI())/3)</f>
        <v>-0.35806207770686371</v>
      </c>
      <c r="AK338" s="11">
        <f>'OddsRatio_working_3-way'!U338/(3*'OddsRatio_working_3-way'!X338^(1/3))*SIN(('OddsRatio_working_3-way'!Y338+4*PI())/3)</f>
        <v>0.55295693793461431</v>
      </c>
      <c r="AL338" s="11">
        <f>'OddsRatio_working_3-way'!Z338+'OddsRatio_working_3-way'!AF338</f>
        <v>1.0519541478349503</v>
      </c>
      <c r="AM338" s="11">
        <f>'OddsRatio_working_3-way'!AA338+'OddsRatio_working_3-way'!AG338</f>
        <v>-0.86354487396597412</v>
      </c>
      <c r="AN338" s="11">
        <f>'OddsRatio_working_3-way'!AB338+'OddsRatio_working_3-way'!AH338</f>
        <v>-0.18840927386897663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1.0519541478349503</v>
      </c>
      <c r="AS338" s="11">
        <f>IF(('OddsRatio_working_3-way'!X338=0),IF(Q338&gt;0,-Q338^(1/3),(-Q338)^(1/3)),'OddsRatio_working_3-way'!AM338-'OddsRatio_working_3-way'!R338/3)</f>
        <v>-0.86354487396597412</v>
      </c>
      <c r="AT338" s="11">
        <f>IF(('OddsRatio_working_3-way'!X338=0),IF(Q338&gt;0,-Q338^(1/3),(-Q338)^(1/3)),'OddsRatio_working_3-way'!AN338-'OddsRatio_working_3-way'!R338/3)</f>
        <v>-0.18840927386897663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9">
        <f t="shared" si="78"/>
        <v>0.41188692015431333</v>
      </c>
      <c r="E339" s="9">
        <f t="shared" si="79"/>
        <v>0.3052238517564474</v>
      </c>
      <c r="F339" s="9">
        <f t="shared" si="80"/>
        <v>0.28288922808923911</v>
      </c>
      <c r="G339" s="9">
        <f t="shared" si="81"/>
        <v>1.0346745127988994</v>
      </c>
      <c r="H339" s="9">
        <f t="shared" si="82"/>
        <v>2.4278508276624815</v>
      </c>
      <c r="I339" s="9">
        <f t="shared" si="83"/>
        <v>3.2762839281575791</v>
      </c>
      <c r="J339" s="9">
        <f t="shared" si="84"/>
        <v>3.534952556357303</v>
      </c>
      <c r="K339" s="11">
        <f t="shared" si="85"/>
        <v>0.42016806722689076</v>
      </c>
      <c r="L339" s="11">
        <f t="shared" si="86"/>
        <v>0.3125</v>
      </c>
      <c r="M339" s="11">
        <f t="shared" si="87"/>
        <v>0.28985507246376813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-0.28308823529411753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0.22949397150164419</v>
      </c>
      <c r="Q339" s="11">
        <f>2*'OddsRatio_working_3-way'!K339*'OddsRatio_working_3-way'!L339*'OddsRatio_working_3-way'!M339</f>
        <v>7.6117403483132395E-2</v>
      </c>
      <c r="R339" s="11">
        <f t="shared" si="88"/>
        <v>0</v>
      </c>
      <c r="S339" s="11">
        <f t="shared" si="89"/>
        <v>-0.81068000322658762</v>
      </c>
      <c r="T339" s="11">
        <f t="shared" si="90"/>
        <v>-0.26888225645989638</v>
      </c>
      <c r="U339" s="11">
        <f>'OddsRatio_working_3-way'!S339-'OddsRatio_working_3-way'!R339^2/3</f>
        <v>-0.81068000322658762</v>
      </c>
      <c r="V339" s="11">
        <f>'OddsRatio_working_3-way'!S339*'OddsRatio_working_3-way'!R339/3-2*'OddsRatio_working_3-way'!R339^3/27-'OddsRatio_working_3-way'!T339</f>
        <v>0.26888225645989638</v>
      </c>
      <c r="W339" s="11">
        <f>'OddsRatio_working_3-way'!V339^2+4*'OddsRatio_working_3-way'!U339^3/27</f>
        <v>-6.6327876140703929E-3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0.14047282250762591</v>
      </c>
      <c r="Y339" s="11">
        <f>IF('OddsRatio_working_3-way'!W339&gt;=0,IF('OddsRatio_working_3-way'!V339+SQRT('OddsRatio_working_3-way'!W339)&gt;0,0,PI()),ACOS('OddsRatio_working_3-way'!V339/(2*'OddsRatio_working_3-way'!X339)))</f>
        <v>0.29410667444876593</v>
      </c>
      <c r="Z339" s="11">
        <f>'OddsRatio_working_3-way'!X339^(1/3)*COS('OddsRatio_working_3-way'!Y339/3)</f>
        <v>0.51733725639944983</v>
      </c>
      <c r="AA339" s="11">
        <f>'OddsRatio_working_3-way'!X339^(1/3)*COS(('OddsRatio_working_3-way'!Y339+2*PI())/3)</f>
        <v>-0.30273248144095222</v>
      </c>
      <c r="AB339" s="11">
        <f>'OddsRatio_working_3-way'!X339^(1/3)*COS(('OddsRatio_working_3-way'!Y339+4*PI())/3)</f>
        <v>-0.2146047749584977</v>
      </c>
      <c r="AC339" s="11">
        <f>'OddsRatio_working_3-way'!X339^(1/3)*SIN('OddsRatio_working_3-way'!Y339/3)</f>
        <v>5.0880555060709404E-2</v>
      </c>
      <c r="AD339" s="11">
        <f>'OddsRatio_working_3-way'!X339^(1/3)*SIN(('OddsRatio_working_3-way'!Y339+2*PI())/3)</f>
        <v>0.42258692883571247</v>
      </c>
      <c r="AE339" s="11">
        <f>'OddsRatio_working_3-way'!X339^(1/3)*SIN(('OddsRatio_working_3-way'!Y339+4*PI())/3)</f>
        <v>-0.4734674838964219</v>
      </c>
      <c r="AF339" s="11">
        <f>-'OddsRatio_working_3-way'!U339/(3*'OddsRatio_working_3-way'!X339^(1/3))*COS(('OddsRatio_working_3-way'!Y339)/3)</f>
        <v>0.51733725639944961</v>
      </c>
      <c r="AG339" s="11">
        <f>-'OddsRatio_working_3-way'!U339/(3*'OddsRatio_working_3-way'!X339^(1/3))*COS(('OddsRatio_working_3-way'!Y339+2*PI())/3)</f>
        <v>-0.30273248144095211</v>
      </c>
      <c r="AH339" s="11">
        <f>-'OddsRatio_working_3-way'!U339/(3*'OddsRatio_working_3-way'!X339^(1/3))*COS(('OddsRatio_working_3-way'!Y339+4*PI())/3)</f>
        <v>-0.21460477495849761</v>
      </c>
      <c r="AI339" s="11">
        <f>'OddsRatio_working_3-way'!U339/(3*'OddsRatio_working_3-way'!X339^(1/3))*SIN(('OddsRatio_working_3-way'!Y339)/3)</f>
        <v>-5.0880555060709383E-2</v>
      </c>
      <c r="AJ339" s="11">
        <f>'OddsRatio_working_3-way'!U339/(3*'OddsRatio_working_3-way'!X339^(1/3))*SIN(('OddsRatio_working_3-way'!Y339+2*PI())/3)</f>
        <v>-0.42258692883571225</v>
      </c>
      <c r="AK339" s="11">
        <f>'OddsRatio_working_3-way'!U339/(3*'OddsRatio_working_3-way'!X339^(1/3))*SIN(('OddsRatio_working_3-way'!Y339+4*PI())/3)</f>
        <v>0.47346748389642168</v>
      </c>
      <c r="AL339" s="11">
        <f>'OddsRatio_working_3-way'!Z339+'OddsRatio_working_3-way'!AF339</f>
        <v>1.0346745127988994</v>
      </c>
      <c r="AM339" s="11">
        <f>'OddsRatio_working_3-way'!AA339+'OddsRatio_working_3-way'!AG339</f>
        <v>-0.60546496288190432</v>
      </c>
      <c r="AN339" s="11">
        <f>'OddsRatio_working_3-way'!AB339+'OddsRatio_working_3-way'!AH339</f>
        <v>-0.42920954991699534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1.0346745127988994</v>
      </c>
      <c r="AS339" s="11">
        <f>IF(('OddsRatio_working_3-way'!X339=0),IF(Q339&gt;0,-Q339^(1/3),(-Q339)^(1/3)),'OddsRatio_working_3-way'!AM339-'OddsRatio_working_3-way'!R339/3)</f>
        <v>-0.60546496288190432</v>
      </c>
      <c r="AT339" s="11">
        <f>IF(('OddsRatio_working_3-way'!X339=0),IF(Q339&gt;0,-Q339^(1/3),(-Q339)^(1/3)),'OddsRatio_working_3-way'!AN339-'OddsRatio_working_3-way'!R339/3)</f>
        <v>-0.42920954991699534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9">
        <f t="shared" si="78"/>
        <v>0.49275334163078932</v>
      </c>
      <c r="E340" s="9">
        <f t="shared" si="79"/>
        <v>0.28522983559155485</v>
      </c>
      <c r="F340" s="9">
        <f t="shared" si="80"/>
        <v>0.22201682277765589</v>
      </c>
      <c r="G340" s="9">
        <f t="shared" si="81"/>
        <v>1.0398110346515133</v>
      </c>
      <c r="H340" s="9">
        <f t="shared" si="82"/>
        <v>2.0294129243049981</v>
      </c>
      <c r="I340" s="9">
        <f t="shared" si="83"/>
        <v>3.5059445935101476</v>
      </c>
      <c r="J340" s="9">
        <f t="shared" si="84"/>
        <v>4.5041631867755996</v>
      </c>
      <c r="K340" s="11">
        <f t="shared" si="85"/>
        <v>0.50251256281407031</v>
      </c>
      <c r="L340" s="11">
        <f t="shared" si="86"/>
        <v>0.29325513196480935</v>
      </c>
      <c r="M340" s="11">
        <f t="shared" si="87"/>
        <v>0.22883295194508008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-0.27113978395706306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0.22829677488147365</v>
      </c>
      <c r="Q340" s="11">
        <f>2*'OddsRatio_working_3-way'!K340*'OddsRatio_working_3-way'!L340*'OddsRatio_working_3-way'!M340</f>
        <v>6.7443655799549071E-2</v>
      </c>
      <c r="R340" s="11">
        <f t="shared" si="88"/>
        <v>0</v>
      </c>
      <c r="S340" s="11">
        <f t="shared" si="89"/>
        <v>-0.84198921880687971</v>
      </c>
      <c r="T340" s="11">
        <f t="shared" si="90"/>
        <v>-0.2487412758661387</v>
      </c>
      <c r="U340" s="11">
        <f>'OddsRatio_working_3-way'!S340-'OddsRatio_working_3-way'!R340^2/3</f>
        <v>-0.84198921880687971</v>
      </c>
      <c r="V340" s="11">
        <f>'OddsRatio_working_3-way'!S340*'OddsRatio_working_3-way'!R340/3-2*'OddsRatio_working_3-way'!R340^3/27-'OddsRatio_working_3-way'!T340</f>
        <v>0.2487412758661387</v>
      </c>
      <c r="W340" s="11">
        <f>'OddsRatio_working_3-way'!V340^2+4*'OddsRatio_working_3-way'!U340^3/27</f>
        <v>-2.6561075141257065E-2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0.14868868270716806</v>
      </c>
      <c r="Y340" s="11">
        <f>IF('OddsRatio_working_3-way'!W340&gt;=0,IF('OddsRatio_working_3-way'!V340+SQRT('OddsRatio_working_3-way'!W340)&gt;0,0,PI()),ACOS('OddsRatio_working_3-way'!V340/(2*'OddsRatio_working_3-way'!X340)))</f>
        <v>0.58002321389271794</v>
      </c>
      <c r="Z340" s="11">
        <f>'OddsRatio_working_3-way'!X340^(1/3)*COS('OddsRatio_working_3-way'!Y340/3)</f>
        <v>0.51990551732575663</v>
      </c>
      <c r="AA340" s="11">
        <f>'OddsRatio_working_3-way'!X340^(1/3)*COS(('OddsRatio_working_3-way'!Y340+2*PI())/3)</f>
        <v>-0.34810600302970779</v>
      </c>
      <c r="AB340" s="11">
        <f>'OddsRatio_working_3-way'!X340^(1/3)*COS(('OddsRatio_working_3-way'!Y340+4*PI())/3)</f>
        <v>-0.17179951429604898</v>
      </c>
      <c r="AC340" s="11">
        <f>'OddsRatio_working_3-way'!X340^(1/3)*SIN('OddsRatio_working_3-way'!Y340/3)</f>
        <v>0.10179059873025591</v>
      </c>
      <c r="AD340" s="11">
        <f>'OddsRatio_working_3-way'!X340^(1/3)*SIN(('OddsRatio_working_3-way'!Y340+2*PI())/3)</f>
        <v>0.39935608620666802</v>
      </c>
      <c r="AE340" s="11">
        <f>'OddsRatio_working_3-way'!X340^(1/3)*SIN(('OddsRatio_working_3-way'!Y340+4*PI())/3)</f>
        <v>-0.50114668493692371</v>
      </c>
      <c r="AF340" s="11">
        <f>-'OddsRatio_working_3-way'!U340/(3*'OddsRatio_working_3-way'!X340^(1/3))*COS(('OddsRatio_working_3-way'!Y340)/3)</f>
        <v>0.51990551732575663</v>
      </c>
      <c r="AG340" s="11">
        <f>-'OddsRatio_working_3-way'!U340/(3*'OddsRatio_working_3-way'!X340^(1/3))*COS(('OddsRatio_working_3-way'!Y340+2*PI())/3)</f>
        <v>-0.34810600302970779</v>
      </c>
      <c r="AH340" s="11">
        <f>-'OddsRatio_working_3-way'!U340/(3*'OddsRatio_working_3-way'!X340^(1/3))*COS(('OddsRatio_working_3-way'!Y340+4*PI())/3)</f>
        <v>-0.17179951429604898</v>
      </c>
      <c r="AI340" s="11">
        <f>'OddsRatio_working_3-way'!U340/(3*'OddsRatio_working_3-way'!X340^(1/3))*SIN(('OddsRatio_working_3-way'!Y340)/3)</f>
        <v>-0.10179059873025591</v>
      </c>
      <c r="AJ340" s="11">
        <f>'OddsRatio_working_3-way'!U340/(3*'OddsRatio_working_3-way'!X340^(1/3))*SIN(('OddsRatio_working_3-way'!Y340+2*PI())/3)</f>
        <v>-0.39935608620666802</v>
      </c>
      <c r="AK340" s="11">
        <f>'OddsRatio_working_3-way'!U340/(3*'OddsRatio_working_3-way'!X340^(1/3))*SIN(('OddsRatio_working_3-way'!Y340+4*PI())/3)</f>
        <v>0.50114668493692371</v>
      </c>
      <c r="AL340" s="11">
        <f>'OddsRatio_working_3-way'!Z340+'OddsRatio_working_3-way'!AF340</f>
        <v>1.0398110346515133</v>
      </c>
      <c r="AM340" s="11">
        <f>'OddsRatio_working_3-way'!AA340+'OddsRatio_working_3-way'!AG340</f>
        <v>-0.69621200605941558</v>
      </c>
      <c r="AN340" s="11">
        <f>'OddsRatio_working_3-way'!AB340+'OddsRatio_working_3-way'!AH340</f>
        <v>-0.34359902859209795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1.0398110346515133</v>
      </c>
      <c r="AS340" s="11">
        <f>IF(('OddsRatio_working_3-way'!X340=0),IF(Q340&gt;0,-Q340^(1/3),(-Q340)^(1/3)),'OddsRatio_working_3-way'!AM340-'OddsRatio_working_3-way'!R340/3)</f>
        <v>-0.69621200605941558</v>
      </c>
      <c r="AT340" s="11">
        <f>IF(('OddsRatio_working_3-way'!X340=0),IF(Q340&gt;0,-Q340^(1/3),(-Q340)^(1/3)),'OddsRatio_working_3-way'!AN340-'OddsRatio_working_3-way'!R340/3)</f>
        <v>-0.34359902859209795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9">
        <f t="shared" si="78"/>
        <v>0.33877467298365305</v>
      </c>
      <c r="E341" s="9">
        <f t="shared" si="79"/>
        <v>0.33519979246129766</v>
      </c>
      <c r="F341" s="9">
        <f t="shared" si="80"/>
        <v>0.3260255345550494</v>
      </c>
      <c r="G341" s="9">
        <f t="shared" si="81"/>
        <v>1.0493626471904269</v>
      </c>
      <c r="H341" s="9">
        <f t="shared" si="82"/>
        <v>2.9518145237741935</v>
      </c>
      <c r="I341" s="9">
        <f t="shared" si="83"/>
        <v>2.9832954031899064</v>
      </c>
      <c r="J341" s="9">
        <f t="shared" si="84"/>
        <v>3.0672444149651414</v>
      </c>
      <c r="K341" s="11">
        <f t="shared" si="85"/>
        <v>0.34965034965034969</v>
      </c>
      <c r="L341" s="11">
        <f t="shared" si="86"/>
        <v>0.34602076124567471</v>
      </c>
      <c r="M341" s="11">
        <f t="shared" si="87"/>
        <v>0.33670033670033667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-0.2821114085662686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0.23301061363345099</v>
      </c>
      <c r="Q341" s="11">
        <f>2*'OddsRatio_working_3-way'!K341*'OddsRatio_working_3-way'!L341*'OddsRatio_working_3-way'!M341</f>
        <v>8.1472242529178673E-2</v>
      </c>
      <c r="R341" s="11">
        <f t="shared" si="88"/>
        <v>0</v>
      </c>
      <c r="S341" s="11">
        <f t="shared" si="89"/>
        <v>-0.82595246614677864</v>
      </c>
      <c r="T341" s="11">
        <f t="shared" si="90"/>
        <v>-0.28879456858278973</v>
      </c>
      <c r="U341" s="11">
        <f>'OddsRatio_working_3-way'!S341-'OddsRatio_working_3-way'!R341^2/3</f>
        <v>-0.82595246614677864</v>
      </c>
      <c r="V341" s="11">
        <f>'OddsRatio_working_3-way'!S341*'OddsRatio_working_3-way'!R341/3-2*'OddsRatio_working_3-way'!R341^3/27-'OddsRatio_working_3-way'!T341</f>
        <v>0.28879456858278973</v>
      </c>
      <c r="W341" s="11">
        <f>'OddsRatio_working_3-way'!V341^2+4*'OddsRatio_working_3-way'!U341^3/27</f>
        <v>-7.3650931470117809E-5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0.14446102742123026</v>
      </c>
      <c r="Y341" s="11">
        <f>IF('OddsRatio_working_3-way'!W341&gt;=0,IF('OddsRatio_working_3-way'!V341+SQRT('OddsRatio_working_3-way'!W341)&gt;0,0,PI()),ACOS('OddsRatio_working_3-way'!V341/(2*'OddsRatio_working_3-way'!X341)))</f>
        <v>2.9707924443677536E-2</v>
      </c>
      <c r="Z341" s="11">
        <f>'OddsRatio_working_3-way'!X341^(1/3)*COS('OddsRatio_working_3-way'!Y341/3)</f>
        <v>0.52468132359521347</v>
      </c>
      <c r="AA341" s="11">
        <f>'OddsRatio_working_3-way'!X341^(1/3)*COS(('OddsRatio_working_3-way'!Y341+2*PI())/3)</f>
        <v>-0.26684044395631235</v>
      </c>
      <c r="AB341" s="11">
        <f>'OddsRatio_working_3-way'!X341^(1/3)*COS(('OddsRatio_working_3-way'!Y341+4*PI())/3)</f>
        <v>-0.25784087963890129</v>
      </c>
      <c r="AC341" s="11">
        <f>'OddsRatio_working_3-way'!X341^(1/3)*SIN('OddsRatio_working_3-way'!Y341/3)</f>
        <v>5.1959008812468314E-3</v>
      </c>
      <c r="AD341" s="11">
        <f>'OddsRatio_working_3-way'!X341^(1/3)*SIN(('OddsRatio_working_3-way'!Y341+2*PI())/3)</f>
        <v>0.45178940468407514</v>
      </c>
      <c r="AE341" s="11">
        <f>'OddsRatio_working_3-way'!X341^(1/3)*SIN(('OddsRatio_working_3-way'!Y341+4*PI())/3)</f>
        <v>-0.45698530556532174</v>
      </c>
      <c r="AF341" s="11">
        <f>-'OddsRatio_working_3-way'!U341/(3*'OddsRatio_working_3-way'!X341^(1/3))*COS(('OddsRatio_working_3-way'!Y341)/3)</f>
        <v>0.52468132359521347</v>
      </c>
      <c r="AG341" s="11">
        <f>-'OddsRatio_working_3-way'!U341/(3*'OddsRatio_working_3-way'!X341^(1/3))*COS(('OddsRatio_working_3-way'!Y341+2*PI())/3)</f>
        <v>-0.26684044395631235</v>
      </c>
      <c r="AH341" s="11">
        <f>-'OddsRatio_working_3-way'!U341/(3*'OddsRatio_working_3-way'!X341^(1/3))*COS(('OddsRatio_working_3-way'!Y341+4*PI())/3)</f>
        <v>-0.25784087963890129</v>
      </c>
      <c r="AI341" s="11">
        <f>'OddsRatio_working_3-way'!U341/(3*'OddsRatio_working_3-way'!X341^(1/3))*SIN(('OddsRatio_working_3-way'!Y341)/3)</f>
        <v>-5.1959008812468314E-3</v>
      </c>
      <c r="AJ341" s="11">
        <f>'OddsRatio_working_3-way'!U341/(3*'OddsRatio_working_3-way'!X341^(1/3))*SIN(('OddsRatio_working_3-way'!Y341+2*PI())/3)</f>
        <v>-0.45178940468407514</v>
      </c>
      <c r="AK341" s="11">
        <f>'OddsRatio_working_3-way'!U341/(3*'OddsRatio_working_3-way'!X341^(1/3))*SIN(('OddsRatio_working_3-way'!Y341+4*PI())/3)</f>
        <v>0.45698530556532174</v>
      </c>
      <c r="AL341" s="11">
        <f>'OddsRatio_working_3-way'!Z341+'OddsRatio_working_3-way'!AF341</f>
        <v>1.0493626471904269</v>
      </c>
      <c r="AM341" s="11">
        <f>'OddsRatio_working_3-way'!AA341+'OddsRatio_working_3-way'!AG341</f>
        <v>-0.53368088791262469</v>
      </c>
      <c r="AN341" s="11">
        <f>'OddsRatio_working_3-way'!AB341+'OddsRatio_working_3-way'!AH341</f>
        <v>-0.51568175927780258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1.0493626471904269</v>
      </c>
      <c r="AS341" s="11">
        <f>IF(('OddsRatio_working_3-way'!X341=0),IF(Q341&gt;0,-Q341^(1/3),(-Q341)^(1/3)),'OddsRatio_working_3-way'!AM341-'OddsRatio_working_3-way'!R341/3)</f>
        <v>-0.53368088791262469</v>
      </c>
      <c r="AT341" s="11">
        <f>IF(('OddsRatio_working_3-way'!X341=0),IF(Q341&gt;0,-Q341^(1/3),(-Q341)^(1/3)),'OddsRatio_working_3-way'!AN341-'OddsRatio_working_3-way'!R341/3)</f>
        <v>-0.51568175927780258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9">
        <f t="shared" si="78"/>
        <v>0.52895416269191753</v>
      </c>
      <c r="E342" s="9">
        <f t="shared" si="79"/>
        <v>0.26250936031906708</v>
      </c>
      <c r="F342" s="9">
        <f t="shared" si="80"/>
        <v>0.20853647698901556</v>
      </c>
      <c r="G342" s="9">
        <f t="shared" si="81"/>
        <v>1.060146404906555</v>
      </c>
      <c r="H342" s="9">
        <f t="shared" si="82"/>
        <v>1.8905229801215062</v>
      </c>
      <c r="I342" s="9">
        <f t="shared" si="83"/>
        <v>3.8093879730023712</v>
      </c>
      <c r="J342" s="9">
        <f t="shared" si="84"/>
        <v>4.7953241295654667</v>
      </c>
      <c r="K342" s="11">
        <f t="shared" si="85"/>
        <v>0.54347826086956519</v>
      </c>
      <c r="L342" s="11">
        <f t="shared" si="86"/>
        <v>0.27397260273972601</v>
      </c>
      <c r="M342" s="11">
        <f t="shared" si="87"/>
        <v>0.2183406113537118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-0.25907888611176855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0.22984933327438084</v>
      </c>
      <c r="Q342" s="11">
        <f>2*'OddsRatio_working_3-way'!K342*'OddsRatio_working_3-way'!L342*'OddsRatio_working_3-way'!M342</f>
        <v>6.5021027800390638E-2</v>
      </c>
      <c r="R342" s="11">
        <f t="shared" si="88"/>
        <v>0</v>
      </c>
      <c r="S342" s="11">
        <f t="shared" si="89"/>
        <v>-0.88717894662871966</v>
      </c>
      <c r="T342" s="11">
        <f t="shared" si="90"/>
        <v>-0.25096999904631395</v>
      </c>
      <c r="U342" s="11">
        <f>'OddsRatio_working_3-way'!S342-'OddsRatio_working_3-way'!R342^2/3</f>
        <v>-0.88717894662871966</v>
      </c>
      <c r="V342" s="11">
        <f>'OddsRatio_working_3-way'!S342*'OddsRatio_working_3-way'!R342/3-2*'OddsRatio_working_3-way'!R342^3/27-'OddsRatio_working_3-way'!T342</f>
        <v>0.25096999904631395</v>
      </c>
      <c r="W342" s="11">
        <f>'OddsRatio_working_3-way'!V342^2+4*'OddsRatio_working_3-way'!U342^3/27</f>
        <v>-4.04639199040841E-2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0.16081811179512007</v>
      </c>
      <c r="Y342" s="11">
        <f>IF('OddsRatio_working_3-way'!W342&gt;=0,IF('OddsRatio_working_3-way'!V342+SQRT('OddsRatio_working_3-way'!W342)&gt;0,0,PI()),ACOS('OddsRatio_working_3-way'!V342/(2*'OddsRatio_working_3-way'!X342)))</f>
        <v>0.67566461642590658</v>
      </c>
      <c r="Z342" s="11">
        <f>'OddsRatio_working_3-way'!X342^(1/3)*COS('OddsRatio_working_3-way'!Y342/3)</f>
        <v>0.5300732024532776</v>
      </c>
      <c r="AA342" s="11">
        <f>'OddsRatio_working_3-way'!X342^(1/3)*COS(('OddsRatio_working_3-way'!Y342+2*PI())/3)</f>
        <v>-0.37021044154767524</v>
      </c>
      <c r="AB342" s="11">
        <f>'OddsRatio_working_3-way'!X342^(1/3)*COS(('OddsRatio_working_3-way'!Y342+4*PI())/3)</f>
        <v>-0.15986276090560222</v>
      </c>
      <c r="AC342" s="11">
        <f>'OddsRatio_working_3-way'!X342^(1/3)*SIN('OddsRatio_working_3-way'!Y342/3)</f>
        <v>0.12144429004211417</v>
      </c>
      <c r="AD342" s="11">
        <f>'OddsRatio_working_3-way'!X342^(1/3)*SIN(('OddsRatio_working_3-way'!Y342+2*PI())/3)</f>
        <v>0.39833471416885313</v>
      </c>
      <c r="AE342" s="11">
        <f>'OddsRatio_working_3-way'!X342^(1/3)*SIN(('OddsRatio_working_3-way'!Y342+4*PI())/3)</f>
        <v>-0.51977900421096734</v>
      </c>
      <c r="AF342" s="11">
        <f>-'OddsRatio_working_3-way'!U342/(3*'OddsRatio_working_3-way'!X342^(1/3))*COS(('OddsRatio_working_3-way'!Y342)/3)</f>
        <v>0.53007320245327749</v>
      </c>
      <c r="AG342" s="11">
        <f>-'OddsRatio_working_3-way'!U342/(3*'OddsRatio_working_3-way'!X342^(1/3))*COS(('OddsRatio_working_3-way'!Y342+2*PI())/3)</f>
        <v>-0.37021044154767518</v>
      </c>
      <c r="AH342" s="11">
        <f>-'OddsRatio_working_3-way'!U342/(3*'OddsRatio_working_3-way'!X342^(1/3))*COS(('OddsRatio_working_3-way'!Y342+4*PI())/3)</f>
        <v>-0.1598627609056022</v>
      </c>
      <c r="AI342" s="11">
        <f>'OddsRatio_working_3-way'!U342/(3*'OddsRatio_working_3-way'!X342^(1/3))*SIN(('OddsRatio_working_3-way'!Y342)/3)</f>
        <v>-0.12144429004211414</v>
      </c>
      <c r="AJ342" s="11">
        <f>'OddsRatio_working_3-way'!U342/(3*'OddsRatio_working_3-way'!X342^(1/3))*SIN(('OddsRatio_working_3-way'!Y342+2*PI())/3)</f>
        <v>-0.39833471416885302</v>
      </c>
      <c r="AK342" s="11">
        <f>'OddsRatio_working_3-way'!U342/(3*'OddsRatio_working_3-way'!X342^(1/3))*SIN(('OddsRatio_working_3-way'!Y342+4*PI())/3)</f>
        <v>0.51977900421096723</v>
      </c>
      <c r="AL342" s="11">
        <f>'OddsRatio_working_3-way'!Z342+'OddsRatio_working_3-way'!AF342</f>
        <v>1.060146404906555</v>
      </c>
      <c r="AM342" s="11">
        <f>'OddsRatio_working_3-way'!AA342+'OddsRatio_working_3-way'!AG342</f>
        <v>-0.74042088309535048</v>
      </c>
      <c r="AN342" s="11">
        <f>'OddsRatio_working_3-way'!AB342+'OddsRatio_working_3-way'!AH342</f>
        <v>-0.31972552181120439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1.060146404906555</v>
      </c>
      <c r="AS342" s="11">
        <f>IF(('OddsRatio_working_3-way'!X342=0),IF(Q342&gt;0,-Q342^(1/3),(-Q342)^(1/3)),'OddsRatio_working_3-way'!AM342-'OddsRatio_working_3-way'!R342/3)</f>
        <v>-0.74042088309535048</v>
      </c>
      <c r="AT342" s="11">
        <f>IF(('OddsRatio_working_3-way'!X342=0),IF(Q342&gt;0,-Q342^(1/3),(-Q342)^(1/3)),'OddsRatio_working_3-way'!AN342-'OddsRatio_working_3-way'!R342/3)</f>
        <v>-0.31972552181120439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9">
        <f t="shared" si="78"/>
        <v>0.47888359152225624</v>
      </c>
      <c r="E343" s="9">
        <f t="shared" si="79"/>
        <v>0.30081614614492175</v>
      </c>
      <c r="F343" s="9">
        <f t="shared" si="80"/>
        <v>0.2203002623328221</v>
      </c>
      <c r="G343" s="9">
        <f t="shared" si="81"/>
        <v>1.056495293667814</v>
      </c>
      <c r="H343" s="9">
        <f t="shared" si="82"/>
        <v>2.0881901524778486</v>
      </c>
      <c r="I343" s="9">
        <f t="shared" si="83"/>
        <v>3.3242896460691913</v>
      </c>
      <c r="J343" s="9">
        <f t="shared" si="84"/>
        <v>4.5392592337871767</v>
      </c>
      <c r="K343" s="11">
        <f t="shared" si="85"/>
        <v>0.49261083743842371</v>
      </c>
      <c r="L343" s="11">
        <f t="shared" si="86"/>
        <v>0.3125</v>
      </c>
      <c r="M343" s="11">
        <f t="shared" si="87"/>
        <v>0.22988505747126439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-0.26863923333899553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0.23285770907649625</v>
      </c>
      <c r="Q343" s="11">
        <f>2*'OddsRatio_working_3-way'!K343*'OddsRatio_working_3-way'!L343*'OddsRatio_working_3-way'!M343</f>
        <v>7.0777419172187314E-2</v>
      </c>
      <c r="R343" s="11">
        <f t="shared" si="88"/>
        <v>0</v>
      </c>
      <c r="S343" s="11">
        <f t="shared" si="89"/>
        <v>-0.86680454743054369</v>
      </c>
      <c r="T343" s="11">
        <f t="shared" si="90"/>
        <v>-0.26346642779043883</v>
      </c>
      <c r="U343" s="11">
        <f>'OddsRatio_working_3-way'!S343-'OddsRatio_working_3-way'!R343^2/3</f>
        <v>-0.86680454743054369</v>
      </c>
      <c r="V343" s="11">
        <f>'OddsRatio_working_3-way'!S343*'OddsRatio_working_3-way'!R343/3-2*'OddsRatio_working_3-way'!R343^3/27-'OddsRatio_working_3-way'!T343</f>
        <v>0.26346642779043883</v>
      </c>
      <c r="W343" s="11">
        <f>'OddsRatio_working_3-way'!V343^2+4*'OddsRatio_working_3-way'!U343^3/27</f>
        <v>-2.7070434570416149E-2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0.15531016800508479</v>
      </c>
      <c r="Y343" s="11">
        <f>IF('OddsRatio_working_3-way'!W343&gt;=0,IF('OddsRatio_working_3-way'!V343+SQRT('OddsRatio_working_3-way'!W343)&gt;0,0,PI()),ACOS('OddsRatio_working_3-way'!V343/(2*'OddsRatio_working_3-way'!X343)))</f>
        <v>0.55822922314356171</v>
      </c>
      <c r="Z343" s="11">
        <f>'OddsRatio_working_3-way'!X343^(1/3)*COS('OddsRatio_working_3-way'!Y343/3)</f>
        <v>0.52824764683390701</v>
      </c>
      <c r="AA343" s="11">
        <f>'OddsRatio_working_3-way'!X343^(1/3)*COS(('OddsRatio_working_3-way'!Y343+2*PI())/3)</f>
        <v>-0.35024556613309765</v>
      </c>
      <c r="AB343" s="11">
        <f>'OddsRatio_working_3-way'!X343^(1/3)*COS(('OddsRatio_working_3-way'!Y343+4*PI())/3)</f>
        <v>-0.17800208070080953</v>
      </c>
      <c r="AC343" s="11">
        <f>'OddsRatio_working_3-way'!X343^(1/3)*SIN('OddsRatio_working_3-way'!Y343/3)</f>
        <v>9.9444822680491041E-2</v>
      </c>
      <c r="AD343" s="11">
        <f>'OddsRatio_working_3-way'!X343^(1/3)*SIN(('OddsRatio_working_3-way'!Y343+2*PI())/3)</f>
        <v>0.40775347030726844</v>
      </c>
      <c r="AE343" s="11">
        <f>'OddsRatio_working_3-way'!X343^(1/3)*SIN(('OddsRatio_working_3-way'!Y343+4*PI())/3)</f>
        <v>-0.50719829298775942</v>
      </c>
      <c r="AF343" s="11">
        <f>-'OddsRatio_working_3-way'!U343/(3*'OddsRatio_working_3-way'!X343^(1/3))*COS(('OddsRatio_working_3-way'!Y343)/3)</f>
        <v>0.52824764683390713</v>
      </c>
      <c r="AG343" s="11">
        <f>-'OddsRatio_working_3-way'!U343/(3*'OddsRatio_working_3-way'!X343^(1/3))*COS(('OddsRatio_working_3-way'!Y343+2*PI())/3)</f>
        <v>-0.35024556613309776</v>
      </c>
      <c r="AH343" s="11">
        <f>-'OddsRatio_working_3-way'!U343/(3*'OddsRatio_working_3-way'!X343^(1/3))*COS(('OddsRatio_working_3-way'!Y343+4*PI())/3)</f>
        <v>-0.17800208070080958</v>
      </c>
      <c r="AI343" s="11">
        <f>'OddsRatio_working_3-way'!U343/(3*'OddsRatio_working_3-way'!X343^(1/3))*SIN(('OddsRatio_working_3-way'!Y343)/3)</f>
        <v>-9.9444822680491055E-2</v>
      </c>
      <c r="AJ343" s="11">
        <f>'OddsRatio_working_3-way'!U343/(3*'OddsRatio_working_3-way'!X343^(1/3))*SIN(('OddsRatio_working_3-way'!Y343+2*PI())/3)</f>
        <v>-0.40775347030726855</v>
      </c>
      <c r="AK343" s="11">
        <f>'OddsRatio_working_3-way'!U343/(3*'OddsRatio_working_3-way'!X343^(1/3))*SIN(('OddsRatio_working_3-way'!Y343+4*PI())/3)</f>
        <v>0.50719829298775954</v>
      </c>
      <c r="AL343" s="11">
        <f>'OddsRatio_working_3-way'!Z343+'OddsRatio_working_3-way'!AF343</f>
        <v>1.056495293667814</v>
      </c>
      <c r="AM343" s="11">
        <f>'OddsRatio_working_3-way'!AA343+'OddsRatio_working_3-way'!AG343</f>
        <v>-0.70049113226619542</v>
      </c>
      <c r="AN343" s="11">
        <f>'OddsRatio_working_3-way'!AB343+'OddsRatio_working_3-way'!AH343</f>
        <v>-0.35600416140161911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1.056495293667814</v>
      </c>
      <c r="AS343" s="11">
        <f>IF(('OddsRatio_working_3-way'!X343=0),IF(Q343&gt;0,-Q343^(1/3),(-Q343)^(1/3)),'OddsRatio_working_3-way'!AM343-'OddsRatio_working_3-way'!R343/3)</f>
        <v>-0.70049113226619542</v>
      </c>
      <c r="AT343" s="11">
        <f>IF(('OddsRatio_working_3-way'!X343=0),IF(Q343&gt;0,-Q343^(1/3),(-Q343)^(1/3)),'OddsRatio_working_3-way'!AN343-'OddsRatio_working_3-way'!R343/3)</f>
        <v>-0.35600416140161911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9">
        <f t="shared" si="78"/>
        <v>0.5938091088775137</v>
      </c>
      <c r="E344" s="9">
        <f t="shared" si="79"/>
        <v>0.27882047900542756</v>
      </c>
      <c r="F344" s="9">
        <f t="shared" si="80"/>
        <v>0.1273704121170588</v>
      </c>
      <c r="G344" s="9">
        <f t="shared" si="81"/>
        <v>1.0688169950417516</v>
      </c>
      <c r="H344" s="9">
        <f t="shared" si="82"/>
        <v>1.6840428768267215</v>
      </c>
      <c r="I344" s="9">
        <f t="shared" si="83"/>
        <v>3.5865371280010385</v>
      </c>
      <c r="J344" s="9">
        <f t="shared" si="84"/>
        <v>7.8511169382176274</v>
      </c>
      <c r="K344" s="11">
        <f t="shared" si="85"/>
        <v>0.6097560975609756</v>
      </c>
      <c r="L344" s="11">
        <f t="shared" si="86"/>
        <v>0.29239766081871343</v>
      </c>
      <c r="M344" s="11">
        <f t="shared" si="87"/>
        <v>0.1349527665317139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-0.23887197888954537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0.22785670714864684</v>
      </c>
      <c r="Q344" s="11">
        <f>2*'OddsRatio_working_3-way'!K344*'OddsRatio_working_3-way'!L344*'OddsRatio_working_3-way'!M344</f>
        <v>4.8121796652301339E-2</v>
      </c>
      <c r="R344" s="11">
        <f t="shared" si="88"/>
        <v>0</v>
      </c>
      <c r="S344" s="11">
        <f t="shared" si="89"/>
        <v>-0.95388629594770513</v>
      </c>
      <c r="T344" s="11">
        <f t="shared" si="90"/>
        <v>-0.20145433916530203</v>
      </c>
      <c r="U344" s="11">
        <f>'OddsRatio_working_3-way'!S344-'OddsRatio_working_3-way'!R344^2/3</f>
        <v>-0.95388629594770513</v>
      </c>
      <c r="V344" s="11">
        <f>'OddsRatio_working_3-way'!S344*'OddsRatio_working_3-way'!R344/3-2*'OddsRatio_working_3-way'!R344^3/27-'OddsRatio_working_3-way'!T344</f>
        <v>0.20145433916530203</v>
      </c>
      <c r="W344" s="11">
        <f>'OddsRatio_working_3-way'!V344^2+4*'OddsRatio_working_3-way'!U344^3/27</f>
        <v>-8.7999889878647874E-2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0.17929287537934716</v>
      </c>
      <c r="Y344" s="11">
        <f>IF('OddsRatio_working_3-way'!W344&gt;=0,IF('OddsRatio_working_3-way'!V344+SQRT('OddsRatio_working_3-way'!W344)&gt;0,0,PI()),ACOS('OddsRatio_working_3-way'!V344/(2*'OddsRatio_working_3-way'!X344)))</f>
        <v>0.97423339312411439</v>
      </c>
      <c r="Z344" s="11">
        <f>'OddsRatio_working_3-way'!X344^(1/3)*COS('OddsRatio_working_3-way'!Y344/3)</f>
        <v>0.53440849752087582</v>
      </c>
      <c r="AA344" s="11">
        <f>'OddsRatio_working_3-way'!X344^(1/3)*COS(('OddsRatio_working_3-way'!Y344+2*PI())/3)</f>
        <v>-0.42301580905054059</v>
      </c>
      <c r="AB344" s="11">
        <f>'OddsRatio_working_3-way'!X344^(1/3)*COS(('OddsRatio_working_3-way'!Y344+4*PI())/3)</f>
        <v>-0.11139268847033533</v>
      </c>
      <c r="AC344" s="11">
        <f>'OddsRatio_working_3-way'!X344^(1/3)*SIN('OddsRatio_working_3-way'!Y344/3)</f>
        <v>0.17991569255269291</v>
      </c>
      <c r="AD344" s="11">
        <f>'OddsRatio_working_3-way'!X344^(1/3)*SIN(('OddsRatio_working_3-way'!Y344+2*PI())/3)</f>
        <v>0.37285348857500528</v>
      </c>
      <c r="AE344" s="11">
        <f>'OddsRatio_working_3-way'!X344^(1/3)*SIN(('OddsRatio_working_3-way'!Y344+4*PI())/3)</f>
        <v>-0.55276918112769802</v>
      </c>
      <c r="AF344" s="11">
        <f>-'OddsRatio_working_3-way'!U344/(3*'OddsRatio_working_3-way'!X344^(1/3))*COS(('OddsRatio_working_3-way'!Y344)/3)</f>
        <v>0.53440849752087582</v>
      </c>
      <c r="AG344" s="11">
        <f>-'OddsRatio_working_3-way'!U344/(3*'OddsRatio_working_3-way'!X344^(1/3))*COS(('OddsRatio_working_3-way'!Y344+2*PI())/3)</f>
        <v>-0.42301580905054059</v>
      </c>
      <c r="AH344" s="11">
        <f>-'OddsRatio_working_3-way'!U344/(3*'OddsRatio_working_3-way'!X344^(1/3))*COS(('OddsRatio_working_3-way'!Y344+4*PI())/3)</f>
        <v>-0.11139268847033533</v>
      </c>
      <c r="AI344" s="11">
        <f>'OddsRatio_working_3-way'!U344/(3*'OddsRatio_working_3-way'!X344^(1/3))*SIN(('OddsRatio_working_3-way'!Y344)/3)</f>
        <v>-0.17991569255269291</v>
      </c>
      <c r="AJ344" s="11">
        <f>'OddsRatio_working_3-way'!U344/(3*'OddsRatio_working_3-way'!X344^(1/3))*SIN(('OddsRatio_working_3-way'!Y344+2*PI())/3)</f>
        <v>-0.37285348857500528</v>
      </c>
      <c r="AK344" s="11">
        <f>'OddsRatio_working_3-way'!U344/(3*'OddsRatio_working_3-way'!X344^(1/3))*SIN(('OddsRatio_working_3-way'!Y344+4*PI())/3)</f>
        <v>0.55276918112769802</v>
      </c>
      <c r="AL344" s="11">
        <f>'OddsRatio_working_3-way'!Z344+'OddsRatio_working_3-way'!AF344</f>
        <v>1.0688169950417516</v>
      </c>
      <c r="AM344" s="11">
        <f>'OddsRatio_working_3-way'!AA344+'OddsRatio_working_3-way'!AG344</f>
        <v>-0.84603161810108118</v>
      </c>
      <c r="AN344" s="11">
        <f>'OddsRatio_working_3-way'!AB344+'OddsRatio_working_3-way'!AH344</f>
        <v>-0.22278537694067066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1.0688169950417516</v>
      </c>
      <c r="AS344" s="11">
        <f>IF(('OddsRatio_working_3-way'!X344=0),IF(Q344&gt;0,-Q344^(1/3),(-Q344)^(1/3)),'OddsRatio_working_3-way'!AM344-'OddsRatio_working_3-way'!R344/3)</f>
        <v>-0.84603161810108118</v>
      </c>
      <c r="AT344" s="11">
        <f>IF(('OddsRatio_working_3-way'!X344=0),IF(Q344&gt;0,-Q344^(1/3),(-Q344)^(1/3)),'OddsRatio_working_3-way'!AN344-'OddsRatio_working_3-way'!R344/3)</f>
        <v>-0.22278537694067066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9">
        <f t="shared" si="78"/>
        <v>0.48594065538196651</v>
      </c>
      <c r="E345" s="9">
        <f t="shared" si="79"/>
        <v>0.31143560045941554</v>
      </c>
      <c r="F345" s="9">
        <f t="shared" si="80"/>
        <v>0.20262374415861778</v>
      </c>
      <c r="G345" s="9">
        <f t="shared" si="81"/>
        <v>1.0578644509872603</v>
      </c>
      <c r="H345" s="9">
        <f t="shared" si="82"/>
        <v>2.0578644509872603</v>
      </c>
      <c r="I345" s="9">
        <f t="shared" si="83"/>
        <v>3.2109367025633735</v>
      </c>
      <c r="J345" s="9">
        <f t="shared" si="84"/>
        <v>4.9352557576726088</v>
      </c>
      <c r="K345" s="11">
        <f t="shared" si="85"/>
        <v>0.5</v>
      </c>
      <c r="L345" s="11">
        <f t="shared" si="86"/>
        <v>0.3236245954692557</v>
      </c>
      <c r="M345" s="11">
        <f t="shared" si="87"/>
        <v>0.21186440677966104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-0.26653776534474249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0.23346223465525756</v>
      </c>
      <c r="Q345" s="11">
        <f>2*'OddsRatio_working_3-way'!K345*'OddsRatio_working_3-way'!L345*'OddsRatio_working_3-way'!M345</f>
        <v>6.8564532938401632E-2</v>
      </c>
      <c r="R345" s="11">
        <f t="shared" si="88"/>
        <v>0</v>
      </c>
      <c r="S345" s="11">
        <f t="shared" si="89"/>
        <v>-0.87590677573699649</v>
      </c>
      <c r="T345" s="11">
        <f t="shared" si="90"/>
        <v>-0.25724134382878017</v>
      </c>
      <c r="U345" s="11">
        <f>'OddsRatio_working_3-way'!S345-'OddsRatio_working_3-way'!R345^2/3</f>
        <v>-0.87590677573699649</v>
      </c>
      <c r="V345" s="11">
        <f>'OddsRatio_working_3-way'!S345*'OddsRatio_working_3-way'!R345/3-2*'OddsRatio_working_3-way'!R345^3/27-'OddsRatio_working_3-way'!T345</f>
        <v>0.25724134382878017</v>
      </c>
      <c r="W345" s="11">
        <f>'OddsRatio_working_3-way'!V345^2+4*'OddsRatio_working_3-way'!U345^3/27</f>
        <v>-3.3383451714404155E-2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0.15776292394701047</v>
      </c>
      <c r="Y345" s="11">
        <f>IF('OddsRatio_working_3-way'!W345&gt;=0,IF('OddsRatio_working_3-way'!V345+SQRT('OddsRatio_working_3-way'!W345)&gt;0,0,PI()),ACOS('OddsRatio_working_3-way'!V345/(2*'OddsRatio_working_3-way'!X345)))</f>
        <v>0.61758687644693877</v>
      </c>
      <c r="Z345" s="11">
        <f>'OddsRatio_working_3-way'!X345^(1/3)*COS('OddsRatio_working_3-way'!Y345/3)</f>
        <v>0.52893222549363006</v>
      </c>
      <c r="AA345" s="11">
        <f>'OddsRatio_working_3-way'!X345^(1/3)*COS(('OddsRatio_working_3-way'!Y345+2*PI())/3)</f>
        <v>-0.36012027920084844</v>
      </c>
      <c r="AB345" s="11">
        <f>'OddsRatio_working_3-way'!X345^(1/3)*COS(('OddsRatio_working_3-way'!Y345+4*PI())/3)</f>
        <v>-0.16881194629278146</v>
      </c>
      <c r="AC345" s="11">
        <f>'OddsRatio_working_3-way'!X345^(1/3)*SIN('OddsRatio_working_3-way'!Y345/3)</f>
        <v>0.11045191750269089</v>
      </c>
      <c r="AD345" s="11">
        <f>'OddsRatio_working_3-way'!X345^(1/3)*SIN(('OddsRatio_working_3-way'!Y345+2*PI())/3)</f>
        <v>0.40284278540637719</v>
      </c>
      <c r="AE345" s="11">
        <f>'OddsRatio_working_3-way'!X345^(1/3)*SIN(('OddsRatio_working_3-way'!Y345+4*PI())/3)</f>
        <v>-0.51329470290906809</v>
      </c>
      <c r="AF345" s="11">
        <f>-'OddsRatio_working_3-way'!U345/(3*'OddsRatio_working_3-way'!X345^(1/3))*COS(('OddsRatio_working_3-way'!Y345)/3)</f>
        <v>0.52893222549363017</v>
      </c>
      <c r="AG345" s="11">
        <f>-'OddsRatio_working_3-way'!U345/(3*'OddsRatio_working_3-way'!X345^(1/3))*COS(('OddsRatio_working_3-way'!Y345+2*PI())/3)</f>
        <v>-0.36012027920084849</v>
      </c>
      <c r="AH345" s="11">
        <f>-'OddsRatio_working_3-way'!U345/(3*'OddsRatio_working_3-way'!X345^(1/3))*COS(('OddsRatio_working_3-way'!Y345+4*PI())/3)</f>
        <v>-0.16881194629278148</v>
      </c>
      <c r="AI345" s="11">
        <f>'OddsRatio_working_3-way'!U345/(3*'OddsRatio_working_3-way'!X345^(1/3))*SIN(('OddsRatio_working_3-way'!Y345)/3)</f>
        <v>-0.11045191750269091</v>
      </c>
      <c r="AJ345" s="11">
        <f>'OddsRatio_working_3-way'!U345/(3*'OddsRatio_working_3-way'!X345^(1/3))*SIN(('OddsRatio_working_3-way'!Y345+2*PI())/3)</f>
        <v>-0.40284278540637725</v>
      </c>
      <c r="AK345" s="11">
        <f>'OddsRatio_working_3-way'!U345/(3*'OddsRatio_working_3-way'!X345^(1/3))*SIN(('OddsRatio_working_3-way'!Y345+4*PI())/3)</f>
        <v>0.5132947029090682</v>
      </c>
      <c r="AL345" s="11">
        <f>'OddsRatio_working_3-way'!Z345+'OddsRatio_working_3-way'!AF345</f>
        <v>1.0578644509872603</v>
      </c>
      <c r="AM345" s="11">
        <f>'OddsRatio_working_3-way'!AA345+'OddsRatio_working_3-way'!AG345</f>
        <v>-0.72024055840169687</v>
      </c>
      <c r="AN345" s="11">
        <f>'OddsRatio_working_3-way'!AB345+'OddsRatio_working_3-way'!AH345</f>
        <v>-0.33762389258556291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1.0578644509872603</v>
      </c>
      <c r="AS345" s="11">
        <f>IF(('OddsRatio_working_3-way'!X345=0),IF(Q345&gt;0,-Q345^(1/3),(-Q345)^(1/3)),'OddsRatio_working_3-way'!AM345-'OddsRatio_working_3-way'!R345/3)</f>
        <v>-0.72024055840169687</v>
      </c>
      <c r="AT345" s="11">
        <f>IF(('OddsRatio_working_3-way'!X345=0),IF(Q345&gt;0,-Q345^(1/3),(-Q345)^(1/3)),'OddsRatio_working_3-way'!AN345-'OddsRatio_working_3-way'!R345/3)</f>
        <v>-0.33762389258556291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9">
        <f t="shared" si="78"/>
        <v>0.48442798801635073</v>
      </c>
      <c r="E346" s="9">
        <f t="shared" si="79"/>
        <v>0.28914180499800779</v>
      </c>
      <c r="F346" s="9">
        <f t="shared" si="80"/>
        <v>0.22643020698564137</v>
      </c>
      <c r="G346" s="9">
        <f t="shared" si="81"/>
        <v>1.0642903067901339</v>
      </c>
      <c r="H346" s="9">
        <f t="shared" si="82"/>
        <v>2.0642903067901339</v>
      </c>
      <c r="I346" s="9">
        <f t="shared" si="83"/>
        <v>3.4585106086852093</v>
      </c>
      <c r="J346" s="9">
        <f t="shared" si="84"/>
        <v>4.4163718847963294</v>
      </c>
      <c r="K346" s="11">
        <f t="shared" si="85"/>
        <v>0.5</v>
      </c>
      <c r="L346" s="11">
        <f t="shared" si="86"/>
        <v>0.30211480362537763</v>
      </c>
      <c r="M346" s="11">
        <f t="shared" si="87"/>
        <v>0.23752969121140144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-0.26605837058937498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0.23394162941062499</v>
      </c>
      <c r="Q346" s="11">
        <f>2*'OddsRatio_working_3-way'!K346*'OddsRatio_working_3-way'!L346*'OddsRatio_working_3-way'!M346</f>
        <v>7.1761236015529126E-2</v>
      </c>
      <c r="R346" s="11">
        <f t="shared" si="88"/>
        <v>0</v>
      </c>
      <c r="S346" s="11">
        <f t="shared" si="89"/>
        <v>-0.87928686059527206</v>
      </c>
      <c r="T346" s="11">
        <f t="shared" si="90"/>
        <v>-0.26971989588812023</v>
      </c>
      <c r="U346" s="11">
        <f>'OddsRatio_working_3-way'!S346-'OddsRatio_working_3-way'!R346^2/3</f>
        <v>-0.87928686059527206</v>
      </c>
      <c r="V346" s="11">
        <f>'OddsRatio_working_3-way'!S346*'OddsRatio_working_3-way'!R346/3-2*'OddsRatio_working_3-way'!R346^3/27-'OddsRatio_working_3-way'!T346</f>
        <v>0.26971989588812023</v>
      </c>
      <c r="W346" s="11">
        <f>'OddsRatio_working_3-way'!V346^2+4*'OddsRatio_working_3-way'!U346^3/27</f>
        <v>-2.7964744694142521E-2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0.15867700442411381</v>
      </c>
      <c r="Y346" s="11">
        <f>IF('OddsRatio_working_3-way'!W346&gt;=0,IF('OddsRatio_working_3-way'!V346+SQRT('OddsRatio_working_3-way'!W346)&gt;0,0,PI()),ACOS('OddsRatio_working_3-way'!V346/(2*'OddsRatio_working_3-way'!X346)))</f>
        <v>0.55499650746425999</v>
      </c>
      <c r="Z346" s="11">
        <f>'OddsRatio_working_3-way'!X346^(1/3)*COS('OddsRatio_working_3-way'!Y346/3)</f>
        <v>0.53214515339506696</v>
      </c>
      <c r="AA346" s="11">
        <f>'OddsRatio_working_3-way'!X346^(1/3)*COS(('OddsRatio_working_3-way'!Y346+2*PI())/3)</f>
        <v>-0.35231564562149709</v>
      </c>
      <c r="AB346" s="11">
        <f>'OddsRatio_working_3-way'!X346^(1/3)*COS(('OddsRatio_working_3-way'!Y346+4*PI())/3)</f>
        <v>-0.17982950777356996</v>
      </c>
      <c r="AC346" s="11">
        <f>'OddsRatio_working_3-way'!X346^(1/3)*SIN('OddsRatio_working_3-way'!Y346/3)</f>
        <v>9.9584918117979676E-2</v>
      </c>
      <c r="AD346" s="11">
        <f>'OddsRatio_working_3-way'!X346^(1/3)*SIN(('OddsRatio_working_3-way'!Y346+2*PI())/3)</f>
        <v>0.41105876228190502</v>
      </c>
      <c r="AE346" s="11">
        <f>'OddsRatio_working_3-way'!X346^(1/3)*SIN(('OddsRatio_working_3-way'!Y346+4*PI())/3)</f>
        <v>-0.51064368039988473</v>
      </c>
      <c r="AF346" s="11">
        <f>-'OddsRatio_working_3-way'!U346/(3*'OddsRatio_working_3-way'!X346^(1/3))*COS(('OddsRatio_working_3-way'!Y346)/3)</f>
        <v>0.53214515339506685</v>
      </c>
      <c r="AG346" s="11">
        <f>-'OddsRatio_working_3-way'!U346/(3*'OddsRatio_working_3-way'!X346^(1/3))*COS(('OddsRatio_working_3-way'!Y346+2*PI())/3)</f>
        <v>-0.35231564562149703</v>
      </c>
      <c r="AH346" s="11">
        <f>-'OddsRatio_working_3-way'!U346/(3*'OddsRatio_working_3-way'!X346^(1/3))*COS(('OddsRatio_working_3-way'!Y346+4*PI())/3)</f>
        <v>-0.1798295077735699</v>
      </c>
      <c r="AI346" s="11">
        <f>'OddsRatio_working_3-way'!U346/(3*'OddsRatio_working_3-way'!X346^(1/3))*SIN(('OddsRatio_working_3-way'!Y346)/3)</f>
        <v>-9.9584918117979648E-2</v>
      </c>
      <c r="AJ346" s="11">
        <f>'OddsRatio_working_3-way'!U346/(3*'OddsRatio_working_3-way'!X346^(1/3))*SIN(('OddsRatio_working_3-way'!Y346+2*PI())/3)</f>
        <v>-0.41105876228190491</v>
      </c>
      <c r="AK346" s="11">
        <f>'OddsRatio_working_3-way'!U346/(3*'OddsRatio_working_3-way'!X346^(1/3))*SIN(('OddsRatio_working_3-way'!Y346+4*PI())/3)</f>
        <v>0.51064368039988461</v>
      </c>
      <c r="AL346" s="11">
        <f>'OddsRatio_working_3-way'!Z346+'OddsRatio_working_3-way'!AF346</f>
        <v>1.0642903067901339</v>
      </c>
      <c r="AM346" s="11">
        <f>'OddsRatio_working_3-way'!AA346+'OddsRatio_working_3-way'!AG346</f>
        <v>-0.70463129124299417</v>
      </c>
      <c r="AN346" s="11">
        <f>'OddsRatio_working_3-way'!AB346+'OddsRatio_working_3-way'!AH346</f>
        <v>-0.35965901554713986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1.0642903067901339</v>
      </c>
      <c r="AS346" s="11">
        <f>IF(('OddsRatio_working_3-way'!X346=0),IF(Q346&gt;0,-Q346^(1/3),(-Q346)^(1/3)),'OddsRatio_working_3-way'!AM346-'OddsRatio_working_3-way'!R346/3)</f>
        <v>-0.70463129124299417</v>
      </c>
      <c r="AT346" s="11">
        <f>IF(('OddsRatio_working_3-way'!X346=0),IF(Q346&gt;0,-Q346^(1/3),(-Q346)^(1/3)),'OddsRatio_working_3-way'!AN346-'OddsRatio_working_3-way'!R346/3)</f>
        <v>-0.35965901554713986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9">
        <f t="shared" si="78"/>
        <v>0.70038725931657075</v>
      </c>
      <c r="E347" s="9">
        <f t="shared" si="79"/>
        <v>0.18791021619877232</v>
      </c>
      <c r="F347" s="9">
        <f t="shared" si="80"/>
        <v>0.11170252448465676</v>
      </c>
      <c r="G347" s="9">
        <f t="shared" si="81"/>
        <v>1.0968757446756174</v>
      </c>
      <c r="H347" s="9">
        <f t="shared" si="82"/>
        <v>1.4277815404234904</v>
      </c>
      <c r="I347" s="9">
        <f t="shared" si="83"/>
        <v>5.3216904340219333</v>
      </c>
      <c r="J347" s="9">
        <f t="shared" si="84"/>
        <v>8.9523491488982252</v>
      </c>
      <c r="K347" s="11">
        <f t="shared" si="85"/>
        <v>0.71942446043165476</v>
      </c>
      <c r="L347" s="11">
        <f t="shared" si="86"/>
        <v>0.20242914979757085</v>
      </c>
      <c r="M347" s="11">
        <f t="shared" si="87"/>
        <v>0.12121212121212122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-0.19665415992564772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0.20441504727759938</v>
      </c>
      <c r="Q347" s="11">
        <f>2*'OddsRatio_working_3-way'!K347*'OddsRatio_working_3-way'!L347*'OddsRatio_working_3-way'!M347</f>
        <v>3.5304844089395403E-2</v>
      </c>
      <c r="R347" s="11">
        <f t="shared" si="88"/>
        <v>0</v>
      </c>
      <c r="S347" s="11">
        <f t="shared" si="89"/>
        <v>-1.0394646487767456</v>
      </c>
      <c r="T347" s="11">
        <f t="shared" si="90"/>
        <v>-0.17952757319114779</v>
      </c>
      <c r="U347" s="11">
        <f>'OddsRatio_working_3-way'!S347-'OddsRatio_working_3-way'!R347^2/3</f>
        <v>-1.0394646487767456</v>
      </c>
      <c r="V347" s="11">
        <f>'OddsRatio_working_3-way'!S347*'OddsRatio_working_3-way'!R347/3-2*'OddsRatio_working_3-way'!R347^3/27-'OddsRatio_working_3-way'!T347</f>
        <v>0.17952757319114779</v>
      </c>
      <c r="W347" s="11">
        <f>'OddsRatio_working_3-way'!V347^2+4*'OddsRatio_working_3-way'!U347^3/27</f>
        <v>-0.13415915215183941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0.20395422383940859</v>
      </c>
      <c r="Y347" s="11">
        <f>IF('OddsRatio_working_3-way'!W347&gt;=0,IF('OddsRatio_working_3-way'!V347+SQRT('OddsRatio_working_3-way'!W347)&gt;0,0,PI()),ACOS('OddsRatio_working_3-way'!V347/(2*'OddsRatio_working_3-way'!X347)))</f>
        <v>1.1150670019390805</v>
      </c>
      <c r="Z347" s="11">
        <f>'OddsRatio_working_3-way'!X347^(1/3)*COS('OddsRatio_working_3-way'!Y347/3)</f>
        <v>0.54843787233780872</v>
      </c>
      <c r="AA347" s="11">
        <f>'OddsRatio_working_3-way'!X347^(1/3)*COS(('OddsRatio_working_3-way'!Y347+2*PI())/3)</f>
        <v>-0.45936235985273249</v>
      </c>
      <c r="AB347" s="11">
        <f>'OddsRatio_working_3-way'!X347^(1/3)*COS(('OddsRatio_working_3-way'!Y347+4*PI())/3)</f>
        <v>-8.9075512485076405E-2</v>
      </c>
      <c r="AC347" s="11">
        <f>'OddsRatio_working_3-way'!X347^(1/3)*SIN('OddsRatio_working_3-way'!Y347/3)</f>
        <v>0.21378521100509429</v>
      </c>
      <c r="AD347" s="11">
        <f>'OddsRatio_working_3-way'!X347^(1/3)*SIN(('OddsRatio_working_3-way'!Y347+2*PI())/3)</f>
        <v>0.36806852433948217</v>
      </c>
      <c r="AE347" s="11">
        <f>'OddsRatio_working_3-way'!X347^(1/3)*SIN(('OddsRatio_working_3-way'!Y347+4*PI())/3)</f>
        <v>-0.58185373534457629</v>
      </c>
      <c r="AF347" s="11">
        <f>-'OddsRatio_working_3-way'!U347/(3*'OddsRatio_working_3-way'!X347^(1/3))*COS(('OddsRatio_working_3-way'!Y347)/3)</f>
        <v>0.54843787233780861</v>
      </c>
      <c r="AG347" s="11">
        <f>-'OddsRatio_working_3-way'!U347/(3*'OddsRatio_working_3-way'!X347^(1/3))*COS(('OddsRatio_working_3-way'!Y347+2*PI())/3)</f>
        <v>-0.45936235985273244</v>
      </c>
      <c r="AH347" s="11">
        <f>-'OddsRatio_working_3-way'!U347/(3*'OddsRatio_working_3-way'!X347^(1/3))*COS(('OddsRatio_working_3-way'!Y347+4*PI())/3)</f>
        <v>-8.9075512485076391E-2</v>
      </c>
      <c r="AI347" s="11">
        <f>'OddsRatio_working_3-way'!U347/(3*'OddsRatio_working_3-way'!X347^(1/3))*SIN(('OddsRatio_working_3-way'!Y347)/3)</f>
        <v>-0.21378521100509423</v>
      </c>
      <c r="AJ347" s="11">
        <f>'OddsRatio_working_3-way'!U347/(3*'OddsRatio_working_3-way'!X347^(1/3))*SIN(('OddsRatio_working_3-way'!Y347+2*PI())/3)</f>
        <v>-0.36806852433948212</v>
      </c>
      <c r="AK347" s="11">
        <f>'OddsRatio_working_3-way'!U347/(3*'OddsRatio_working_3-way'!X347^(1/3))*SIN(('OddsRatio_working_3-way'!Y347+4*PI())/3)</f>
        <v>0.58185373534457618</v>
      </c>
      <c r="AL347" s="11">
        <f>'OddsRatio_working_3-way'!Z347+'OddsRatio_working_3-way'!AF347</f>
        <v>1.0968757446756174</v>
      </c>
      <c r="AM347" s="11">
        <f>'OddsRatio_working_3-way'!AA347+'OddsRatio_working_3-way'!AG347</f>
        <v>-0.91872471970546488</v>
      </c>
      <c r="AN347" s="11">
        <f>'OddsRatio_working_3-way'!AB347+'OddsRatio_working_3-way'!AH347</f>
        <v>-0.17815102497015278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1.0968757446756174</v>
      </c>
      <c r="AS347" s="11">
        <f>IF(('OddsRatio_working_3-way'!X347=0),IF(Q347&gt;0,-Q347^(1/3),(-Q347)^(1/3)),'OddsRatio_working_3-way'!AM347-'OddsRatio_working_3-way'!R347/3)</f>
        <v>-0.91872471970546488</v>
      </c>
      <c r="AT347" s="11">
        <f>IF(('OddsRatio_working_3-way'!X347=0),IF(Q347&gt;0,-Q347^(1/3),(-Q347)^(1/3)),'OddsRatio_working_3-way'!AN347-'OddsRatio_working_3-way'!R347/3)</f>
        <v>-0.17815102497015278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9">
        <f t="shared" si="78"/>
        <v>0.3626783366765175</v>
      </c>
      <c r="E348" s="9">
        <f t="shared" si="79"/>
        <v>0.28413521591726421</v>
      </c>
      <c r="F348" s="9">
        <f t="shared" si="80"/>
        <v>0.35318644740621818</v>
      </c>
      <c r="G348" s="9">
        <f t="shared" si="81"/>
        <v>1.0585929018084901</v>
      </c>
      <c r="H348" s="9">
        <f t="shared" si="82"/>
        <v>2.7572642170020942</v>
      </c>
      <c r="I348" s="9">
        <f t="shared" si="83"/>
        <v>3.519451106304206</v>
      </c>
      <c r="J348" s="9">
        <f t="shared" si="84"/>
        <v>2.8313657201286881</v>
      </c>
      <c r="K348" s="11">
        <f t="shared" si="85"/>
        <v>0.37593984962406013</v>
      </c>
      <c r="L348" s="11">
        <f t="shared" si="86"/>
        <v>0.29585798816568049</v>
      </c>
      <c r="M348" s="11">
        <f t="shared" si="87"/>
        <v>0.36630036630036628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-0.27846470979451354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0.23507953836734372</v>
      </c>
      <c r="Q348" s="11">
        <f>2*'OddsRatio_working_3-way'!K348*'OddsRatio_working_3-way'!L348*'OddsRatio_working_3-way'!M348</f>
        <v>8.1483375517276829E-2</v>
      </c>
      <c r="R348" s="11">
        <f t="shared" si="88"/>
        <v>0</v>
      </c>
      <c r="S348" s="11">
        <f t="shared" si="89"/>
        <v>-0.84419867257439951</v>
      </c>
      <c r="T348" s="11">
        <f t="shared" si="90"/>
        <v>-0.29261652428921986</v>
      </c>
      <c r="U348" s="11">
        <f>'OddsRatio_working_3-way'!S348-'OddsRatio_working_3-way'!R348^2/3</f>
        <v>-0.84419867257439951</v>
      </c>
      <c r="V348" s="11">
        <f>'OddsRatio_working_3-way'!S348*'OddsRatio_working_3-way'!R348/3-2*'OddsRatio_working_3-way'!R348^3/27-'OddsRatio_working_3-way'!T348</f>
        <v>0.29261652428921986</v>
      </c>
      <c r="W348" s="11">
        <f>'OddsRatio_working_3-way'!V348^2+4*'OddsRatio_working_3-way'!U348^3/27</f>
        <v>-3.5068658356755128E-3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0.14927432475377264</v>
      </c>
      <c r="Y348" s="11">
        <f>IF('OddsRatio_working_3-way'!W348&gt;=0,IF('OddsRatio_working_3-way'!V348+SQRT('OddsRatio_working_3-way'!W348)&gt;0,0,PI()),ACOS('OddsRatio_working_3-way'!V348/(2*'OddsRatio_working_3-way'!X348)))</f>
        <v>0.1996798979847163</v>
      </c>
      <c r="Z348" s="11">
        <f>'OddsRatio_working_3-way'!X348^(1/3)*COS('OddsRatio_working_3-way'!Y348/3)</f>
        <v>0.52929645090424515</v>
      </c>
      <c r="AA348" s="11">
        <f>'OddsRatio_working_3-way'!X348^(1/3)*COS(('OddsRatio_working_3-way'!Y348+2*PI())/3)</f>
        <v>-0.29520339586119404</v>
      </c>
      <c r="AB348" s="11">
        <f>'OddsRatio_working_3-way'!X348^(1/3)*COS(('OddsRatio_working_3-way'!Y348+4*PI())/3)</f>
        <v>-0.23409305504305147</v>
      </c>
      <c r="AC348" s="11">
        <f>'OddsRatio_working_3-way'!X348^(1/3)*SIN('OddsRatio_working_3-way'!Y348/3)</f>
        <v>3.5282071721624578E-2</v>
      </c>
      <c r="AD348" s="11">
        <f>'OddsRatio_working_3-way'!X348^(1/3)*SIN(('OddsRatio_working_3-way'!Y348+2*PI())/3)</f>
        <v>0.44074313675520693</v>
      </c>
      <c r="AE348" s="11">
        <f>'OddsRatio_working_3-way'!X348^(1/3)*SIN(('OddsRatio_working_3-way'!Y348+4*PI())/3)</f>
        <v>-0.47602520847683139</v>
      </c>
      <c r="AF348" s="11">
        <f>-'OddsRatio_working_3-way'!U348/(3*'OddsRatio_working_3-way'!X348^(1/3))*COS(('OddsRatio_working_3-way'!Y348)/3)</f>
        <v>0.52929645090424504</v>
      </c>
      <c r="AG348" s="11">
        <f>-'OddsRatio_working_3-way'!U348/(3*'OddsRatio_working_3-way'!X348^(1/3))*COS(('OddsRatio_working_3-way'!Y348+2*PI())/3)</f>
        <v>-0.29520339586119398</v>
      </c>
      <c r="AH348" s="11">
        <f>-'OddsRatio_working_3-way'!U348/(3*'OddsRatio_working_3-way'!X348^(1/3))*COS(('OddsRatio_working_3-way'!Y348+4*PI())/3)</f>
        <v>-0.23409305504305145</v>
      </c>
      <c r="AI348" s="11">
        <f>'OddsRatio_working_3-way'!U348/(3*'OddsRatio_working_3-way'!X348^(1/3))*SIN(('OddsRatio_working_3-way'!Y348)/3)</f>
        <v>-3.5282071721624571E-2</v>
      </c>
      <c r="AJ348" s="11">
        <f>'OddsRatio_working_3-way'!U348/(3*'OddsRatio_working_3-way'!X348^(1/3))*SIN(('OddsRatio_working_3-way'!Y348+2*PI())/3)</f>
        <v>-0.44074313675520688</v>
      </c>
      <c r="AK348" s="11">
        <f>'OddsRatio_working_3-way'!U348/(3*'OddsRatio_working_3-way'!X348^(1/3))*SIN(('OddsRatio_working_3-way'!Y348+4*PI())/3)</f>
        <v>0.47602520847683127</v>
      </c>
      <c r="AL348" s="11">
        <f>'OddsRatio_working_3-way'!Z348+'OddsRatio_working_3-way'!AF348</f>
        <v>1.0585929018084901</v>
      </c>
      <c r="AM348" s="11">
        <f>'OddsRatio_working_3-way'!AA348+'OddsRatio_working_3-way'!AG348</f>
        <v>-0.59040679172238808</v>
      </c>
      <c r="AN348" s="11">
        <f>'OddsRatio_working_3-way'!AB348+'OddsRatio_working_3-way'!AH348</f>
        <v>-0.46818611008610289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1.0585929018084901</v>
      </c>
      <c r="AS348" s="11">
        <f>IF(('OddsRatio_working_3-way'!X348=0),IF(Q348&gt;0,-Q348^(1/3),(-Q348)^(1/3)),'OddsRatio_working_3-way'!AM348-'OddsRatio_working_3-way'!R348/3)</f>
        <v>-0.59040679172238808</v>
      </c>
      <c r="AT348" s="11">
        <f>IF(('OddsRatio_working_3-way'!X348=0),IF(Q348&gt;0,-Q348^(1/3),(-Q348)^(1/3)),'OddsRatio_working_3-way'!AN348-'OddsRatio_working_3-way'!R348/3)</f>
        <v>-0.46818611008610289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9">
        <f t="shared" si="78"/>
        <v>0.32494878570345948</v>
      </c>
      <c r="E349" s="9">
        <f t="shared" si="79"/>
        <v>0.28734221876270366</v>
      </c>
      <c r="F349" s="9">
        <f t="shared" si="80"/>
        <v>0.38770899553383709</v>
      </c>
      <c r="G349" s="9">
        <f t="shared" si="81"/>
        <v>1.0599020522559441</v>
      </c>
      <c r="H349" s="9">
        <f t="shared" si="82"/>
        <v>3.0774080224216509</v>
      </c>
      <c r="I349" s="9">
        <f t="shared" si="83"/>
        <v>3.4801708022789084</v>
      </c>
      <c r="J349" s="9">
        <f t="shared" si="84"/>
        <v>2.5792540578613568</v>
      </c>
      <c r="K349" s="11">
        <f t="shared" si="85"/>
        <v>0.33783783783783783</v>
      </c>
      <c r="L349" s="11">
        <f t="shared" si="86"/>
        <v>0.29940119760479045</v>
      </c>
      <c r="M349" s="11">
        <f t="shared" si="87"/>
        <v>0.40160642570281119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-0.27760077370495106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0.23520201537660596</v>
      </c>
      <c r="Q349" s="11">
        <f>2*'OddsRatio_working_3-way'!K349*'OddsRatio_working_3-way'!L349*'OddsRatio_working_3-way'!M349</f>
        <v>8.1244219473784435E-2</v>
      </c>
      <c r="R349" s="11">
        <f t="shared" si="88"/>
        <v>0</v>
      </c>
      <c r="S349" s="11">
        <f t="shared" si="89"/>
        <v>-0.84726714640425038</v>
      </c>
      <c r="T349" s="11">
        <f t="shared" si="90"/>
        <v>-0.29266568096865297</v>
      </c>
      <c r="U349" s="11">
        <f>'OddsRatio_working_3-way'!S349-'OddsRatio_working_3-way'!R349^2/3</f>
        <v>-0.84726714640425038</v>
      </c>
      <c r="V349" s="11">
        <f>'OddsRatio_working_3-way'!S349*'OddsRatio_working_3-way'!R349/3-2*'OddsRatio_working_3-way'!R349^3/27-'OddsRatio_working_3-way'!T349</f>
        <v>0.29266568096865297</v>
      </c>
      <c r="W349" s="11">
        <f>'OddsRatio_working_3-way'!V349^2+4*'OddsRatio_working_3-way'!U349^3/27</f>
        <v>-4.4535494153478961E-3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0.15008893216372857</v>
      </c>
      <c r="Y349" s="11">
        <f>IF('OddsRatio_working_3-way'!W349&gt;=0,IF('OddsRatio_working_3-way'!V349+SQRT('OddsRatio_working_3-way'!W349)&gt;0,0,PI()),ACOS('OddsRatio_working_3-way'!V349/(2*'OddsRatio_working_3-way'!X349)))</f>
        <v>0.22419124735761442</v>
      </c>
      <c r="Z349" s="11">
        <f>'OddsRatio_working_3-way'!X349^(1/3)*COS('OddsRatio_working_3-way'!Y349/3)</f>
        <v>0.52995102612797218</v>
      </c>
      <c r="AA349" s="11">
        <f>'OddsRatio_working_3-way'!X349^(1/3)*COS(('OddsRatio_working_3-way'!Y349+2*PI())/3)</f>
        <v>-0.29933710543824432</v>
      </c>
      <c r="AB349" s="11">
        <f>'OddsRatio_working_3-way'!X349^(1/3)*COS(('OddsRatio_working_3-way'!Y349+4*PI())/3)</f>
        <v>-0.23061392068972766</v>
      </c>
      <c r="AC349" s="11">
        <f>'OddsRatio_working_3-way'!X349^(1/3)*SIN('OddsRatio_working_3-way'!Y349/3)</f>
        <v>3.9677349214124427E-2</v>
      </c>
      <c r="AD349" s="11">
        <f>'OddsRatio_working_3-way'!X349^(1/3)*SIN(('OddsRatio_working_3-way'!Y349+2*PI())/3)</f>
        <v>0.43911237678139248</v>
      </c>
      <c r="AE349" s="11">
        <f>'OddsRatio_working_3-way'!X349^(1/3)*SIN(('OddsRatio_working_3-way'!Y349+4*PI())/3)</f>
        <v>-0.47878972599551689</v>
      </c>
      <c r="AF349" s="11">
        <f>-'OddsRatio_working_3-way'!U349/(3*'OddsRatio_working_3-way'!X349^(1/3))*COS(('OddsRatio_working_3-way'!Y349)/3)</f>
        <v>0.52995102612797207</v>
      </c>
      <c r="AG349" s="11">
        <f>-'OddsRatio_working_3-way'!U349/(3*'OddsRatio_working_3-way'!X349^(1/3))*COS(('OddsRatio_working_3-way'!Y349+2*PI())/3)</f>
        <v>-0.29933710543824427</v>
      </c>
      <c r="AH349" s="11">
        <f>-'OddsRatio_working_3-way'!U349/(3*'OddsRatio_working_3-way'!X349^(1/3))*COS(('OddsRatio_working_3-way'!Y349+4*PI())/3)</f>
        <v>-0.23061392068972764</v>
      </c>
      <c r="AI349" s="11">
        <f>'OddsRatio_working_3-way'!U349/(3*'OddsRatio_working_3-way'!X349^(1/3))*SIN(('OddsRatio_working_3-way'!Y349)/3)</f>
        <v>-3.967734921412442E-2</v>
      </c>
      <c r="AJ349" s="11">
        <f>'OddsRatio_working_3-way'!U349/(3*'OddsRatio_working_3-way'!X349^(1/3))*SIN(('OddsRatio_working_3-way'!Y349+2*PI())/3)</f>
        <v>-0.43911237678139237</v>
      </c>
      <c r="AK349" s="11">
        <f>'OddsRatio_working_3-way'!U349/(3*'OddsRatio_working_3-way'!X349^(1/3))*SIN(('OddsRatio_working_3-way'!Y349+4*PI())/3)</f>
        <v>0.47878972599551683</v>
      </c>
      <c r="AL349" s="11">
        <f>'OddsRatio_working_3-way'!Z349+'OddsRatio_working_3-way'!AF349</f>
        <v>1.0599020522559441</v>
      </c>
      <c r="AM349" s="11">
        <f>'OddsRatio_working_3-way'!AA349+'OddsRatio_working_3-way'!AG349</f>
        <v>-0.59867421087648864</v>
      </c>
      <c r="AN349" s="11">
        <f>'OddsRatio_working_3-way'!AB349+'OddsRatio_working_3-way'!AH349</f>
        <v>-0.46122784137945527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1.0599020522559441</v>
      </c>
      <c r="AS349" s="11">
        <f>IF(('OddsRatio_working_3-way'!X349=0),IF(Q349&gt;0,-Q349^(1/3),(-Q349)^(1/3)),'OddsRatio_working_3-way'!AM349-'OddsRatio_working_3-way'!R349/3)</f>
        <v>-0.59867421087648864</v>
      </c>
      <c r="AT349" s="11">
        <f>IF(('OddsRatio_working_3-way'!X349=0),IF(Q349&gt;0,-Q349^(1/3),(-Q349)^(1/3)),'OddsRatio_working_3-way'!AN349-'OddsRatio_working_3-way'!R349/3)</f>
        <v>-0.46122784137945527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9">
        <f t="shared" si="78"/>
        <v>0.64718390989674968</v>
      </c>
      <c r="E350" s="9">
        <f t="shared" si="79"/>
        <v>0.20716826994472579</v>
      </c>
      <c r="F350" s="9">
        <f t="shared" si="80"/>
        <v>0.14564782015852445</v>
      </c>
      <c r="G350" s="9">
        <f t="shared" si="81"/>
        <v>1.0903116863938649</v>
      </c>
      <c r="H350" s="9">
        <f t="shared" si="82"/>
        <v>1.5451558431969328</v>
      </c>
      <c r="I350" s="9">
        <f t="shared" si="83"/>
        <v>4.8269940192424654</v>
      </c>
      <c r="J350" s="9">
        <f t="shared" si="84"/>
        <v>6.8658768727989932</v>
      </c>
      <c r="K350" s="11">
        <f t="shared" si="85"/>
        <v>0.66666666666666663</v>
      </c>
      <c r="L350" s="11">
        <f t="shared" si="86"/>
        <v>0.22172949002217296</v>
      </c>
      <c r="M350" s="11">
        <f t="shared" si="87"/>
        <v>0.15673981191222572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-0.21876151220902351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0.21755902939479668</v>
      </c>
      <c r="Q350" s="11">
        <f>2*'OddsRatio_working_3-way'!K350*'OddsRatio_working_3-way'!L350*'OddsRatio_working_3-way'!M350</f>
        <v>4.6338451415292158E-2</v>
      </c>
      <c r="R350" s="11">
        <f t="shared" si="88"/>
        <v>0</v>
      </c>
      <c r="S350" s="11">
        <f t="shared" si="89"/>
        <v>-0.99450322498649635</v>
      </c>
      <c r="T350" s="11">
        <f t="shared" si="90"/>
        <v>-0.21182177316006312</v>
      </c>
      <c r="U350" s="11">
        <f>'OddsRatio_working_3-way'!S350-'OddsRatio_working_3-way'!R350^2/3</f>
        <v>-0.99450322498649635</v>
      </c>
      <c r="V350" s="11">
        <f>'OddsRatio_working_3-way'!S350*'OddsRatio_working_3-way'!R350/3-2*'OddsRatio_working_3-way'!R350^3/27-'OddsRatio_working_3-way'!T350</f>
        <v>0.21182177316006312</v>
      </c>
      <c r="W350" s="11">
        <f>'OddsRatio_working_3-way'!V350^2+4*'OddsRatio_working_3-way'!U350^3/27</f>
        <v>-0.10085007752401302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0.19086549001108494</v>
      </c>
      <c r="Y350" s="11">
        <f>IF('OddsRatio_working_3-way'!W350&gt;=0,IF('OddsRatio_working_3-way'!V350+SQRT('OddsRatio_working_3-way'!W350)&gt;0,0,PI()),ACOS('OddsRatio_working_3-way'!V350/(2*'OddsRatio_working_3-way'!X350)))</f>
        <v>0.9825559240754147</v>
      </c>
      <c r="Z350" s="11">
        <f>'OddsRatio_working_3-way'!X350^(1/3)*COS('OddsRatio_working_3-way'!Y350/3)</f>
        <v>0.54515584319693255</v>
      </c>
      <c r="AA350" s="11">
        <f>'OddsRatio_working_3-way'!X350^(1/3)*COS(('OddsRatio_working_3-way'!Y350+2*PI())/3)</f>
        <v>-0.43298252320891029</v>
      </c>
      <c r="AB350" s="11">
        <f>'OddsRatio_working_3-way'!X350^(1/3)*COS(('OddsRatio_working_3-way'!Y350+4*PI())/3)</f>
        <v>-0.11217331998802245</v>
      </c>
      <c r="AC350" s="11">
        <f>'OddsRatio_working_3-way'!X350^(1/3)*SIN('OddsRatio_working_3-way'!Y350/3)</f>
        <v>0.18521927983808911</v>
      </c>
      <c r="AD350" s="11">
        <f>'OddsRatio_working_3-way'!X350^(1/3)*SIN(('OddsRatio_working_3-way'!Y350+2*PI())/3)</f>
        <v>0.37950916931102519</v>
      </c>
      <c r="AE350" s="11">
        <f>'OddsRatio_working_3-way'!X350^(1/3)*SIN(('OddsRatio_working_3-way'!Y350+4*PI())/3)</f>
        <v>-0.56472844914911413</v>
      </c>
      <c r="AF350" s="11">
        <f>-'OddsRatio_working_3-way'!U350/(3*'OddsRatio_working_3-way'!X350^(1/3))*COS(('OddsRatio_working_3-way'!Y350)/3)</f>
        <v>0.54515584319693233</v>
      </c>
      <c r="AG350" s="11">
        <f>-'OddsRatio_working_3-way'!U350/(3*'OddsRatio_working_3-way'!X350^(1/3))*COS(('OddsRatio_working_3-way'!Y350+2*PI())/3)</f>
        <v>-0.43298252320891012</v>
      </c>
      <c r="AH350" s="11">
        <f>-'OddsRatio_working_3-way'!U350/(3*'OddsRatio_working_3-way'!X350^(1/3))*COS(('OddsRatio_working_3-way'!Y350+4*PI())/3)</f>
        <v>-0.11217331998802241</v>
      </c>
      <c r="AI350" s="11">
        <f>'OddsRatio_working_3-way'!U350/(3*'OddsRatio_working_3-way'!X350^(1/3))*SIN(('OddsRatio_working_3-way'!Y350)/3)</f>
        <v>-0.18521927983808903</v>
      </c>
      <c r="AJ350" s="11">
        <f>'OddsRatio_working_3-way'!U350/(3*'OddsRatio_working_3-way'!X350^(1/3))*SIN(('OddsRatio_working_3-way'!Y350+2*PI())/3)</f>
        <v>-0.37950916931102502</v>
      </c>
      <c r="AK350" s="11">
        <f>'OddsRatio_working_3-way'!U350/(3*'OddsRatio_working_3-way'!X350^(1/3))*SIN(('OddsRatio_working_3-way'!Y350+4*PI())/3)</f>
        <v>0.56472844914911391</v>
      </c>
      <c r="AL350" s="11">
        <f>'OddsRatio_working_3-way'!Z350+'OddsRatio_working_3-way'!AF350</f>
        <v>1.0903116863938649</v>
      </c>
      <c r="AM350" s="11">
        <f>'OddsRatio_working_3-way'!AA350+'OddsRatio_working_3-way'!AG350</f>
        <v>-0.86596504641782035</v>
      </c>
      <c r="AN350" s="11">
        <f>'OddsRatio_working_3-way'!AB350+'OddsRatio_working_3-way'!AH350</f>
        <v>-0.22434663997604487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1.0903116863938649</v>
      </c>
      <c r="AS350" s="11">
        <f>IF(('OddsRatio_working_3-way'!X350=0),IF(Q350&gt;0,-Q350^(1/3),(-Q350)^(1/3)),'OddsRatio_working_3-way'!AM350-'OddsRatio_working_3-way'!R350/3)</f>
        <v>-0.86596504641782035</v>
      </c>
      <c r="AT350" s="11">
        <f>IF(('OddsRatio_working_3-way'!X350=0),IF(Q350&gt;0,-Q350^(1/3),(-Q350)^(1/3)),'OddsRatio_working_3-way'!AN350-'OddsRatio_working_3-way'!R350/3)</f>
        <v>-0.22434663997604487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9">
        <f t="shared" si="78"/>
        <v>0.83954543929334624</v>
      </c>
      <c r="E351" s="9">
        <f t="shared" si="79"/>
        <v>0.10379730718018479</v>
      </c>
      <c r="F351" s="9">
        <f t="shared" si="80"/>
        <v>5.6657253526468734E-2</v>
      </c>
      <c r="G351" s="9">
        <f t="shared" si="81"/>
        <v>1.1242397527552668</v>
      </c>
      <c r="H351" s="9">
        <f t="shared" si="82"/>
        <v>1.1911207579683953</v>
      </c>
      <c r="I351" s="9">
        <f t="shared" si="83"/>
        <v>9.6341613011604501</v>
      </c>
      <c r="J351" s="9">
        <f t="shared" si="84"/>
        <v>17.649990738305505</v>
      </c>
      <c r="K351" s="11">
        <f t="shared" si="85"/>
        <v>0.85470085470085477</v>
      </c>
      <c r="L351" s="11">
        <f t="shared" si="86"/>
        <v>0.1152073732718894</v>
      </c>
      <c r="M351" s="11">
        <f t="shared" si="87"/>
        <v>6.3251106894370648E-2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-0.12042807464243455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0.14113100971153245</v>
      </c>
      <c r="Q351" s="11">
        <f>2*'OddsRatio_working_3-way'!K351*'OddsRatio_working_3-way'!L351*'OddsRatio_working_3-way'!M351</f>
        <v>1.2456399798016986E-2</v>
      </c>
      <c r="R351" s="11">
        <f t="shared" si="88"/>
        <v>0</v>
      </c>
      <c r="S351" s="11">
        <f t="shared" si="89"/>
        <v>-1.1719112020230118</v>
      </c>
      <c r="T351" s="11">
        <f t="shared" si="90"/>
        <v>-0.10343435145834172</v>
      </c>
      <c r="U351" s="11">
        <f>'OddsRatio_working_3-way'!S351-'OddsRatio_working_3-way'!R351^2/3</f>
        <v>-1.1719112020230118</v>
      </c>
      <c r="V351" s="11">
        <f>'OddsRatio_working_3-way'!S351*'OddsRatio_working_3-way'!R351/3-2*'OddsRatio_working_3-way'!R351^3/27-'OddsRatio_working_3-way'!T351</f>
        <v>0.10343435145834172</v>
      </c>
      <c r="W351" s="11">
        <f>'OddsRatio_working_3-way'!V351^2+4*'OddsRatio_working_3-way'!U351^3/27</f>
        <v>-0.22774201068386976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0.24415193821956316</v>
      </c>
      <c r="Y351" s="11">
        <f>IF('OddsRatio_working_3-way'!W351&gt;=0,IF('OddsRatio_working_3-way'!V351+SQRT('OddsRatio_working_3-way'!W351)&gt;0,0,PI()),ACOS('OddsRatio_working_3-way'!V351/(2*'OddsRatio_working_3-way'!X351)))</f>
        <v>1.3573556617487978</v>
      </c>
      <c r="Z351" s="11">
        <f>'OddsRatio_working_3-way'!X351^(1/3)*COS('OddsRatio_working_3-way'!Y351/3)</f>
        <v>0.56211987637763328</v>
      </c>
      <c r="AA351" s="11">
        <f>'OddsRatio_working_3-way'!X351^(1/3)*COS(('OddsRatio_working_3-way'!Y351+2*PI())/3)</f>
        <v>-0.51768988967773677</v>
      </c>
      <c r="AB351" s="11">
        <f>'OddsRatio_working_3-way'!X351^(1/3)*COS(('OddsRatio_working_3-way'!Y351+4*PI())/3)</f>
        <v>-4.4429986699896389E-2</v>
      </c>
      <c r="AC351" s="11">
        <f>'OddsRatio_working_3-way'!X351^(1/3)*SIN('OddsRatio_working_3-way'!Y351/3)</f>
        <v>0.27323673238091223</v>
      </c>
      <c r="AD351" s="11">
        <f>'OddsRatio_working_3-way'!X351^(1/3)*SIN(('OddsRatio_working_3-way'!Y351+2*PI())/3)</f>
        <v>0.35019172672474247</v>
      </c>
      <c r="AE351" s="11">
        <f>'OddsRatio_working_3-way'!X351^(1/3)*SIN(('OddsRatio_working_3-way'!Y351+4*PI())/3)</f>
        <v>-0.6234284591056547</v>
      </c>
      <c r="AF351" s="11">
        <f>-'OddsRatio_working_3-way'!U351/(3*'OddsRatio_working_3-way'!X351^(1/3))*COS(('OddsRatio_working_3-way'!Y351)/3)</f>
        <v>0.56211987637763339</v>
      </c>
      <c r="AG351" s="11">
        <f>-'OddsRatio_working_3-way'!U351/(3*'OddsRatio_working_3-way'!X351^(1/3))*COS(('OddsRatio_working_3-way'!Y351+2*PI())/3)</f>
        <v>-0.51768988967773677</v>
      </c>
      <c r="AH351" s="11">
        <f>-'OddsRatio_working_3-way'!U351/(3*'OddsRatio_working_3-way'!X351^(1/3))*COS(('OddsRatio_working_3-way'!Y351+4*PI())/3)</f>
        <v>-4.4429986699896395E-2</v>
      </c>
      <c r="AI351" s="11">
        <f>'OddsRatio_working_3-way'!U351/(3*'OddsRatio_working_3-way'!X351^(1/3))*SIN(('OddsRatio_working_3-way'!Y351)/3)</f>
        <v>-0.27323673238091228</v>
      </c>
      <c r="AJ351" s="11">
        <f>'OddsRatio_working_3-way'!U351/(3*'OddsRatio_working_3-way'!X351^(1/3))*SIN(('OddsRatio_working_3-way'!Y351+2*PI())/3)</f>
        <v>-0.35019172672474252</v>
      </c>
      <c r="AK351" s="11">
        <f>'OddsRatio_working_3-way'!U351/(3*'OddsRatio_working_3-way'!X351^(1/3))*SIN(('OddsRatio_working_3-way'!Y351+4*PI())/3)</f>
        <v>0.62342845910565481</v>
      </c>
      <c r="AL351" s="11">
        <f>'OddsRatio_working_3-way'!Z351+'OddsRatio_working_3-way'!AF351</f>
        <v>1.1242397527552668</v>
      </c>
      <c r="AM351" s="11">
        <f>'OddsRatio_working_3-way'!AA351+'OddsRatio_working_3-way'!AG351</f>
        <v>-1.0353797793554735</v>
      </c>
      <c r="AN351" s="11">
        <f>'OddsRatio_working_3-way'!AB351+'OddsRatio_working_3-way'!AH351</f>
        <v>-8.8859973399792791E-2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1.1242397527552668</v>
      </c>
      <c r="AS351" s="11">
        <f>IF(('OddsRatio_working_3-way'!X351=0),IF(Q351&gt;0,-Q351^(1/3),(-Q351)^(1/3)),'OddsRatio_working_3-way'!AM351-'OddsRatio_working_3-way'!R351/3)</f>
        <v>-1.0353797793554735</v>
      </c>
      <c r="AT351" s="11">
        <f>IF(('OddsRatio_working_3-way'!X351=0),IF(Q351&gt;0,-Q351^(1/3),(-Q351)^(1/3)),'OddsRatio_working_3-way'!AN351-'OddsRatio_working_3-way'!R351/3)</f>
        <v>-8.8859973399792791E-2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9">
        <f t="shared" si="78"/>
        <v>0.56170616247165606</v>
      </c>
      <c r="E352" s="9">
        <f t="shared" si="79"/>
        <v>0.254201227507593</v>
      </c>
      <c r="F352" s="9">
        <f t="shared" si="80"/>
        <v>0.18409261002075078</v>
      </c>
      <c r="G352" s="9">
        <f t="shared" si="81"/>
        <v>1.0403869895242848</v>
      </c>
      <c r="H352" s="9">
        <f t="shared" si="82"/>
        <v>1.7802902421432139</v>
      </c>
      <c r="I352" s="9">
        <f t="shared" si="83"/>
        <v>3.9338913104584829</v>
      </c>
      <c r="J352" s="9">
        <f t="shared" si="84"/>
        <v>5.4320485753734538</v>
      </c>
      <c r="K352" s="11">
        <f t="shared" si="85"/>
        <v>0.5714285714285714</v>
      </c>
      <c r="L352" s="11">
        <f t="shared" si="86"/>
        <v>0.26178010471204188</v>
      </c>
      <c r="M352" s="11">
        <f t="shared" si="87"/>
        <v>0.19011406844106465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-0.2562316746816975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0.22267661269910788</v>
      </c>
      <c r="Q352" s="11">
        <f>2*'OddsRatio_working_3-way'!K352*'OddsRatio_working_3-way'!L352*'OddsRatio_working_3-way'!M352</f>
        <v>5.6877806564267649E-2</v>
      </c>
      <c r="R352" s="11">
        <f t="shared" si="88"/>
        <v>0</v>
      </c>
      <c r="S352" s="11">
        <f t="shared" si="89"/>
        <v>-0.86904405154330266</v>
      </c>
      <c r="T352" s="11">
        <f t="shared" si="90"/>
        <v>-0.22197804637121393</v>
      </c>
      <c r="U352" s="11">
        <f>'OddsRatio_working_3-way'!S352-'OddsRatio_working_3-way'!R352^2/3</f>
        <v>-0.86904405154330266</v>
      </c>
      <c r="V352" s="11">
        <f>'OddsRatio_working_3-way'!S352*'OddsRatio_working_3-way'!R352/3-2*'OddsRatio_working_3-way'!R352^3/27-'OddsRatio_working_3-way'!T352</f>
        <v>0.22197804637121393</v>
      </c>
      <c r="W352" s="11">
        <f>'OddsRatio_working_3-way'!V352^2+4*'OddsRatio_working_3-way'!U352^3/27</f>
        <v>-4.7960519089448109E-2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0.15591245312693028</v>
      </c>
      <c r="Y352" s="11">
        <f>IF('OddsRatio_working_3-way'!W352&gt;=0,IF('OddsRatio_working_3-way'!V352+SQRT('OddsRatio_working_3-way'!W352)&gt;0,0,PI()),ACOS('OddsRatio_working_3-way'!V352/(2*'OddsRatio_working_3-way'!X352)))</f>
        <v>0.77864248369126432</v>
      </c>
      <c r="Z352" s="11">
        <f>'OddsRatio_working_3-way'!X352^(1/3)*COS('OddsRatio_working_3-way'!Y352/3)</f>
        <v>0.52019349476214238</v>
      </c>
      <c r="AA352" s="11">
        <f>'OddsRatio_working_3-way'!X352^(1/3)*COS(('OddsRatio_working_3-way'!Y352+2*PI())/3)</f>
        <v>-0.37972140575545216</v>
      </c>
      <c r="AB352" s="11">
        <f>'OddsRatio_working_3-way'!X352^(1/3)*COS(('OddsRatio_working_3-way'!Y352+4*PI())/3)</f>
        <v>-0.14047208900669042</v>
      </c>
      <c r="AC352" s="11">
        <f>'OddsRatio_working_3-way'!X352^(1/3)*SIN('OddsRatio_working_3-way'!Y352/3)</f>
        <v>0.13813065742833178</v>
      </c>
      <c r="AD352" s="11">
        <f>'OddsRatio_working_3-way'!X352^(1/3)*SIN(('OddsRatio_working_3-way'!Y352+2*PI())/3)</f>
        <v>0.3814354526332569</v>
      </c>
      <c r="AE352" s="11">
        <f>'OddsRatio_working_3-way'!X352^(1/3)*SIN(('OddsRatio_working_3-way'!Y352+4*PI())/3)</f>
        <v>-0.51956611006158848</v>
      </c>
      <c r="AF352" s="11">
        <f>-'OddsRatio_working_3-way'!U352/(3*'OddsRatio_working_3-way'!X352^(1/3))*COS(('OddsRatio_working_3-way'!Y352)/3)</f>
        <v>0.52019349476214238</v>
      </c>
      <c r="AG352" s="11">
        <f>-'OddsRatio_working_3-way'!U352/(3*'OddsRatio_working_3-way'!X352^(1/3))*COS(('OddsRatio_working_3-way'!Y352+2*PI())/3)</f>
        <v>-0.3797214057554521</v>
      </c>
      <c r="AH352" s="11">
        <f>-'OddsRatio_working_3-way'!U352/(3*'OddsRatio_working_3-way'!X352^(1/3))*COS(('OddsRatio_working_3-way'!Y352+4*PI())/3)</f>
        <v>-0.14047208900669039</v>
      </c>
      <c r="AI352" s="11">
        <f>'OddsRatio_working_3-way'!U352/(3*'OddsRatio_working_3-way'!X352^(1/3))*SIN(('OddsRatio_working_3-way'!Y352)/3)</f>
        <v>-0.13813065742833175</v>
      </c>
      <c r="AJ352" s="11">
        <f>'OddsRatio_working_3-way'!U352/(3*'OddsRatio_working_3-way'!X352^(1/3))*SIN(('OddsRatio_working_3-way'!Y352+2*PI())/3)</f>
        <v>-0.38143545263325679</v>
      </c>
      <c r="AK352" s="11">
        <f>'OddsRatio_working_3-way'!U352/(3*'OddsRatio_working_3-way'!X352^(1/3))*SIN(('OddsRatio_working_3-way'!Y352+4*PI())/3)</f>
        <v>0.51956611006158837</v>
      </c>
      <c r="AL352" s="11">
        <f>'OddsRatio_working_3-way'!Z352+'OddsRatio_working_3-way'!AF352</f>
        <v>1.0403869895242848</v>
      </c>
      <c r="AM352" s="11">
        <f>'OddsRatio_working_3-way'!AA352+'OddsRatio_working_3-way'!AG352</f>
        <v>-0.7594428115109042</v>
      </c>
      <c r="AN352" s="11">
        <f>'OddsRatio_working_3-way'!AB352+'OddsRatio_working_3-way'!AH352</f>
        <v>-0.28094417801338079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1.0403869895242848</v>
      </c>
      <c r="AS352" s="11">
        <f>IF(('OddsRatio_working_3-way'!X352=0),IF(Q352&gt;0,-Q352^(1/3),(-Q352)^(1/3)),'OddsRatio_working_3-way'!AM352-'OddsRatio_working_3-way'!R352/3)</f>
        <v>-0.7594428115109042</v>
      </c>
      <c r="AT352" s="11">
        <f>IF(('OddsRatio_working_3-way'!X352=0),IF(Q352&gt;0,-Q352^(1/3),(-Q352)^(1/3)),'OddsRatio_working_3-way'!AN352-'OddsRatio_working_3-way'!R352/3)</f>
        <v>-0.28094417801338079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9">
        <f t="shared" si="78"/>
        <v>0.78135717301324803</v>
      </c>
      <c r="E353" s="9">
        <f t="shared" si="79"/>
        <v>0.13706046955992135</v>
      </c>
      <c r="F353" s="9">
        <f t="shared" si="80"/>
        <v>8.1582357426830801E-2</v>
      </c>
      <c r="G353" s="9">
        <f t="shared" si="81"/>
        <v>1.0762478146915124</v>
      </c>
      <c r="H353" s="9">
        <f t="shared" si="82"/>
        <v>1.2798244318197931</v>
      </c>
      <c r="I353" s="9">
        <f t="shared" si="83"/>
        <v>7.2960497159453466</v>
      </c>
      <c r="J353" s="9">
        <f t="shared" si="84"/>
        <v>12.257552141673219</v>
      </c>
      <c r="K353" s="11">
        <f t="shared" si="85"/>
        <v>0.79365079365079361</v>
      </c>
      <c r="L353" s="11">
        <f t="shared" si="86"/>
        <v>0.14598540145985403</v>
      </c>
      <c r="M353" s="11">
        <f t="shared" si="87"/>
        <v>8.7260034904013961E-2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-0.16084781449553887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0.16752389970565537</v>
      </c>
      <c r="Q353" s="11">
        <f>2*'OddsRatio_working_3-way'!K353*'OddsRatio_working_3-way'!L353*'OddsRatio_working_3-way'!M353</f>
        <v>2.0220144804545006E-2</v>
      </c>
      <c r="R353" s="11">
        <f t="shared" si="88"/>
        <v>0</v>
      </c>
      <c r="S353" s="11">
        <f t="shared" si="89"/>
        <v>-1.0415056009996435</v>
      </c>
      <c r="T353" s="11">
        <f t="shared" si="90"/>
        <v>-0.12570978889555143</v>
      </c>
      <c r="U353" s="11">
        <f>'OddsRatio_working_3-way'!S353-'OddsRatio_working_3-way'!R353^2/3</f>
        <v>-1.0415056009996435</v>
      </c>
      <c r="V353" s="11">
        <f>'OddsRatio_working_3-way'!S353*'OddsRatio_working_3-way'!R353/3-2*'OddsRatio_working_3-way'!R353^3/27-'OddsRatio_working_3-way'!T353</f>
        <v>0.12570978889555143</v>
      </c>
      <c r="W353" s="11">
        <f>'OddsRatio_working_3-way'!V353^2+4*'OddsRatio_working_3-way'!U353^3/27</f>
        <v>-0.15156837491062494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0.2045552040005271</v>
      </c>
      <c r="Y353" s="11">
        <f>IF('OddsRatio_working_3-way'!W353&gt;=0,IF('OddsRatio_working_3-way'!V353+SQRT('OddsRatio_working_3-way'!W353)&gt;0,0,PI()),ACOS('OddsRatio_working_3-way'!V353/(2*'OddsRatio_working_3-way'!X353)))</f>
        <v>1.2584671616983729</v>
      </c>
      <c r="Z353" s="11">
        <f>'OddsRatio_working_3-way'!X353^(1/3)*COS('OddsRatio_working_3-way'!Y353/3)</f>
        <v>0.53812390734575621</v>
      </c>
      <c r="AA353" s="11">
        <f>'OddsRatio_working_3-way'!X353^(1/3)*COS(('OddsRatio_working_3-way'!Y353+2*PI())/3)</f>
        <v>-0.47689216203324336</v>
      </c>
      <c r="AB353" s="11">
        <f>'OddsRatio_working_3-way'!X353^(1/3)*COS(('OddsRatio_working_3-way'!Y353+4*PI())/3)</f>
        <v>-6.1231745312513033E-2</v>
      </c>
      <c r="AC353" s="11">
        <f>'OddsRatio_working_3-way'!X353^(1/3)*SIN('OddsRatio_working_3-way'!Y353/3)</f>
        <v>0.2399816534851858</v>
      </c>
      <c r="AD353" s="11">
        <f>'OddsRatio_working_3-way'!X353^(1/3)*SIN(('OddsRatio_working_3-way'!Y353+2*PI())/3)</f>
        <v>0.34603814740257555</v>
      </c>
      <c r="AE353" s="11">
        <f>'OddsRatio_working_3-way'!X353^(1/3)*SIN(('OddsRatio_working_3-way'!Y353+4*PI())/3)</f>
        <v>-0.58601980088776129</v>
      </c>
      <c r="AF353" s="11">
        <f>-'OddsRatio_working_3-way'!U353/(3*'OddsRatio_working_3-way'!X353^(1/3))*COS(('OddsRatio_working_3-way'!Y353)/3)</f>
        <v>0.53812390734575621</v>
      </c>
      <c r="AG353" s="11">
        <f>-'OddsRatio_working_3-way'!U353/(3*'OddsRatio_working_3-way'!X353^(1/3))*COS(('OddsRatio_working_3-way'!Y353+2*PI())/3)</f>
        <v>-0.47689216203324336</v>
      </c>
      <c r="AH353" s="11">
        <f>-'OddsRatio_working_3-way'!U353/(3*'OddsRatio_working_3-way'!X353^(1/3))*COS(('OddsRatio_working_3-way'!Y353+4*PI())/3)</f>
        <v>-6.1231745312513033E-2</v>
      </c>
      <c r="AI353" s="11">
        <f>'OddsRatio_working_3-way'!U353/(3*'OddsRatio_working_3-way'!X353^(1/3))*SIN(('OddsRatio_working_3-way'!Y353)/3)</f>
        <v>-0.2399816534851858</v>
      </c>
      <c r="AJ353" s="11">
        <f>'OddsRatio_working_3-way'!U353/(3*'OddsRatio_working_3-way'!X353^(1/3))*SIN(('OddsRatio_working_3-way'!Y353+2*PI())/3)</f>
        <v>-0.34603814740257555</v>
      </c>
      <c r="AK353" s="11">
        <f>'OddsRatio_working_3-way'!U353/(3*'OddsRatio_working_3-way'!X353^(1/3))*SIN(('OddsRatio_working_3-way'!Y353+4*PI())/3)</f>
        <v>0.58601980088776129</v>
      </c>
      <c r="AL353" s="11">
        <f>'OddsRatio_working_3-way'!Z353+'OddsRatio_working_3-way'!AF353</f>
        <v>1.0762478146915124</v>
      </c>
      <c r="AM353" s="11">
        <f>'OddsRatio_working_3-way'!AA353+'OddsRatio_working_3-way'!AG353</f>
        <v>-0.95378432406648672</v>
      </c>
      <c r="AN353" s="11">
        <f>'OddsRatio_working_3-way'!AB353+'OddsRatio_working_3-way'!AH353</f>
        <v>-0.12246349062502607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1.0762478146915124</v>
      </c>
      <c r="AS353" s="11">
        <f>IF(('OddsRatio_working_3-way'!X353=0),IF(Q353&gt;0,-Q353^(1/3),(-Q353)^(1/3)),'OddsRatio_working_3-way'!AM353-'OddsRatio_working_3-way'!R353/3)</f>
        <v>-0.95378432406648672</v>
      </c>
      <c r="AT353" s="11">
        <f>IF(('OddsRatio_working_3-way'!X353=0),IF(Q353&gt;0,-Q353^(1/3),(-Q353)^(1/3)),'OddsRatio_working_3-way'!AN353-'OddsRatio_working_3-way'!R353/3)</f>
        <v>-0.12246349062502607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9">
        <f t="shared" si="78"/>
        <v>0.43971701285008646</v>
      </c>
      <c r="E354" s="9">
        <f t="shared" si="79"/>
        <v>0.29880777700006039</v>
      </c>
      <c r="F354" s="9">
        <f t="shared" si="80"/>
        <v>0.26147521014985309</v>
      </c>
      <c r="G354" s="9">
        <f t="shared" si="81"/>
        <v>1.0618249366002503</v>
      </c>
      <c r="H354" s="9">
        <f t="shared" si="82"/>
        <v>2.2741899239203005</v>
      </c>
      <c r="I354" s="9">
        <f t="shared" si="83"/>
        <v>3.3466331098865538</v>
      </c>
      <c r="J354" s="9">
        <f t="shared" si="84"/>
        <v>3.8244543313566655</v>
      </c>
      <c r="K354" s="11">
        <f t="shared" si="85"/>
        <v>0.45454545454545453</v>
      </c>
      <c r="L354" s="11">
        <f t="shared" si="86"/>
        <v>0.3115264797507788</v>
      </c>
      <c r="M354" s="11">
        <f t="shared" si="87"/>
        <v>0.27322404371584696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-0.27292690966660627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0.23484422902225871</v>
      </c>
      <c r="Q354" s="11">
        <f>2*'OddsRatio_working_3-way'!K354*'OddsRatio_working_3-way'!L354*'OddsRatio_working_3-way'!M354</f>
        <v>7.7378658656427901E-2</v>
      </c>
      <c r="R354" s="11">
        <f t="shared" si="88"/>
        <v>0</v>
      </c>
      <c r="S354" s="11">
        <f t="shared" si="89"/>
        <v>-0.86046564374737755</v>
      </c>
      <c r="T354" s="11">
        <f t="shared" si="90"/>
        <v>-0.28351421540276028</v>
      </c>
      <c r="U354" s="11">
        <f>'OddsRatio_working_3-way'!S354-'OddsRatio_working_3-way'!R354^2/3</f>
        <v>-0.86046564374737755</v>
      </c>
      <c r="V354" s="11">
        <f>'OddsRatio_working_3-way'!S354*'OddsRatio_working_3-way'!R354/3-2*'OddsRatio_working_3-way'!R354^3/27-'OddsRatio_working_3-way'!T354</f>
        <v>0.28351421540276028</v>
      </c>
      <c r="W354" s="11">
        <f>'OddsRatio_working_3-way'!V354^2+4*'OddsRatio_working_3-way'!U354^3/27</f>
        <v>-1.4003353346604769E-2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0.15360962183571666</v>
      </c>
      <c r="Y354" s="11">
        <f>IF('OddsRatio_working_3-way'!W354&gt;=0,IF('OddsRatio_working_3-way'!V354+SQRT('OddsRatio_working_3-way'!W354)&gt;0,0,PI()),ACOS('OddsRatio_working_3-way'!V354/(2*'OddsRatio_working_3-way'!X354)))</f>
        <v>0.39540659261681665</v>
      </c>
      <c r="Z354" s="11">
        <f>'OddsRatio_working_3-way'!X354^(1/3)*COS('OddsRatio_working_3-way'!Y354/3)</f>
        <v>0.53091246830012528</v>
      </c>
      <c r="AA354" s="11">
        <f>'OddsRatio_working_3-way'!X354^(1/3)*COS(('OddsRatio_working_3-way'!Y354+2*PI())/3)</f>
        <v>-0.32641010350587796</v>
      </c>
      <c r="AB354" s="11">
        <f>'OddsRatio_working_3-way'!X354^(1/3)*COS(('OddsRatio_working_3-way'!Y354+4*PI())/3)</f>
        <v>-0.20450236479424727</v>
      </c>
      <c r="AC354" s="11">
        <f>'OddsRatio_working_3-way'!X354^(1/3)*SIN('OddsRatio_working_3-way'!Y354/3)</f>
        <v>7.0383465761458527E-2</v>
      </c>
      <c r="AD354" s="11">
        <f>'OddsRatio_working_3-way'!X354^(1/3)*SIN(('OddsRatio_working_3-way'!Y354+2*PI())/3)</f>
        <v>0.42459195185307974</v>
      </c>
      <c r="AE354" s="11">
        <f>'OddsRatio_working_3-way'!X354^(1/3)*SIN(('OddsRatio_working_3-way'!Y354+4*PI())/3)</f>
        <v>-0.49497541761453828</v>
      </c>
      <c r="AF354" s="11">
        <f>-'OddsRatio_working_3-way'!U354/(3*'OddsRatio_working_3-way'!X354^(1/3))*COS(('OddsRatio_working_3-way'!Y354)/3)</f>
        <v>0.53091246830012517</v>
      </c>
      <c r="AG354" s="11">
        <f>-'OddsRatio_working_3-way'!U354/(3*'OddsRatio_working_3-way'!X354^(1/3))*COS(('OddsRatio_working_3-way'!Y354+2*PI())/3)</f>
        <v>-0.3264101035058779</v>
      </c>
      <c r="AH354" s="11">
        <f>-'OddsRatio_working_3-way'!U354/(3*'OddsRatio_working_3-way'!X354^(1/3))*COS(('OddsRatio_working_3-way'!Y354+4*PI())/3)</f>
        <v>-0.20450236479424724</v>
      </c>
      <c r="AI354" s="11">
        <f>'OddsRatio_working_3-way'!U354/(3*'OddsRatio_working_3-way'!X354^(1/3))*SIN(('OddsRatio_working_3-way'!Y354)/3)</f>
        <v>-7.0383465761458514E-2</v>
      </c>
      <c r="AJ354" s="11">
        <f>'OddsRatio_working_3-way'!U354/(3*'OddsRatio_working_3-way'!X354^(1/3))*SIN(('OddsRatio_working_3-way'!Y354+2*PI())/3)</f>
        <v>-0.42459195185307963</v>
      </c>
      <c r="AK354" s="11">
        <f>'OddsRatio_working_3-way'!U354/(3*'OddsRatio_working_3-way'!X354^(1/3))*SIN(('OddsRatio_working_3-way'!Y354+4*PI())/3)</f>
        <v>0.49497541761453817</v>
      </c>
      <c r="AL354" s="11">
        <f>'OddsRatio_working_3-way'!Z354+'OddsRatio_working_3-way'!AF354</f>
        <v>1.0618249366002503</v>
      </c>
      <c r="AM354" s="11">
        <f>'OddsRatio_working_3-way'!AA354+'OddsRatio_working_3-way'!AG354</f>
        <v>-0.65282020701175592</v>
      </c>
      <c r="AN354" s="11">
        <f>'OddsRatio_working_3-way'!AB354+'OddsRatio_working_3-way'!AH354</f>
        <v>-0.40900472958849454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1.0618249366002503</v>
      </c>
      <c r="AS354" s="11">
        <f>IF(('OddsRatio_working_3-way'!X354=0),IF(Q354&gt;0,-Q354^(1/3),(-Q354)^(1/3)),'OddsRatio_working_3-way'!AM354-'OddsRatio_working_3-way'!R354/3)</f>
        <v>-0.65282020701175592</v>
      </c>
      <c r="AT354" s="11">
        <f>IF(('OddsRatio_working_3-way'!X354=0),IF(Q354&gt;0,-Q354^(1/3),(-Q354)^(1/3)),'OddsRatio_working_3-way'!AN354-'OddsRatio_working_3-way'!R354/3)</f>
        <v>-0.40900472958849454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9">
        <f t="shared" si="78"/>
        <v>0.48921458116930844</v>
      </c>
      <c r="E355" s="9">
        <f t="shared" si="79"/>
        <v>0.29344394889135905</v>
      </c>
      <c r="F355" s="9">
        <f t="shared" si="80"/>
        <v>0.21734146993933248</v>
      </c>
      <c r="G355" s="9">
        <f t="shared" si="81"/>
        <v>1.0654008100207155</v>
      </c>
      <c r="H355" s="9">
        <f t="shared" si="82"/>
        <v>2.0440927938203006</v>
      </c>
      <c r="I355" s="9">
        <f t="shared" si="83"/>
        <v>3.4078058306468173</v>
      </c>
      <c r="J355" s="9">
        <f t="shared" si="84"/>
        <v>4.6010547378700188</v>
      </c>
      <c r="K355" s="11">
        <f t="shared" si="85"/>
        <v>0.50505050505050508</v>
      </c>
      <c r="L355" s="11">
        <f t="shared" si="86"/>
        <v>0.30674846625766872</v>
      </c>
      <c r="M355" s="11">
        <f t="shared" si="87"/>
        <v>0.22831050228310504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-0.26478557035746719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0.23415373444787685</v>
      </c>
      <c r="Q355" s="11">
        <f>2*'OddsRatio_working_3-way'!K355*'OddsRatio_working_3-way'!L355*'OddsRatio_working_3-way'!M355</f>
        <v>7.074130950086914E-2</v>
      </c>
      <c r="R355" s="11">
        <f t="shared" si="88"/>
        <v>0</v>
      </c>
      <c r="S355" s="11">
        <f t="shared" si="89"/>
        <v>-0.88431455736716846</v>
      </c>
      <c r="T355" s="11">
        <f t="shared" si="90"/>
        <v>-0.26716451884204484</v>
      </c>
      <c r="U355" s="11">
        <f>'OddsRatio_working_3-way'!S355-'OddsRatio_working_3-way'!R355^2/3</f>
        <v>-0.88431455736716846</v>
      </c>
      <c r="V355" s="11">
        <f>'OddsRatio_working_3-way'!S355*'OddsRatio_working_3-way'!R355/3-2*'OddsRatio_working_3-way'!R355^3/27-'OddsRatio_working_3-way'!T355</f>
        <v>0.26716451884204484</v>
      </c>
      <c r="W355" s="11">
        <f>'OddsRatio_working_3-way'!V355^2+4*'OddsRatio_working_3-way'!U355^3/27</f>
        <v>-3.1074202044130458E-2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0.16003990297128384</v>
      </c>
      <c r="Y355" s="11">
        <f>IF('OddsRatio_working_3-way'!W355&gt;=0,IF('OddsRatio_working_3-way'!V355+SQRT('OddsRatio_working_3-way'!W355)&gt;0,0,PI()),ACOS('OddsRatio_working_3-way'!V355/(2*'OddsRatio_working_3-way'!X355)))</f>
        <v>0.58324310083041708</v>
      </c>
      <c r="Z355" s="11">
        <f>'OddsRatio_working_3-way'!X355^(1/3)*COS('OddsRatio_working_3-way'!Y355/3)</f>
        <v>0.53270040501035776</v>
      </c>
      <c r="AA355" s="11">
        <f>'OddsRatio_working_3-way'!X355^(1/3)*COS(('OddsRatio_working_3-way'!Y355+2*PI())/3)</f>
        <v>-0.35718713452152773</v>
      </c>
      <c r="AB355" s="11">
        <f>'OddsRatio_working_3-way'!X355^(1/3)*COS(('OddsRatio_working_3-way'!Y355+4*PI())/3)</f>
        <v>-0.17551327048882984</v>
      </c>
      <c r="AC355" s="11">
        <f>'OddsRatio_working_3-way'!X355^(1/3)*SIN('OddsRatio_working_3-way'!Y355/3)</f>
        <v>0.10488945430399754</v>
      </c>
      <c r="AD355" s="11">
        <f>'OddsRatio_working_3-way'!X355^(1/3)*SIN(('OddsRatio_working_3-way'!Y355+2*PI())/3)</f>
        <v>0.40888735619323024</v>
      </c>
      <c r="AE355" s="11">
        <f>'OddsRatio_working_3-way'!X355^(1/3)*SIN(('OddsRatio_working_3-way'!Y355+4*PI())/3)</f>
        <v>-0.51377681049722779</v>
      </c>
      <c r="AF355" s="11">
        <f>-'OddsRatio_working_3-way'!U355/(3*'OddsRatio_working_3-way'!X355^(1/3))*COS(('OddsRatio_working_3-way'!Y355)/3)</f>
        <v>0.53270040501035776</v>
      </c>
      <c r="AG355" s="11">
        <f>-'OddsRatio_working_3-way'!U355/(3*'OddsRatio_working_3-way'!X355^(1/3))*COS(('OddsRatio_working_3-way'!Y355+2*PI())/3)</f>
        <v>-0.35718713452152773</v>
      </c>
      <c r="AH355" s="11">
        <f>-'OddsRatio_working_3-way'!U355/(3*'OddsRatio_working_3-way'!X355^(1/3))*COS(('OddsRatio_working_3-way'!Y355+4*PI())/3)</f>
        <v>-0.17551327048882984</v>
      </c>
      <c r="AI355" s="11">
        <f>'OddsRatio_working_3-way'!U355/(3*'OddsRatio_working_3-way'!X355^(1/3))*SIN(('OddsRatio_working_3-way'!Y355)/3)</f>
        <v>-0.10488945430399754</v>
      </c>
      <c r="AJ355" s="11">
        <f>'OddsRatio_working_3-way'!U355/(3*'OddsRatio_working_3-way'!X355^(1/3))*SIN(('OddsRatio_working_3-way'!Y355+2*PI())/3)</f>
        <v>-0.40888735619323024</v>
      </c>
      <c r="AK355" s="11">
        <f>'OddsRatio_working_3-way'!U355/(3*'OddsRatio_working_3-way'!X355^(1/3))*SIN(('OddsRatio_working_3-way'!Y355+4*PI())/3)</f>
        <v>0.51377681049722779</v>
      </c>
      <c r="AL355" s="11">
        <f>'OddsRatio_working_3-way'!Z355+'OddsRatio_working_3-way'!AF355</f>
        <v>1.0654008100207155</v>
      </c>
      <c r="AM355" s="11">
        <f>'OddsRatio_working_3-way'!AA355+'OddsRatio_working_3-way'!AG355</f>
        <v>-0.71437426904305545</v>
      </c>
      <c r="AN355" s="11">
        <f>'OddsRatio_working_3-way'!AB355+'OddsRatio_working_3-way'!AH355</f>
        <v>-0.35102654097765967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1.0654008100207155</v>
      </c>
      <c r="AS355" s="11">
        <f>IF(('OddsRatio_working_3-way'!X355=0),IF(Q355&gt;0,-Q355^(1/3),(-Q355)^(1/3)),'OddsRatio_working_3-way'!AM355-'OddsRatio_working_3-way'!R355/3)</f>
        <v>-0.71437426904305545</v>
      </c>
      <c r="AT355" s="11">
        <f>IF(('OddsRatio_working_3-way'!X355=0),IF(Q355&gt;0,-Q355^(1/3),(-Q355)^(1/3)),'OddsRatio_working_3-way'!AN355-'OddsRatio_working_3-way'!R355/3)</f>
        <v>-0.35102654097765967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9">
        <f t="shared" si="78"/>
        <v>0.12561537144422913</v>
      </c>
      <c r="E356" s="9">
        <f t="shared" si="79"/>
        <v>0.22347277301621363</v>
      </c>
      <c r="F356" s="9">
        <f t="shared" si="80"/>
        <v>0.65091185553955733</v>
      </c>
      <c r="G356" s="9">
        <f t="shared" si="81"/>
        <v>1.1173048415642577</v>
      </c>
      <c r="H356" s="9">
        <f t="shared" si="82"/>
        <v>7.9608091629453268</v>
      </c>
      <c r="I356" s="9">
        <f t="shared" si="83"/>
        <v>4.4748180572648417</v>
      </c>
      <c r="J356" s="9">
        <f t="shared" si="84"/>
        <v>1.5363063239508439</v>
      </c>
      <c r="K356" s="11">
        <f t="shared" si="85"/>
        <v>0.13831258644536651</v>
      </c>
      <c r="L356" s="11">
        <f t="shared" si="86"/>
        <v>0.24330900243309</v>
      </c>
      <c r="M356" s="11">
        <f t="shared" si="87"/>
        <v>0.67567567567567566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-0.21146954872005619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0.22329019512288734</v>
      </c>
      <c r="Q356" s="11">
        <f>2*'OddsRatio_working_3-way'!K356*'OddsRatio_working_3-way'!L356*'OddsRatio_working_3-way'!M356</f>
        <v>4.5476618151300878E-2</v>
      </c>
      <c r="R356" s="11">
        <f t="shared" si="88"/>
        <v>0</v>
      </c>
      <c r="S356" s="11">
        <f t="shared" si="89"/>
        <v>-1.0558976291119784</v>
      </c>
      <c r="T356" s="11">
        <f t="shared" si="90"/>
        <v>-0.21505043362769416</v>
      </c>
      <c r="U356" s="11">
        <f>'OddsRatio_working_3-way'!S356-'OddsRatio_working_3-way'!R356^2/3</f>
        <v>-1.0558976291119784</v>
      </c>
      <c r="V356" s="11">
        <f>'OddsRatio_working_3-way'!S356*'OddsRatio_working_3-way'!R356/3-2*'OddsRatio_working_3-way'!R356^3/27-'OddsRatio_working_3-way'!T356</f>
        <v>0.21505043362769416</v>
      </c>
      <c r="W356" s="11">
        <f>'OddsRatio_working_3-way'!V356^2+4*'OddsRatio_working_3-way'!U356^3/27</f>
        <v>-0.12815941126486288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0.20880978201961839</v>
      </c>
      <c r="Y356" s="11">
        <f>IF('OddsRatio_working_3-way'!W356&gt;=0,IF('OddsRatio_working_3-way'!V356+SQRT('OddsRatio_working_3-way'!W356)&gt;0,0,PI()),ACOS('OddsRatio_working_3-way'!V356/(2*'OddsRatio_working_3-way'!X356)))</f>
        <v>1.0298547187320166</v>
      </c>
      <c r="Z356" s="11">
        <f>'OddsRatio_working_3-way'!X356^(1/3)*COS('OddsRatio_working_3-way'!Y356/3)</f>
        <v>0.55865242078212884</v>
      </c>
      <c r="AA356" s="11">
        <f>'OddsRatio_working_3-way'!X356^(1/3)*COS(('OddsRatio_working_3-way'!Y356+2*PI())/3)</f>
        <v>-0.45225686656195585</v>
      </c>
      <c r="AB356" s="11">
        <f>'OddsRatio_working_3-way'!X356^(1/3)*COS(('OddsRatio_working_3-way'!Y356+4*PI())/3)</f>
        <v>-0.10639555422017305</v>
      </c>
      <c r="AC356" s="11">
        <f>'OddsRatio_working_3-way'!X356^(1/3)*SIN('OddsRatio_working_3-way'!Y356/3)</f>
        <v>0.19968312178280562</v>
      </c>
      <c r="AD356" s="11">
        <f>'OddsRatio_working_3-way'!X356^(1/3)*SIN(('OddsRatio_working_3-way'!Y356+2*PI())/3)</f>
        <v>0.3839656273915944</v>
      </c>
      <c r="AE356" s="11">
        <f>'OddsRatio_working_3-way'!X356^(1/3)*SIN(('OddsRatio_working_3-way'!Y356+4*PI())/3)</f>
        <v>-0.58364874917439991</v>
      </c>
      <c r="AF356" s="11">
        <f>-'OddsRatio_working_3-way'!U356/(3*'OddsRatio_working_3-way'!X356^(1/3))*COS(('OddsRatio_working_3-way'!Y356)/3)</f>
        <v>0.55865242078212896</v>
      </c>
      <c r="AG356" s="11">
        <f>-'OddsRatio_working_3-way'!U356/(3*'OddsRatio_working_3-way'!X356^(1/3))*COS(('OddsRatio_working_3-way'!Y356+2*PI())/3)</f>
        <v>-0.45225686656195591</v>
      </c>
      <c r="AH356" s="11">
        <f>-'OddsRatio_working_3-way'!U356/(3*'OddsRatio_working_3-way'!X356^(1/3))*COS(('OddsRatio_working_3-way'!Y356+4*PI())/3)</f>
        <v>-0.10639555422017306</v>
      </c>
      <c r="AI356" s="11">
        <f>'OddsRatio_working_3-way'!U356/(3*'OddsRatio_working_3-way'!X356^(1/3))*SIN(('OddsRatio_working_3-way'!Y356)/3)</f>
        <v>-0.19968312178280567</v>
      </c>
      <c r="AJ356" s="11">
        <f>'OddsRatio_working_3-way'!U356/(3*'OddsRatio_working_3-way'!X356^(1/3))*SIN(('OddsRatio_working_3-way'!Y356+2*PI())/3)</f>
        <v>-0.38396562739159446</v>
      </c>
      <c r="AK356" s="11">
        <f>'OddsRatio_working_3-way'!U356/(3*'OddsRatio_working_3-way'!X356^(1/3))*SIN(('OddsRatio_working_3-way'!Y356+4*PI())/3)</f>
        <v>0.58364874917440002</v>
      </c>
      <c r="AL356" s="11">
        <f>'OddsRatio_working_3-way'!Z356+'OddsRatio_working_3-way'!AF356</f>
        <v>1.1173048415642577</v>
      </c>
      <c r="AM356" s="11">
        <f>'OddsRatio_working_3-way'!AA356+'OddsRatio_working_3-way'!AG356</f>
        <v>-0.9045137331239117</v>
      </c>
      <c r="AN356" s="11">
        <f>'OddsRatio_working_3-way'!AB356+'OddsRatio_working_3-way'!AH356</f>
        <v>-0.2127911084403461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1.1173048415642577</v>
      </c>
      <c r="AS356" s="11">
        <f>IF(('OddsRatio_working_3-way'!X356=0),IF(Q356&gt;0,-Q356^(1/3),(-Q356)^(1/3)),'OddsRatio_working_3-way'!AM356-'OddsRatio_working_3-way'!R356/3)</f>
        <v>-0.9045137331239117</v>
      </c>
      <c r="AT356" s="11">
        <f>IF(('OddsRatio_working_3-way'!X356=0),IF(Q356&gt;0,-Q356^(1/3),(-Q356)^(1/3)),'OddsRatio_working_3-way'!AN356-'OddsRatio_working_3-way'!R356/3)</f>
        <v>-0.2127911084403461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9">
        <f t="shared" si="78"/>
        <v>0.47437681150542077</v>
      </c>
      <c r="E357" s="9">
        <f t="shared" si="79"/>
        <v>0.28025793500717494</v>
      </c>
      <c r="F357" s="9">
        <f t="shared" si="80"/>
        <v>0.2453652534874044</v>
      </c>
      <c r="G357" s="9">
        <f t="shared" si="81"/>
        <v>1.0355409725917344</v>
      </c>
      <c r="H357" s="9">
        <f t="shared" si="82"/>
        <v>2.1080288406731551</v>
      </c>
      <c r="I357" s="9">
        <f t="shared" si="83"/>
        <v>3.5681416120275018</v>
      </c>
      <c r="J357" s="9">
        <f t="shared" si="84"/>
        <v>4.0755566885974508</v>
      </c>
      <c r="K357" s="11">
        <f t="shared" si="85"/>
        <v>0.48309178743961356</v>
      </c>
      <c r="L357" s="11">
        <f t="shared" si="86"/>
        <v>0.28735632183908044</v>
      </c>
      <c r="M357" s="11">
        <f t="shared" si="87"/>
        <v>0.25188916876574308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-0.27558261171681164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0.22798564333842036</v>
      </c>
      <c r="Q357" s="11">
        <f>2*'OddsRatio_working_3-way'!K357*'OddsRatio_working_3-way'!L357*'OddsRatio_working_3-way'!M357</f>
        <v>6.9934246422828319E-2</v>
      </c>
      <c r="R357" s="11">
        <f t="shared" si="88"/>
        <v>0</v>
      </c>
      <c r="S357" s="11">
        <f t="shared" si="89"/>
        <v>-0.8272860247536159</v>
      </c>
      <c r="T357" s="11">
        <f t="shared" si="90"/>
        <v>-0.25376871924957539</v>
      </c>
      <c r="U357" s="11">
        <f>'OddsRatio_working_3-way'!S357-'OddsRatio_working_3-way'!R357^2/3</f>
        <v>-0.8272860247536159</v>
      </c>
      <c r="V357" s="11">
        <f>'OddsRatio_working_3-way'!S357*'OddsRatio_working_3-way'!R357/3-2*'OddsRatio_working_3-way'!R357^3/27-'OddsRatio_working_3-way'!T357</f>
        <v>0.25376871924957539</v>
      </c>
      <c r="W357" s="11">
        <f>'OddsRatio_working_3-way'!V357^2+4*'OddsRatio_working_3-way'!U357^3/27</f>
        <v>-1.9482377554956604E-2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0.14481103240475707</v>
      </c>
      <c r="Y357" s="11">
        <f>IF('OddsRatio_working_3-way'!W357&gt;=0,IF('OddsRatio_working_3-way'!V357+SQRT('OddsRatio_working_3-way'!W357)&gt;0,0,PI()),ACOS('OddsRatio_working_3-way'!V357/(2*'OddsRatio_working_3-way'!X357)))</f>
        <v>0.50286285201711989</v>
      </c>
      <c r="Z357" s="11">
        <f>'OddsRatio_working_3-way'!X357^(1/3)*COS('OddsRatio_working_3-way'!Y357/3)</f>
        <v>0.51777048629586719</v>
      </c>
      <c r="AA357" s="11">
        <f>'OddsRatio_working_3-way'!X357^(1/3)*COS(('OddsRatio_working_3-way'!Y357+2*PI())/3)</f>
        <v>-0.33475881449599859</v>
      </c>
      <c r="AB357" s="11">
        <f>'OddsRatio_working_3-way'!X357^(1/3)*COS(('OddsRatio_working_3-way'!Y357+4*PI())/3)</f>
        <v>-0.18301167179986852</v>
      </c>
      <c r="AC357" s="11">
        <f>'OddsRatio_working_3-way'!X357^(1/3)*SIN('OddsRatio_working_3-way'!Y357/3)</f>
        <v>8.7611253684367146E-2</v>
      </c>
      <c r="AD357" s="11">
        <f>'OddsRatio_working_3-way'!X357^(1/3)*SIN(('OddsRatio_working_3-way'!Y357+2*PI())/3)</f>
        <v>0.40459676761985996</v>
      </c>
      <c r="AE357" s="11">
        <f>'OddsRatio_working_3-way'!X357^(1/3)*SIN(('OddsRatio_working_3-way'!Y357+4*PI())/3)</f>
        <v>-0.49220802130422714</v>
      </c>
      <c r="AF357" s="11">
        <f>-'OddsRatio_working_3-way'!U357/(3*'OddsRatio_working_3-way'!X357^(1/3))*COS(('OddsRatio_working_3-way'!Y357)/3)</f>
        <v>0.51777048629586708</v>
      </c>
      <c r="AG357" s="11">
        <f>-'OddsRatio_working_3-way'!U357/(3*'OddsRatio_working_3-way'!X357^(1/3))*COS(('OddsRatio_working_3-way'!Y357+2*PI())/3)</f>
        <v>-0.33475881449599848</v>
      </c>
      <c r="AH357" s="11">
        <f>-'OddsRatio_working_3-way'!U357/(3*'OddsRatio_working_3-way'!X357^(1/3))*COS(('OddsRatio_working_3-way'!Y357+4*PI())/3)</f>
        <v>-0.18301167179986846</v>
      </c>
      <c r="AI357" s="11">
        <f>'OddsRatio_working_3-way'!U357/(3*'OddsRatio_working_3-way'!X357^(1/3))*SIN(('OddsRatio_working_3-way'!Y357)/3)</f>
        <v>-8.7611253684367132E-2</v>
      </c>
      <c r="AJ357" s="11">
        <f>'OddsRatio_working_3-way'!U357/(3*'OddsRatio_working_3-way'!X357^(1/3))*SIN(('OddsRatio_working_3-way'!Y357+2*PI())/3)</f>
        <v>-0.40459676761985985</v>
      </c>
      <c r="AK357" s="11">
        <f>'OddsRatio_working_3-way'!U357/(3*'OddsRatio_working_3-way'!X357^(1/3))*SIN(('OddsRatio_working_3-way'!Y357+4*PI())/3)</f>
        <v>0.49220802130422703</v>
      </c>
      <c r="AL357" s="11">
        <f>'OddsRatio_working_3-way'!Z357+'OddsRatio_working_3-way'!AF357</f>
        <v>1.0355409725917344</v>
      </c>
      <c r="AM357" s="11">
        <f>'OddsRatio_working_3-way'!AA357+'OddsRatio_working_3-way'!AG357</f>
        <v>-0.66951762899199707</v>
      </c>
      <c r="AN357" s="11">
        <f>'OddsRatio_working_3-way'!AB357+'OddsRatio_working_3-way'!AH357</f>
        <v>-0.36602334359973698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1.0355409725917344</v>
      </c>
      <c r="AS357" s="11">
        <f>IF(('OddsRatio_working_3-way'!X357=0),IF(Q357&gt;0,-Q357^(1/3),(-Q357)^(1/3)),'OddsRatio_working_3-way'!AM357-'OddsRatio_working_3-way'!R357/3)</f>
        <v>-0.66951762899199707</v>
      </c>
      <c r="AT357" s="11">
        <f>IF(('OddsRatio_working_3-way'!X357=0),IF(Q357&gt;0,-Q357^(1/3),(-Q357)^(1/3)),'OddsRatio_working_3-way'!AN357-'OddsRatio_working_3-way'!R357/3)</f>
        <v>-0.36602334359973698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9">
        <f t="shared" si="78"/>
        <v>0.35501740063303716</v>
      </c>
      <c r="E358" s="9">
        <f t="shared" si="79"/>
        <v>0.30995039564737753</v>
      </c>
      <c r="F358" s="9">
        <f t="shared" si="80"/>
        <v>0.33503220371958514</v>
      </c>
      <c r="G358" s="9">
        <f t="shared" si="81"/>
        <v>1.0501522210123377</v>
      </c>
      <c r="H358" s="9">
        <f t="shared" si="82"/>
        <v>2.8167633423513441</v>
      </c>
      <c r="I358" s="9">
        <f t="shared" si="83"/>
        <v>3.226322708546157</v>
      </c>
      <c r="J358" s="9">
        <f t="shared" si="84"/>
        <v>2.9847876977133185</v>
      </c>
      <c r="K358" s="11">
        <f t="shared" si="85"/>
        <v>0.36630036630036628</v>
      </c>
      <c r="L358" s="11">
        <f t="shared" si="86"/>
        <v>0.32051282051282048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-0.28159742839008206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0.23318295876187811</v>
      </c>
      <c r="Q358" s="11">
        <f>2*'OddsRatio_working_3-way'!K358*'OddsRatio_working_3-way'!L358*'OddsRatio_working_3-way'!M358</f>
        <v>8.1248417687065519E-2</v>
      </c>
      <c r="R358" s="11">
        <f t="shared" si="88"/>
        <v>0</v>
      </c>
      <c r="S358" s="11">
        <f t="shared" si="89"/>
        <v>-0.82807204630740472</v>
      </c>
      <c r="T358" s="11">
        <f t="shared" si="90"/>
        <v>-0.28852684540327683</v>
      </c>
      <c r="U358" s="11">
        <f>'OddsRatio_working_3-way'!S358-'OddsRatio_working_3-way'!R358^2/3</f>
        <v>-0.82807204630740472</v>
      </c>
      <c r="V358" s="11">
        <f>'OddsRatio_working_3-way'!S358*'OddsRatio_working_3-way'!R358/3-2*'OddsRatio_working_3-way'!R358^3/27-'OddsRatio_working_3-way'!T358</f>
        <v>0.28852684540327683</v>
      </c>
      <c r="W358" s="11">
        <f>'OddsRatio_working_3-way'!V358^2+4*'OddsRatio_working_3-way'!U358^3/27</f>
        <v>-8.7251818990714824E-4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0.145017463352068</v>
      </c>
      <c r="Y358" s="11">
        <f>IF('OddsRatio_working_3-way'!W358&gt;=0,IF('OddsRatio_working_3-way'!V358+SQRT('OddsRatio_working_3-way'!W358)&gt;0,0,PI()),ACOS('OddsRatio_working_3-way'!V358/(2*'OddsRatio_working_3-way'!X358)))</f>
        <v>0.10202123742757863</v>
      </c>
      <c r="Z358" s="11">
        <f>'OddsRatio_working_3-way'!X358^(1/3)*COS('OddsRatio_working_3-way'!Y358/3)</f>
        <v>0.52507611050616887</v>
      </c>
      <c r="AA358" s="11">
        <f>'OddsRatio_working_3-way'!X358^(1/3)*COS(('OddsRatio_working_3-way'!Y358+2*PI())/3)</f>
        <v>-0.27800803290776632</v>
      </c>
      <c r="AB358" s="11">
        <f>'OddsRatio_working_3-way'!X358^(1/3)*COS(('OddsRatio_working_3-way'!Y358+4*PI())/3)</f>
        <v>-0.2470680775984026</v>
      </c>
      <c r="AC358" s="11">
        <f>'OddsRatio_working_3-way'!X358^(1/3)*SIN('OddsRatio_working_3-way'!Y358/3)</f>
        <v>1.7863191526576321E-2</v>
      </c>
      <c r="AD358" s="11">
        <f>'OddsRatio_working_3-way'!X358^(1/3)*SIN(('OddsRatio_working_3-way'!Y358+2*PI())/3)</f>
        <v>0.44579765485537931</v>
      </c>
      <c r="AE358" s="11">
        <f>'OddsRatio_working_3-way'!X358^(1/3)*SIN(('OddsRatio_working_3-way'!Y358+4*PI())/3)</f>
        <v>-0.46366084638195543</v>
      </c>
      <c r="AF358" s="11">
        <f>-'OddsRatio_working_3-way'!U358/(3*'OddsRatio_working_3-way'!X358^(1/3))*COS(('OddsRatio_working_3-way'!Y358)/3)</f>
        <v>0.52507611050616887</v>
      </c>
      <c r="AG358" s="11">
        <f>-'OddsRatio_working_3-way'!U358/(3*'OddsRatio_working_3-way'!X358^(1/3))*COS(('OddsRatio_working_3-way'!Y358+2*PI())/3)</f>
        <v>-0.27800803290776632</v>
      </c>
      <c r="AH358" s="11">
        <f>-'OddsRatio_working_3-way'!U358/(3*'OddsRatio_working_3-way'!X358^(1/3))*COS(('OddsRatio_working_3-way'!Y358+4*PI())/3)</f>
        <v>-0.2470680775984026</v>
      </c>
      <c r="AI358" s="11">
        <f>'OddsRatio_working_3-way'!U358/(3*'OddsRatio_working_3-way'!X358^(1/3))*SIN(('OddsRatio_working_3-way'!Y358)/3)</f>
        <v>-1.7863191526576321E-2</v>
      </c>
      <c r="AJ358" s="11">
        <f>'OddsRatio_working_3-way'!U358/(3*'OddsRatio_working_3-way'!X358^(1/3))*SIN(('OddsRatio_working_3-way'!Y358+2*PI())/3)</f>
        <v>-0.44579765485537931</v>
      </c>
      <c r="AK358" s="11">
        <f>'OddsRatio_working_3-way'!U358/(3*'OddsRatio_working_3-way'!X358^(1/3))*SIN(('OddsRatio_working_3-way'!Y358+4*PI())/3)</f>
        <v>0.46366084638195543</v>
      </c>
      <c r="AL358" s="11">
        <f>'OddsRatio_working_3-way'!Z358+'OddsRatio_working_3-way'!AF358</f>
        <v>1.0501522210123377</v>
      </c>
      <c r="AM358" s="11">
        <f>'OddsRatio_working_3-way'!AA358+'OddsRatio_working_3-way'!AG358</f>
        <v>-0.55601606581553265</v>
      </c>
      <c r="AN358" s="11">
        <f>'OddsRatio_working_3-way'!AB358+'OddsRatio_working_3-way'!AH358</f>
        <v>-0.4941361551968052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1.0501522210123377</v>
      </c>
      <c r="AS358" s="11">
        <f>IF(('OddsRatio_working_3-way'!X358=0),IF(Q358&gt;0,-Q358^(1/3),(-Q358)^(1/3)),'OddsRatio_working_3-way'!AM358-'OddsRatio_working_3-way'!R358/3)</f>
        <v>-0.55601606581553265</v>
      </c>
      <c r="AT358" s="11">
        <f>IF(('OddsRatio_working_3-way'!X358=0),IF(Q358&gt;0,-Q358^(1/3),(-Q358)^(1/3)),'OddsRatio_working_3-way'!AN358-'OddsRatio_working_3-way'!R358/3)</f>
        <v>-0.4941361551968052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9">
        <f t="shared" si="78"/>
        <v>0.65857237229488208</v>
      </c>
      <c r="E359" s="9">
        <f t="shared" si="79"/>
        <v>0.21452532694159993</v>
      </c>
      <c r="F359" s="9">
        <f t="shared" si="80"/>
        <v>0.12690230076351799</v>
      </c>
      <c r="G359" s="9">
        <f t="shared" si="81"/>
        <v>1.0800750041189102</v>
      </c>
      <c r="H359" s="9">
        <f t="shared" si="82"/>
        <v>1.5184360019770773</v>
      </c>
      <c r="I359" s="9">
        <f t="shared" si="83"/>
        <v>4.6614542639631047</v>
      </c>
      <c r="J359" s="9">
        <f t="shared" si="84"/>
        <v>7.8800777762374583</v>
      </c>
      <c r="K359" s="11">
        <f t="shared" si="85"/>
        <v>0.67567567567567566</v>
      </c>
      <c r="L359" s="11">
        <f t="shared" si="86"/>
        <v>0.22779043280182235</v>
      </c>
      <c r="M359" s="11">
        <f t="shared" si="87"/>
        <v>0.13568521031207598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-0.21646448097337168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0.21384851221998061</v>
      </c>
      <c r="Q359" s="11">
        <f>2*'OddsRatio_working_3-way'!K359*'OddsRatio_working_3-way'!L359*'OddsRatio_working_3-way'!M359</f>
        <v>4.1767287542964965E-2</v>
      </c>
      <c r="R359" s="11">
        <f t="shared" si="88"/>
        <v>0</v>
      </c>
      <c r="S359" s="11">
        <f t="shared" si="89"/>
        <v>-0.98791502078480542</v>
      </c>
      <c r="T359" s="11">
        <f t="shared" si="90"/>
        <v>-0.19295215249703232</v>
      </c>
      <c r="U359" s="11">
        <f>'OddsRatio_working_3-way'!S359-'OddsRatio_working_3-way'!R359^2/3</f>
        <v>-0.98791502078480542</v>
      </c>
      <c r="V359" s="11">
        <f>'OddsRatio_working_3-way'!S359*'OddsRatio_working_3-way'!R359/3-2*'OddsRatio_working_3-way'!R359^3/27-'OddsRatio_working_3-way'!T359</f>
        <v>0.19295215249703232</v>
      </c>
      <c r="W359" s="11">
        <f>'OddsRatio_working_3-way'!V359^2+4*'OddsRatio_working_3-way'!U359^3/27</f>
        <v>-0.10561116129871811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0.18897201806878455</v>
      </c>
      <c r="Y359" s="11">
        <f>IF('OddsRatio_working_3-way'!W359&gt;=0,IF('OddsRatio_working_3-way'!V359+SQRT('OddsRatio_working_3-way'!W359)&gt;0,0,PI()),ACOS('OddsRatio_working_3-way'!V359/(2*'OddsRatio_working_3-way'!X359)))</f>
        <v>1.0349940889961458</v>
      </c>
      <c r="Z359" s="11">
        <f>'OddsRatio_working_3-way'!X359^(1/3)*COS('OddsRatio_working_3-way'!Y359/3)</f>
        <v>0.54003750205945511</v>
      </c>
      <c r="AA359" s="11">
        <f>'OddsRatio_working_3-way'!X359^(1/3)*COS(('OddsRatio_working_3-way'!Y359+2*PI())/3)</f>
        <v>-0.43809128737412673</v>
      </c>
      <c r="AB359" s="11">
        <f>'OddsRatio_working_3-way'!X359^(1/3)*COS(('OddsRatio_working_3-way'!Y359+4*PI())/3)</f>
        <v>-0.1019462146853283</v>
      </c>
      <c r="AC359" s="11">
        <f>'OddsRatio_working_3-way'!X359^(1/3)*SIN('OddsRatio_working_3-way'!Y359/3)</f>
        <v>0.19407344820364406</v>
      </c>
      <c r="AD359" s="11">
        <f>'OddsRatio_working_3-way'!X359^(1/3)*SIN(('OddsRatio_working_3-way'!Y359+2*PI())/3)</f>
        <v>0.37064947167795725</v>
      </c>
      <c r="AE359" s="11">
        <f>'OddsRatio_working_3-way'!X359^(1/3)*SIN(('OddsRatio_working_3-way'!Y359+4*PI())/3)</f>
        <v>-0.56472291988160128</v>
      </c>
      <c r="AF359" s="11">
        <f>-'OddsRatio_working_3-way'!U359/(3*'OddsRatio_working_3-way'!X359^(1/3))*COS(('OddsRatio_working_3-way'!Y359)/3)</f>
        <v>0.54003750205945511</v>
      </c>
      <c r="AG359" s="11">
        <f>-'OddsRatio_working_3-way'!U359/(3*'OddsRatio_working_3-way'!X359^(1/3))*COS(('OddsRatio_working_3-way'!Y359+2*PI())/3)</f>
        <v>-0.43809128737412673</v>
      </c>
      <c r="AH359" s="11">
        <f>-'OddsRatio_working_3-way'!U359/(3*'OddsRatio_working_3-way'!X359^(1/3))*COS(('OddsRatio_working_3-way'!Y359+4*PI())/3)</f>
        <v>-0.1019462146853283</v>
      </c>
      <c r="AI359" s="11">
        <f>'OddsRatio_working_3-way'!U359/(3*'OddsRatio_working_3-way'!X359^(1/3))*SIN(('OddsRatio_working_3-way'!Y359)/3)</f>
        <v>-0.19407344820364406</v>
      </c>
      <c r="AJ359" s="11">
        <f>'OddsRatio_working_3-way'!U359/(3*'OddsRatio_working_3-way'!X359^(1/3))*SIN(('OddsRatio_working_3-way'!Y359+2*PI())/3)</f>
        <v>-0.37064947167795725</v>
      </c>
      <c r="AK359" s="11">
        <f>'OddsRatio_working_3-way'!U359/(3*'OddsRatio_working_3-way'!X359^(1/3))*SIN(('OddsRatio_working_3-way'!Y359+4*PI())/3)</f>
        <v>0.56472291988160128</v>
      </c>
      <c r="AL359" s="11">
        <f>'OddsRatio_working_3-way'!Z359+'OddsRatio_working_3-way'!AF359</f>
        <v>1.0800750041189102</v>
      </c>
      <c r="AM359" s="11">
        <f>'OddsRatio_working_3-way'!AA359+'OddsRatio_working_3-way'!AG359</f>
        <v>-0.87618257474825345</v>
      </c>
      <c r="AN359" s="11">
        <f>'OddsRatio_working_3-way'!AB359+'OddsRatio_working_3-way'!AH359</f>
        <v>-0.2038924293706566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1.0800750041189102</v>
      </c>
      <c r="AS359" s="11">
        <f>IF(('OddsRatio_working_3-way'!X359=0),IF(Q359&gt;0,-Q359^(1/3),(-Q359)^(1/3)),'OddsRatio_working_3-way'!AM359-'OddsRatio_working_3-way'!R359/3)</f>
        <v>-0.87618257474825345</v>
      </c>
      <c r="AT359" s="11">
        <f>IF(('OddsRatio_working_3-way'!X359=0),IF(Q359&gt;0,-Q359^(1/3),(-Q359)^(1/3)),'OddsRatio_working_3-way'!AN359-'OddsRatio_working_3-way'!R359/3)</f>
        <v>-0.2038924293706566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9">
        <f t="shared" si="78"/>
        <v>0.24182746260541976</v>
      </c>
      <c r="E360" s="9">
        <f t="shared" si="79"/>
        <v>0.29496902665978642</v>
      </c>
      <c r="F360" s="9">
        <f t="shared" si="80"/>
        <v>0.46320351073479399</v>
      </c>
      <c r="G360" s="9">
        <f t="shared" si="81"/>
        <v>1.0347127528044338</v>
      </c>
      <c r="H360" s="9">
        <f t="shared" si="82"/>
        <v>4.1351796409974337</v>
      </c>
      <c r="I360" s="9">
        <f t="shared" si="83"/>
        <v>3.390186458978242</v>
      </c>
      <c r="J360" s="9">
        <f t="shared" si="84"/>
        <v>2.1588782831409659</v>
      </c>
      <c r="K360" s="11">
        <f t="shared" si="85"/>
        <v>0.24813895781637715</v>
      </c>
      <c r="L360" s="11">
        <f t="shared" si="86"/>
        <v>0.30211480362537763</v>
      </c>
      <c r="M360" s="11">
        <f t="shared" si="87"/>
        <v>0.47169811320754712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-0.27720670471662046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0.2284355109579029</v>
      </c>
      <c r="Q360" s="11">
        <f>2*'OddsRatio_working_3-way'!K360*'OddsRatio_working_3-way'!L360*'OddsRatio_working_3-way'!M360</f>
        <v>7.0723068408019465E-2</v>
      </c>
      <c r="R360" s="11">
        <f t="shared" si="88"/>
        <v>0</v>
      </c>
      <c r="S360" s="11">
        <f t="shared" si="89"/>
        <v>-0.82406199803653812</v>
      </c>
      <c r="T360" s="11">
        <f t="shared" si="90"/>
        <v>-0.2551275535716836</v>
      </c>
      <c r="U360" s="11">
        <f>'OddsRatio_working_3-way'!S360-'OddsRatio_working_3-way'!R360^2/3</f>
        <v>-0.82406199803653812</v>
      </c>
      <c r="V360" s="11">
        <f>'OddsRatio_working_3-way'!S360*'OddsRatio_working_3-way'!R360/3-2*'OddsRatio_working_3-way'!R360^3/27-'OddsRatio_working_3-way'!T360</f>
        <v>0.2551275535716836</v>
      </c>
      <c r="W360" s="11">
        <f>'OddsRatio_working_3-way'!V360^2+4*'OddsRatio_working_3-way'!U360^3/27</f>
        <v>-1.7814008303131262E-2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0.14396534035541642</v>
      </c>
      <c r="Y360" s="11">
        <f>IF('OddsRatio_working_3-way'!W360&gt;=0,IF('OddsRatio_working_3-way'!V360+SQRT('OddsRatio_working_3-way'!W360)&gt;0,0,PI()),ACOS('OddsRatio_working_3-way'!V360/(2*'OddsRatio_working_3-way'!X360)))</f>
        <v>0.48199300920052845</v>
      </c>
      <c r="Z360" s="11">
        <f>'OddsRatio_working_3-way'!X360^(1/3)*COS('OddsRatio_working_3-way'!Y360/3)</f>
        <v>0.51735637640221688</v>
      </c>
      <c r="AA360" s="11">
        <f>'OddsRatio_working_3-way'!X360^(1/3)*COS(('OddsRatio_working_3-way'!Y360+2*PI())/3)</f>
        <v>-0.33128868576248216</v>
      </c>
      <c r="AB360" s="11">
        <f>'OddsRatio_working_3-way'!X360^(1/3)*COS(('OddsRatio_working_3-way'!Y360+4*PI())/3)</f>
        <v>-0.18606769063973469</v>
      </c>
      <c r="AC360" s="11">
        <f>'OddsRatio_working_3-way'!X360^(1/3)*SIN('OddsRatio_working_3-way'!Y360/3)</f>
        <v>8.3843380626103581E-2</v>
      </c>
      <c r="AD360" s="11">
        <f>'OddsRatio_working_3-way'!X360^(1/3)*SIN(('OddsRatio_working_3-way'!Y360+2*PI())/3)</f>
        <v>0.40612207446113219</v>
      </c>
      <c r="AE360" s="11">
        <f>'OddsRatio_working_3-way'!X360^(1/3)*SIN(('OddsRatio_working_3-way'!Y360+4*PI())/3)</f>
        <v>-0.48996545508723577</v>
      </c>
      <c r="AF360" s="11">
        <f>-'OddsRatio_working_3-way'!U360/(3*'OddsRatio_working_3-way'!X360^(1/3))*COS(('OddsRatio_working_3-way'!Y360)/3)</f>
        <v>0.51735637640221677</v>
      </c>
      <c r="AG360" s="11">
        <f>-'OddsRatio_working_3-way'!U360/(3*'OddsRatio_working_3-way'!X360^(1/3))*COS(('OddsRatio_working_3-way'!Y360+2*PI())/3)</f>
        <v>-0.3312886857624821</v>
      </c>
      <c r="AH360" s="11">
        <f>-'OddsRatio_working_3-way'!U360/(3*'OddsRatio_working_3-way'!X360^(1/3))*COS(('OddsRatio_working_3-way'!Y360+4*PI())/3)</f>
        <v>-0.18606769063973466</v>
      </c>
      <c r="AI360" s="11">
        <f>'OddsRatio_working_3-way'!U360/(3*'OddsRatio_working_3-way'!X360^(1/3))*SIN(('OddsRatio_working_3-way'!Y360)/3)</f>
        <v>-8.3843380626103567E-2</v>
      </c>
      <c r="AJ360" s="11">
        <f>'OddsRatio_working_3-way'!U360/(3*'OddsRatio_working_3-way'!X360^(1/3))*SIN(('OddsRatio_working_3-way'!Y360+2*PI())/3)</f>
        <v>-0.40612207446113213</v>
      </c>
      <c r="AK360" s="11">
        <f>'OddsRatio_working_3-way'!U360/(3*'OddsRatio_working_3-way'!X360^(1/3))*SIN(('OddsRatio_working_3-way'!Y360+4*PI())/3)</f>
        <v>0.48996545508723566</v>
      </c>
      <c r="AL360" s="11">
        <f>'OddsRatio_working_3-way'!Z360+'OddsRatio_working_3-way'!AF360</f>
        <v>1.0347127528044338</v>
      </c>
      <c r="AM360" s="11">
        <f>'OddsRatio_working_3-way'!AA360+'OddsRatio_working_3-way'!AG360</f>
        <v>-0.66257737152496432</v>
      </c>
      <c r="AN360" s="11">
        <f>'OddsRatio_working_3-way'!AB360+'OddsRatio_working_3-way'!AH360</f>
        <v>-0.37213538127946932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1.0347127528044338</v>
      </c>
      <c r="AS360" s="11">
        <f>IF(('OddsRatio_working_3-way'!X360=0),IF(Q360&gt;0,-Q360^(1/3),(-Q360)^(1/3)),'OddsRatio_working_3-way'!AM360-'OddsRatio_working_3-way'!R360/3)</f>
        <v>-0.66257737152496432</v>
      </c>
      <c r="AT360" s="11">
        <f>IF(('OddsRatio_working_3-way'!X360=0),IF(Q360&gt;0,-Q360^(1/3),(-Q360)^(1/3)),'OddsRatio_working_3-way'!AN360-'OddsRatio_working_3-way'!R360/3)</f>
        <v>-0.37213538127946932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9">
        <f t="shared" si="78"/>
        <v>0.27556372545625568</v>
      </c>
      <c r="E361" s="9">
        <f t="shared" si="79"/>
        <v>0.32335000611171411</v>
      </c>
      <c r="F361" s="9">
        <f t="shared" si="80"/>
        <v>0.40108626843203027</v>
      </c>
      <c r="G361" s="9">
        <f t="shared" si="81"/>
        <v>1.0515698658729957</v>
      </c>
      <c r="H361" s="9">
        <f t="shared" si="82"/>
        <v>3.6289246646824886</v>
      </c>
      <c r="I361" s="9">
        <f t="shared" si="83"/>
        <v>3.0926240330872616</v>
      </c>
      <c r="J361" s="9">
        <f t="shared" si="84"/>
        <v>2.4932292095396531</v>
      </c>
      <c r="K361" s="11">
        <f t="shared" si="85"/>
        <v>0.2857142857142857</v>
      </c>
      <c r="L361" s="11">
        <f t="shared" si="86"/>
        <v>0.33444816053511706</v>
      </c>
      <c r="M361" s="11">
        <f t="shared" si="87"/>
        <v>0.41322314049586778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-0.27895029871314447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0.23336347447019379</v>
      </c>
      <c r="Q361" s="11">
        <f>2*'OddsRatio_working_3-way'!K361*'OddsRatio_working_3-way'!L361*'OddsRatio_working_3-way'!M361</f>
        <v>7.8972410988221262E-2</v>
      </c>
      <c r="R361" s="11">
        <f t="shared" si="88"/>
        <v>0</v>
      </c>
      <c r="S361" s="11">
        <f t="shared" si="89"/>
        <v>-0.83657725245948056</v>
      </c>
      <c r="T361" s="11">
        <f t="shared" si="90"/>
        <v>-0.28310566919102564</v>
      </c>
      <c r="U361" s="11">
        <f>'OddsRatio_working_3-way'!S361-'OddsRatio_working_3-way'!R361^2/3</f>
        <v>-0.83657725245948056</v>
      </c>
      <c r="V361" s="11">
        <f>'OddsRatio_working_3-way'!S361*'OddsRatio_working_3-way'!R361/3-2*'OddsRatio_working_3-way'!R361^3/27-'OddsRatio_working_3-way'!T361</f>
        <v>0.28310566919102564</v>
      </c>
      <c r="W361" s="11">
        <f>'OddsRatio_working_3-way'!V361^2+4*'OddsRatio_working_3-way'!U361^3/27</f>
        <v>-6.5901741776621253E-3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0.14725742265312178</v>
      </c>
      <c r="Y361" s="11">
        <f>IF('OddsRatio_working_3-way'!W361&gt;=0,IF('OddsRatio_working_3-way'!V361+SQRT('OddsRatio_working_3-way'!W361)&gt;0,0,PI()),ACOS('OddsRatio_working_3-way'!V361/(2*'OddsRatio_working_3-way'!X361)))</f>
        <v>0.27925478044136032</v>
      </c>
      <c r="Z361" s="11">
        <f>'OddsRatio_working_3-way'!X361^(1/3)*COS('OddsRatio_working_3-way'!Y361/3)</f>
        <v>0.52578493293649786</v>
      </c>
      <c r="AA361" s="11">
        <f>'OddsRatio_working_3-way'!X361^(1/3)*COS(('OddsRatio_working_3-way'!Y361+2*PI())/3)</f>
        <v>-0.30540089313393487</v>
      </c>
      <c r="AB361" s="11">
        <f>'OddsRatio_working_3-way'!X361^(1/3)*COS(('OddsRatio_working_3-way'!Y361+4*PI())/3)</f>
        <v>-0.22038403980256316</v>
      </c>
      <c r="AC361" s="11">
        <f>'OddsRatio_working_3-way'!X361^(1/3)*SIN('OddsRatio_working_3-way'!Y361/3)</f>
        <v>4.9084503156522546E-2</v>
      </c>
      <c r="AD361" s="11">
        <f>'OddsRatio_working_3-way'!X361^(1/3)*SIN(('OddsRatio_working_3-way'!Y361+2*PI())/3)</f>
        <v>0.43080085727184342</v>
      </c>
      <c r="AE361" s="11">
        <f>'OddsRatio_working_3-way'!X361^(1/3)*SIN(('OddsRatio_working_3-way'!Y361+4*PI())/3)</f>
        <v>-0.47988536042836571</v>
      </c>
      <c r="AF361" s="11">
        <f>-'OddsRatio_working_3-way'!U361/(3*'OddsRatio_working_3-way'!X361^(1/3))*COS(('OddsRatio_working_3-way'!Y361)/3)</f>
        <v>0.52578493293649775</v>
      </c>
      <c r="AG361" s="11">
        <f>-'OddsRatio_working_3-way'!U361/(3*'OddsRatio_working_3-way'!X361^(1/3))*COS(('OddsRatio_working_3-way'!Y361+2*PI())/3)</f>
        <v>-0.30540089313393476</v>
      </c>
      <c r="AH361" s="11">
        <f>-'OddsRatio_working_3-way'!U361/(3*'OddsRatio_working_3-way'!X361^(1/3))*COS(('OddsRatio_working_3-way'!Y361+4*PI())/3)</f>
        <v>-0.22038403980256313</v>
      </c>
      <c r="AI361" s="11">
        <f>'OddsRatio_working_3-way'!U361/(3*'OddsRatio_working_3-way'!X361^(1/3))*SIN(('OddsRatio_working_3-way'!Y361)/3)</f>
        <v>-4.9084503156522533E-2</v>
      </c>
      <c r="AJ361" s="11">
        <f>'OddsRatio_working_3-way'!U361/(3*'OddsRatio_working_3-way'!X361^(1/3))*SIN(('OddsRatio_working_3-way'!Y361+2*PI())/3)</f>
        <v>-0.43080085727184331</v>
      </c>
      <c r="AK361" s="11">
        <f>'OddsRatio_working_3-way'!U361/(3*'OddsRatio_working_3-way'!X361^(1/3))*SIN(('OddsRatio_working_3-way'!Y361+4*PI())/3)</f>
        <v>0.47988536042836566</v>
      </c>
      <c r="AL361" s="11">
        <f>'OddsRatio_working_3-way'!Z361+'OddsRatio_working_3-way'!AF361</f>
        <v>1.0515698658729957</v>
      </c>
      <c r="AM361" s="11">
        <f>'OddsRatio_working_3-way'!AA361+'OddsRatio_working_3-way'!AG361</f>
        <v>-0.61080178626786963</v>
      </c>
      <c r="AN361" s="11">
        <f>'OddsRatio_working_3-way'!AB361+'OddsRatio_working_3-way'!AH361</f>
        <v>-0.44076807960512632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1.0515698658729957</v>
      </c>
      <c r="AS361" s="11">
        <f>IF(('OddsRatio_working_3-way'!X361=0),IF(Q361&gt;0,-Q361^(1/3),(-Q361)^(1/3)),'OddsRatio_working_3-way'!AM361-'OddsRatio_working_3-way'!R361/3)</f>
        <v>-0.61080178626786963</v>
      </c>
      <c r="AT361" s="11">
        <f>IF(('OddsRatio_working_3-way'!X361=0),IF(Q361&gt;0,-Q361^(1/3),(-Q361)^(1/3)),'OddsRatio_working_3-way'!AN361-'OddsRatio_working_3-way'!R361/3)</f>
        <v>-0.44076807960512632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9">
        <f t="shared" si="78"/>
        <v>0.4762464777871539</v>
      </c>
      <c r="E362" s="9">
        <f t="shared" si="79"/>
        <v>0.31887156892873098</v>
      </c>
      <c r="F362" s="9">
        <f t="shared" si="80"/>
        <v>0.20488195328411521</v>
      </c>
      <c r="G362" s="9">
        <f t="shared" si="81"/>
        <v>1.0574548673071038</v>
      </c>
      <c r="H362" s="9">
        <f t="shared" si="82"/>
        <v>2.099753061999388</v>
      </c>
      <c r="I362" s="9">
        <f t="shared" si="83"/>
        <v>3.1360588319603493</v>
      </c>
      <c r="J362" s="9">
        <f t="shared" si="84"/>
        <v>4.8808593630170716</v>
      </c>
      <c r="K362" s="11">
        <f t="shared" si="85"/>
        <v>0.49019607843137253</v>
      </c>
      <c r="L362" s="11">
        <f t="shared" si="86"/>
        <v>0.33112582781456956</v>
      </c>
      <c r="M362" s="11">
        <f t="shared" si="87"/>
        <v>0.21413276231263384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-0.26797654410687233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0.2339166164076136</v>
      </c>
      <c r="Q362" s="11">
        <f>2*'OddsRatio_working_3-way'!K362*'OddsRatio_working_3-way'!L362*'OddsRatio_working_3-way'!M362</f>
        <v>6.9514596257834654E-2</v>
      </c>
      <c r="R362" s="11">
        <f t="shared" si="88"/>
        <v>0</v>
      </c>
      <c r="S362" s="11">
        <f t="shared" si="89"/>
        <v>-0.87289959345966039</v>
      </c>
      <c r="T362" s="11">
        <f t="shared" si="90"/>
        <v>-0.25940552554521856</v>
      </c>
      <c r="U362" s="11">
        <f>'OddsRatio_working_3-way'!S362-'OddsRatio_working_3-way'!R362^2/3</f>
        <v>-0.87289959345966039</v>
      </c>
      <c r="V362" s="11">
        <f>'OddsRatio_working_3-way'!S362*'OddsRatio_working_3-way'!R362/3-2*'OddsRatio_working_3-way'!R362^3/27-'OddsRatio_working_3-way'!T362</f>
        <v>0.25940552554521856</v>
      </c>
      <c r="W362" s="11">
        <f>'OddsRatio_working_3-way'!V362^2+4*'OddsRatio_working_3-way'!U362^3/27</f>
        <v>-3.124345112310066E-2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0.15695116900368383</v>
      </c>
      <c r="Y362" s="11">
        <f>IF('OddsRatio_working_3-way'!W362&gt;=0,IF('OddsRatio_working_3-way'!V362+SQRT('OddsRatio_working_3-way'!W362)&gt;0,0,PI()),ACOS('OddsRatio_working_3-way'!V362/(2*'OddsRatio_working_3-way'!X362)))</f>
        <v>0.59813138093549556</v>
      </c>
      <c r="Z362" s="11">
        <f>'OddsRatio_working_3-way'!X362^(1/3)*COS('OddsRatio_working_3-way'!Y362/3)</f>
        <v>0.52872743365355201</v>
      </c>
      <c r="AA362" s="11">
        <f>'OddsRatio_working_3-way'!X362^(1/3)*COS(('OddsRatio_working_3-way'!Y362+2*PI())/3)</f>
        <v>-0.35688600625754863</v>
      </c>
      <c r="AB362" s="11">
        <f>'OddsRatio_working_3-way'!X362^(1/3)*COS(('OddsRatio_working_3-way'!Y362+4*PI())/3)</f>
        <v>-0.17184142739600333</v>
      </c>
      <c r="AC362" s="11">
        <f>'OddsRatio_working_3-way'!X362^(1/3)*SIN('OddsRatio_working_3-way'!Y362/3)</f>
        <v>0.10683553741779417</v>
      </c>
      <c r="AD362" s="11">
        <f>'OddsRatio_working_3-way'!X362^(1/3)*SIN(('OddsRatio_working_3-way'!Y362+2*PI())/3)</f>
        <v>0.40447362051283042</v>
      </c>
      <c r="AE362" s="11">
        <f>'OddsRatio_working_3-way'!X362^(1/3)*SIN(('OddsRatio_working_3-way'!Y362+4*PI())/3)</f>
        <v>-0.51130915793062448</v>
      </c>
      <c r="AF362" s="11">
        <f>-'OddsRatio_working_3-way'!U362/(3*'OddsRatio_working_3-way'!X362^(1/3))*COS(('OddsRatio_working_3-way'!Y362)/3)</f>
        <v>0.5287274336535519</v>
      </c>
      <c r="AG362" s="11">
        <f>-'OddsRatio_working_3-way'!U362/(3*'OddsRatio_working_3-way'!X362^(1/3))*COS(('OddsRatio_working_3-way'!Y362+2*PI())/3)</f>
        <v>-0.35688600625754857</v>
      </c>
      <c r="AH362" s="11">
        <f>-'OddsRatio_working_3-way'!U362/(3*'OddsRatio_working_3-way'!X362^(1/3))*COS(('OddsRatio_working_3-way'!Y362+4*PI())/3)</f>
        <v>-0.17184142739600328</v>
      </c>
      <c r="AI362" s="11">
        <f>'OddsRatio_working_3-way'!U362/(3*'OddsRatio_working_3-way'!X362^(1/3))*SIN(('OddsRatio_working_3-way'!Y362)/3)</f>
        <v>-0.10683553741779414</v>
      </c>
      <c r="AJ362" s="11">
        <f>'OddsRatio_working_3-way'!U362/(3*'OddsRatio_working_3-way'!X362^(1/3))*SIN(('OddsRatio_working_3-way'!Y362+2*PI())/3)</f>
        <v>-0.40447362051283031</v>
      </c>
      <c r="AK362" s="11">
        <f>'OddsRatio_working_3-way'!U362/(3*'OddsRatio_working_3-way'!X362^(1/3))*SIN(('OddsRatio_working_3-way'!Y362+4*PI())/3)</f>
        <v>0.51130915793062437</v>
      </c>
      <c r="AL362" s="11">
        <f>'OddsRatio_working_3-way'!Z362+'OddsRatio_working_3-way'!AF362</f>
        <v>1.0574548673071038</v>
      </c>
      <c r="AM362" s="11">
        <f>'OddsRatio_working_3-way'!AA362+'OddsRatio_working_3-way'!AG362</f>
        <v>-0.71377201251509725</v>
      </c>
      <c r="AN362" s="11">
        <f>'OddsRatio_working_3-way'!AB362+'OddsRatio_working_3-way'!AH362</f>
        <v>-0.34368285479200661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1.0574548673071038</v>
      </c>
      <c r="AS362" s="11">
        <f>IF(('OddsRatio_working_3-way'!X362=0),IF(Q362&gt;0,-Q362^(1/3),(-Q362)^(1/3)),'OddsRatio_working_3-way'!AM362-'OddsRatio_working_3-way'!R362/3)</f>
        <v>-0.71377201251509725</v>
      </c>
      <c r="AT362" s="11">
        <f>IF(('OddsRatio_working_3-way'!X362=0),IF(Q362&gt;0,-Q362^(1/3),(-Q362)^(1/3)),'OddsRatio_working_3-way'!AN362-'OddsRatio_working_3-way'!R362/3)</f>
        <v>-0.34368285479200661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9">
        <f t="shared" si="78"/>
        <v>0.13799319018600495</v>
      </c>
      <c r="E363" s="9">
        <f t="shared" si="79"/>
        <v>0.19502663368348266</v>
      </c>
      <c r="F363" s="9">
        <f t="shared" si="80"/>
        <v>0.66698017613051219</v>
      </c>
      <c r="G363" s="9">
        <f t="shared" si="81"/>
        <v>1.1095443006067651</v>
      </c>
      <c r="H363" s="9">
        <f t="shared" si="82"/>
        <v>7.246734412416088</v>
      </c>
      <c r="I363" s="9">
        <f t="shared" si="83"/>
        <v>5.1275047982571662</v>
      </c>
      <c r="J363" s="9">
        <f t="shared" si="84"/>
        <v>1.4992949352730442</v>
      </c>
      <c r="K363" s="11">
        <f t="shared" si="85"/>
        <v>0.15082956259426847</v>
      </c>
      <c r="L363" s="11">
        <f t="shared" si="86"/>
        <v>0.21186440677966104</v>
      </c>
      <c r="M363" s="11">
        <f t="shared" si="87"/>
        <v>0.68965517241379315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-0.20770182820239536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0.21597453439857267</v>
      </c>
      <c r="Q363" s="11">
        <f>2*'OddsRatio_working_3-way'!K363*'OddsRatio_working_3-way'!L363*'OddsRatio_working_3-way'!M363</f>
        <v>4.4076435591545442E-2</v>
      </c>
      <c r="R363" s="11">
        <f t="shared" si="88"/>
        <v>0</v>
      </c>
      <c r="S363" s="11">
        <f t="shared" si="89"/>
        <v>-1.0398297225776749</v>
      </c>
      <c r="T363" s="11">
        <f t="shared" si="90"/>
        <v>-0.21221014746483163</v>
      </c>
      <c r="U363" s="11">
        <f>'OddsRatio_working_3-way'!S363-'OddsRatio_working_3-way'!R363^2/3</f>
        <v>-1.0398297225776749</v>
      </c>
      <c r="V363" s="11">
        <f>'OddsRatio_working_3-way'!S363*'OddsRatio_working_3-way'!R363/3-2*'OddsRatio_working_3-way'!R363^3/27-'OddsRatio_working_3-way'!T363</f>
        <v>0.21221014746483163</v>
      </c>
      <c r="W363" s="11">
        <f>'OddsRatio_working_3-way'!V363^2+4*'OddsRatio_working_3-way'!U363^3/27</f>
        <v>-0.12153153098371475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0.20406168042454734</v>
      </c>
      <c r="Y363" s="11">
        <f>IF('OddsRatio_working_3-way'!W363&gt;=0,IF('OddsRatio_working_3-way'!V363+SQRT('OddsRatio_working_3-way'!W363)&gt;0,0,PI()),ACOS('OddsRatio_working_3-way'!V363/(2*'OddsRatio_working_3-way'!X363)))</f>
        <v>1.0239855361578585</v>
      </c>
      <c r="Z363" s="11">
        <f>'OddsRatio_working_3-way'!X363^(1/3)*COS('OddsRatio_working_3-way'!Y363/3)</f>
        <v>0.55477215030338267</v>
      </c>
      <c r="AA363" s="11">
        <f>'OddsRatio_working_3-way'!X363^(1/3)*COS(('OddsRatio_working_3-way'!Y363+2*PI())/3)</f>
        <v>-0.44805630272592167</v>
      </c>
      <c r="AB363" s="11">
        <f>'OddsRatio_working_3-way'!X363^(1/3)*COS(('OddsRatio_working_3-way'!Y363+4*PI())/3)</f>
        <v>-0.10671584757746107</v>
      </c>
      <c r="AC363" s="11">
        <f>'OddsRatio_working_3-way'!X363^(1/3)*SIN('OddsRatio_working_3-way'!Y363/3)</f>
        <v>0.19707300366527322</v>
      </c>
      <c r="AD363" s="11">
        <f>'OddsRatio_working_3-way'!X363^(1/3)*SIN(('OddsRatio_working_3-way'!Y363+2*PI())/3)</f>
        <v>0.38191027364221158</v>
      </c>
      <c r="AE363" s="11">
        <f>'OddsRatio_working_3-way'!X363^(1/3)*SIN(('OddsRatio_working_3-way'!Y363+4*PI())/3)</f>
        <v>-0.57898327730748478</v>
      </c>
      <c r="AF363" s="11">
        <f>-'OddsRatio_working_3-way'!U363/(3*'OddsRatio_working_3-way'!X363^(1/3))*COS(('OddsRatio_working_3-way'!Y363)/3)</f>
        <v>0.55477215030338245</v>
      </c>
      <c r="AG363" s="11">
        <f>-'OddsRatio_working_3-way'!U363/(3*'OddsRatio_working_3-way'!X363^(1/3))*COS(('OddsRatio_working_3-way'!Y363+2*PI())/3)</f>
        <v>-0.44805630272592151</v>
      </c>
      <c r="AH363" s="11">
        <f>-'OddsRatio_working_3-way'!U363/(3*'OddsRatio_working_3-way'!X363^(1/3))*COS(('OddsRatio_working_3-way'!Y363+4*PI())/3)</f>
        <v>-0.10671584757746103</v>
      </c>
      <c r="AI363" s="11">
        <f>'OddsRatio_working_3-way'!U363/(3*'OddsRatio_working_3-way'!X363^(1/3))*SIN(('OddsRatio_working_3-way'!Y363)/3)</f>
        <v>-0.19707300366527314</v>
      </c>
      <c r="AJ363" s="11">
        <f>'OddsRatio_working_3-way'!U363/(3*'OddsRatio_working_3-way'!X363^(1/3))*SIN(('OddsRatio_working_3-way'!Y363+2*PI())/3)</f>
        <v>-0.38191027364221147</v>
      </c>
      <c r="AK363" s="11">
        <f>'OddsRatio_working_3-way'!U363/(3*'OddsRatio_working_3-way'!X363^(1/3))*SIN(('OddsRatio_working_3-way'!Y363+4*PI())/3)</f>
        <v>0.57898327730748456</v>
      </c>
      <c r="AL363" s="11">
        <f>'OddsRatio_working_3-way'!Z363+'OddsRatio_working_3-way'!AF363</f>
        <v>1.1095443006067651</v>
      </c>
      <c r="AM363" s="11">
        <f>'OddsRatio_working_3-way'!AA363+'OddsRatio_working_3-way'!AG363</f>
        <v>-0.89611260545184312</v>
      </c>
      <c r="AN363" s="11">
        <f>'OddsRatio_working_3-way'!AB363+'OddsRatio_working_3-way'!AH363</f>
        <v>-0.21343169515492211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1.1095443006067651</v>
      </c>
      <c r="AS363" s="11">
        <f>IF(('OddsRatio_working_3-way'!X363=0),IF(Q363&gt;0,-Q363^(1/3),(-Q363)^(1/3)),'OddsRatio_working_3-way'!AM363-'OddsRatio_working_3-way'!R363/3)</f>
        <v>-0.89611260545184312</v>
      </c>
      <c r="AT363" s="11">
        <f>IF(('OddsRatio_working_3-way'!X363=0),IF(Q363&gt;0,-Q363^(1/3),(-Q363)^(1/3)),'OddsRatio_working_3-way'!AN363-'OddsRatio_working_3-way'!R363/3)</f>
        <v>-0.21343169515492211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9">
        <f t="shared" si="78"/>
        <v>0.36097676092370101</v>
      </c>
      <c r="E364" s="9">
        <f t="shared" si="79"/>
        <v>0.32492090324134454</v>
      </c>
      <c r="F364" s="9">
        <f t="shared" si="80"/>
        <v>0.31410233583495445</v>
      </c>
      <c r="G364" s="9">
        <f t="shared" si="81"/>
        <v>1.0600367878927037</v>
      </c>
      <c r="H364" s="9">
        <f t="shared" si="82"/>
        <v>2.7702614357808151</v>
      </c>
      <c r="I364" s="9">
        <f t="shared" si="83"/>
        <v>3.0776721042696988</v>
      </c>
      <c r="J364" s="9">
        <f t="shared" si="84"/>
        <v>3.1836757830589693</v>
      </c>
      <c r="K364" s="11">
        <f t="shared" si="85"/>
        <v>0.37453183520599254</v>
      </c>
      <c r="L364" s="11">
        <f t="shared" si="86"/>
        <v>0.33783783783783783</v>
      </c>
      <c r="M364" s="11">
        <f t="shared" si="87"/>
        <v>0.32679738562091504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-0.27881450518595252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0.23528154724453476</v>
      </c>
      <c r="Q364" s="11">
        <f>2*'OddsRatio_working_3-way'!K364*'OddsRatio_working_3-way'!L364*'OddsRatio_working_3-way'!M364</f>
        <v>8.2700016606163343E-2</v>
      </c>
      <c r="R364" s="11">
        <f t="shared" si="88"/>
        <v>0</v>
      </c>
      <c r="S364" s="11">
        <f t="shared" si="89"/>
        <v>-0.84386408478861641</v>
      </c>
      <c r="T364" s="11">
        <f t="shared" si="90"/>
        <v>-0.2966130350750848</v>
      </c>
      <c r="U364" s="11">
        <f>'OddsRatio_working_3-way'!S364-'OddsRatio_working_3-way'!R364^2/3</f>
        <v>-0.84386408478861641</v>
      </c>
      <c r="V364" s="11">
        <f>'OddsRatio_working_3-way'!S364*'OddsRatio_working_3-way'!R364/3-2*'OddsRatio_working_3-way'!R364^3/27-'OddsRatio_working_3-way'!T364</f>
        <v>0.2966130350750848</v>
      </c>
      <c r="W364" s="11">
        <f>'OddsRatio_working_3-way'!V364^2+4*'OddsRatio_working_3-way'!U364^3/27</f>
        <v>-1.0460672571667717E-3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0.14918558897696876</v>
      </c>
      <c r="Y364" s="11">
        <f>IF('OddsRatio_working_3-way'!W364&gt;=0,IF('OddsRatio_working_3-way'!V364+SQRT('OddsRatio_working_3-way'!W364)&gt;0,0,PI()),ACOS('OddsRatio_working_3-way'!V364/(2*'OddsRatio_working_3-way'!X364)))</f>
        <v>0.10861183037533828</v>
      </c>
      <c r="Z364" s="11">
        <f>'OddsRatio_working_3-way'!X364^(1/3)*COS('OddsRatio_working_3-way'!Y364/3)</f>
        <v>0.53001839394635186</v>
      </c>
      <c r="AA364" s="11">
        <f>'OddsRatio_working_3-way'!X364^(1/3)*COS(('OddsRatio_working_3-way'!Y364+2*PI())/3)</f>
        <v>-0.28163441143950235</v>
      </c>
      <c r="AB364" s="11">
        <f>'OddsRatio_working_3-way'!X364^(1/3)*COS(('OddsRatio_working_3-way'!Y364+4*PI())/3)</f>
        <v>-0.2483839825068497</v>
      </c>
      <c r="AC364" s="11">
        <f>'OddsRatio_working_3-way'!X364^(1/3)*SIN('OddsRatio_working_3-way'!Y364/3)</f>
        <v>1.9197144094937744E-2</v>
      </c>
      <c r="AD364" s="11">
        <f>'OddsRatio_working_3-way'!X364^(1/3)*SIN(('OddsRatio_working_3-way'!Y364+2*PI())/3)</f>
        <v>0.44941082158310036</v>
      </c>
      <c r="AE364" s="11">
        <f>'OddsRatio_working_3-way'!X364^(1/3)*SIN(('OddsRatio_working_3-way'!Y364+4*PI())/3)</f>
        <v>-0.46860796567803781</v>
      </c>
      <c r="AF364" s="11">
        <f>-'OddsRatio_working_3-way'!U364/(3*'OddsRatio_working_3-way'!X364^(1/3))*COS(('OddsRatio_working_3-way'!Y364)/3)</f>
        <v>0.53001839394635186</v>
      </c>
      <c r="AG364" s="11">
        <f>-'OddsRatio_working_3-way'!U364/(3*'OddsRatio_working_3-way'!X364^(1/3))*COS(('OddsRatio_working_3-way'!Y364+2*PI())/3)</f>
        <v>-0.28163441143950235</v>
      </c>
      <c r="AH364" s="11">
        <f>-'OddsRatio_working_3-way'!U364/(3*'OddsRatio_working_3-way'!X364^(1/3))*COS(('OddsRatio_working_3-way'!Y364+4*PI())/3)</f>
        <v>-0.2483839825068497</v>
      </c>
      <c r="AI364" s="11">
        <f>'OddsRatio_working_3-way'!U364/(3*'OddsRatio_working_3-way'!X364^(1/3))*SIN(('OddsRatio_working_3-way'!Y364)/3)</f>
        <v>-1.9197144094937744E-2</v>
      </c>
      <c r="AJ364" s="11">
        <f>'OddsRatio_working_3-way'!U364/(3*'OddsRatio_working_3-way'!X364^(1/3))*SIN(('OddsRatio_working_3-way'!Y364+2*PI())/3)</f>
        <v>-0.44941082158310036</v>
      </c>
      <c r="AK364" s="11">
        <f>'OddsRatio_working_3-way'!U364/(3*'OddsRatio_working_3-way'!X364^(1/3))*SIN(('OddsRatio_working_3-way'!Y364+4*PI())/3)</f>
        <v>0.46860796567803781</v>
      </c>
      <c r="AL364" s="11">
        <f>'OddsRatio_working_3-way'!Z364+'OddsRatio_working_3-way'!AF364</f>
        <v>1.0600367878927037</v>
      </c>
      <c r="AM364" s="11">
        <f>'OddsRatio_working_3-way'!AA364+'OddsRatio_working_3-way'!AG364</f>
        <v>-0.5632688228790047</v>
      </c>
      <c r="AN364" s="11">
        <f>'OddsRatio_working_3-way'!AB364+'OddsRatio_working_3-way'!AH364</f>
        <v>-0.49676796501369941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1.0600367878927037</v>
      </c>
      <c r="AS364" s="11">
        <f>IF(('OddsRatio_working_3-way'!X364=0),IF(Q364&gt;0,-Q364^(1/3),(-Q364)^(1/3)),'OddsRatio_working_3-way'!AM364-'OddsRatio_working_3-way'!R364/3)</f>
        <v>-0.5632688228790047</v>
      </c>
      <c r="AT364" s="11">
        <f>IF(('OddsRatio_working_3-way'!X364=0),IF(Q364&gt;0,-Q364^(1/3),(-Q364)^(1/3)),'OddsRatio_working_3-way'!AN364-'OddsRatio_working_3-way'!R364/3)</f>
        <v>-0.49676796501369941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1.95</v>
      </c>
      <c r="B365" s="4">
        <f>IF('True_Odds_Calculator_3-way'!B366="","",'True_Odds_Calculator_3-way'!B366)</f>
        <v>3.6</v>
      </c>
      <c r="C365" s="4">
        <f>IF('True_Odds_Calculator_3-way'!C366="","",'True_Odds_Calculator_3-way'!C366)</f>
        <v>4.09</v>
      </c>
      <c r="D365" s="9">
        <f t="shared" si="78"/>
        <v>0.49889910969152002</v>
      </c>
      <c r="E365" s="9">
        <f t="shared" si="79"/>
        <v>0.26674344957602103</v>
      </c>
      <c r="F365" s="9">
        <f t="shared" si="80"/>
        <v>0.23435744073245915</v>
      </c>
      <c r="G365" s="9">
        <f t="shared" si="81"/>
        <v>1.0572771350574199</v>
      </c>
      <c r="H365" s="9">
        <f t="shared" si="82"/>
        <v>2.0044132783045483</v>
      </c>
      <c r="I365" s="9">
        <f t="shared" si="83"/>
        <v>3.7489205511492916</v>
      </c>
      <c r="J365" s="9">
        <f t="shared" si="84"/>
        <v>4.2669863473274274</v>
      </c>
      <c r="K365" s="11">
        <f t="shared" si="85"/>
        <v>0.51282051282051289</v>
      </c>
      <c r="L365" s="11">
        <f t="shared" si="86"/>
        <v>0.27777777777777779</v>
      </c>
      <c r="M365" s="11">
        <f t="shared" si="87"/>
        <v>0.24449877750611249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-0.26582450421081227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0.23126380094595256</v>
      </c>
      <c r="Q365" s="11">
        <f>2*'OddsRatio_working_3-way'!K365*'OddsRatio_working_3-way'!L365*'OddsRatio_working_3-way'!M365</f>
        <v>6.9657771369262836E-2</v>
      </c>
      <c r="R365" s="11">
        <f t="shared" si="88"/>
        <v>0</v>
      </c>
      <c r="S365" s="11">
        <f t="shared" si="89"/>
        <v>-0.86998676676755382</v>
      </c>
      <c r="T365" s="11">
        <f t="shared" si="90"/>
        <v>-0.26204420685769697</v>
      </c>
      <c r="U365" s="11">
        <f>'OddsRatio_working_3-way'!S365-'OddsRatio_working_3-way'!R365^2/3</f>
        <v>-0.86998676676755382</v>
      </c>
      <c r="V365" s="11">
        <f>'OddsRatio_working_3-way'!S365*'OddsRatio_working_3-way'!R365/3-2*'OddsRatio_working_3-way'!R365^3/27-'OddsRatio_working_3-way'!T365</f>
        <v>0.26204420685769697</v>
      </c>
      <c r="W365" s="11">
        <f>'OddsRatio_working_3-way'!V365^2+4*'OddsRatio_working_3-way'!U365^3/27</f>
        <v>-2.8884382060637731E-2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0.15616621626356741</v>
      </c>
      <c r="Y365" s="11">
        <f>IF('OddsRatio_working_3-way'!W365&gt;=0,IF('OddsRatio_working_3-way'!V365+SQRT('OddsRatio_working_3-way'!W365)&gt;0,0,PI()),ACOS('OddsRatio_working_3-way'!V365/(2*'OddsRatio_working_3-way'!X365)))</f>
        <v>0.57536941864121072</v>
      </c>
      <c r="Z365" s="11">
        <f>'OddsRatio_working_3-way'!X365^(1/3)*COS('OddsRatio_working_3-way'!Y365/3)</f>
        <v>0.52863856752871008</v>
      </c>
      <c r="AA365" s="11">
        <f>'OddsRatio_working_3-way'!X365^(1/3)*COS(('OddsRatio_working_3-way'!Y365+2*PI())/3)</f>
        <v>-0.35321608001024674</v>
      </c>
      <c r="AB365" s="11">
        <f>'OddsRatio_working_3-way'!X365^(1/3)*COS(('OddsRatio_working_3-way'!Y365+4*PI())/3)</f>
        <v>-0.17542248751846315</v>
      </c>
      <c r="AC365" s="11">
        <f>'OddsRatio_working_3-way'!X365^(1/3)*SIN('OddsRatio_working_3-way'!Y365/3)</f>
        <v>0.10264917848532185</v>
      </c>
      <c r="AD365" s="11">
        <f>'OddsRatio_working_3-way'!X365^(1/3)*SIN(('OddsRatio_working_3-way'!Y365+2*PI())/3)</f>
        <v>0.40648983965741742</v>
      </c>
      <c r="AE365" s="11">
        <f>'OddsRatio_working_3-way'!X365^(1/3)*SIN(('OddsRatio_working_3-way'!Y365+4*PI())/3)</f>
        <v>-0.50913901814273932</v>
      </c>
      <c r="AF365" s="11">
        <f>-'OddsRatio_working_3-way'!U365/(3*'OddsRatio_working_3-way'!X365^(1/3))*COS(('OddsRatio_working_3-way'!Y365)/3)</f>
        <v>0.52863856752870997</v>
      </c>
      <c r="AG365" s="11">
        <f>-'OddsRatio_working_3-way'!U365/(3*'OddsRatio_working_3-way'!X365^(1/3))*COS(('OddsRatio_working_3-way'!Y365+2*PI())/3)</f>
        <v>-0.35321608001024668</v>
      </c>
      <c r="AH365" s="11">
        <f>-'OddsRatio_working_3-way'!U365/(3*'OddsRatio_working_3-way'!X365^(1/3))*COS(('OddsRatio_working_3-way'!Y365+4*PI())/3)</f>
        <v>-0.17542248751846312</v>
      </c>
      <c r="AI365" s="11">
        <f>'OddsRatio_working_3-way'!U365/(3*'OddsRatio_working_3-way'!X365^(1/3))*SIN(('OddsRatio_working_3-way'!Y365)/3)</f>
        <v>-0.10264917848532182</v>
      </c>
      <c r="AJ365" s="11">
        <f>'OddsRatio_working_3-way'!U365/(3*'OddsRatio_working_3-way'!X365^(1/3))*SIN(('OddsRatio_working_3-way'!Y365+2*PI())/3)</f>
        <v>-0.40648983965741736</v>
      </c>
      <c r="AK365" s="11">
        <f>'OddsRatio_working_3-way'!U365/(3*'OddsRatio_working_3-way'!X365^(1/3))*SIN(('OddsRatio_working_3-way'!Y365+4*PI())/3)</f>
        <v>0.50913901814273921</v>
      </c>
      <c r="AL365" s="11">
        <f>'OddsRatio_working_3-way'!Z365+'OddsRatio_working_3-way'!AF365</f>
        <v>1.0572771350574199</v>
      </c>
      <c r="AM365" s="11">
        <f>'OddsRatio_working_3-way'!AA365+'OddsRatio_working_3-way'!AG365</f>
        <v>-0.70643216002049347</v>
      </c>
      <c r="AN365" s="11">
        <f>'OddsRatio_working_3-way'!AB365+'OddsRatio_working_3-way'!AH365</f>
        <v>-0.35084497503692624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1.0572771350574199</v>
      </c>
      <c r="AS365" s="11">
        <f>IF(('OddsRatio_working_3-way'!X365=0),IF(Q365&gt;0,-Q365^(1/3),(-Q365)^(1/3)),'OddsRatio_working_3-way'!AM365-'OddsRatio_working_3-way'!R365/3)</f>
        <v>-0.70643216002049347</v>
      </c>
      <c r="AT365" s="11">
        <f>IF(('OddsRatio_working_3-way'!X365=0),IF(Q365&gt;0,-Q365^(1/3),(-Q365)^(1/3)),'OddsRatio_working_3-way'!AN365-'OddsRatio_working_3-way'!R365/3)</f>
        <v>-0.35084497503692624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3</v>
      </c>
      <c r="B366" s="4">
        <f>IF('True_Odds_Calculator_3-way'!B367="","",'True_Odds_Calculator_3-way'!B367)</f>
        <v>3.5</v>
      </c>
      <c r="C366" s="4">
        <f>IF('True_Odds_Calculator_3-way'!C367="","",'True_Odds_Calculator_3-way'!C367)</f>
        <v>2.35</v>
      </c>
      <c r="D366" s="9">
        <f t="shared" si="78"/>
        <v>0.31858309527394718</v>
      </c>
      <c r="E366" s="9">
        <f t="shared" si="79"/>
        <v>0.27221082997528084</v>
      </c>
      <c r="F366" s="9">
        <f t="shared" si="80"/>
        <v>0.40920607475077214</v>
      </c>
      <c r="G366" s="9">
        <f t="shared" si="81"/>
        <v>1.0694492501871569</v>
      </c>
      <c r="H366" s="9">
        <f t="shared" si="82"/>
        <v>3.1388985003743142</v>
      </c>
      <c r="I366" s="9">
        <f t="shared" si="83"/>
        <v>3.6736231254678913</v>
      </c>
      <c r="J366" s="9">
        <f t="shared" si="84"/>
        <v>2.4437564877526614</v>
      </c>
      <c r="K366" s="11">
        <f t="shared" si="85"/>
        <v>0.33333333333333331</v>
      </c>
      <c r="L366" s="11">
        <f t="shared" si="86"/>
        <v>0.2857142857142857</v>
      </c>
      <c r="M366" s="11">
        <f t="shared" si="87"/>
        <v>0.42553191489361702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-0.2735562310030395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0.23708206686930092</v>
      </c>
      <c r="Q366" s="11">
        <f>2*'OddsRatio_working_3-way'!K366*'OddsRatio_working_3-way'!L366*'OddsRatio_working_3-way'!M366</f>
        <v>8.1053698074974673E-2</v>
      </c>
      <c r="R366" s="11">
        <f t="shared" si="88"/>
        <v>0</v>
      </c>
      <c r="S366" s="11">
        <f t="shared" si="89"/>
        <v>-0.8666666666666667</v>
      </c>
      <c r="T366" s="11">
        <f t="shared" si="90"/>
        <v>-0.29629629629629634</v>
      </c>
      <c r="U366" s="11">
        <f>'OddsRatio_working_3-way'!S366-'OddsRatio_working_3-way'!R366^2/3</f>
        <v>-0.8666666666666667</v>
      </c>
      <c r="V366" s="11">
        <f>'OddsRatio_working_3-way'!S366*'OddsRatio_working_3-way'!R366/3-2*'OddsRatio_working_3-way'!R366^3/27-'OddsRatio_working_3-way'!T366</f>
        <v>0.29629629629629634</v>
      </c>
      <c r="W366" s="11">
        <f>'OddsRatio_working_3-way'!V366^2+4*'OddsRatio_working_3-way'!U366^3/27</f>
        <v>-8.6474622770918996E-3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0.15527311218945355</v>
      </c>
      <c r="Y366" s="11">
        <f>IF('OddsRatio_working_3-way'!W366&gt;=0,IF('OddsRatio_working_3-way'!V366+SQRT('OddsRatio_working_3-way'!W366)&gt;0,0,PI()),ACOS('OddsRatio_working_3-way'!V366/(2*'OddsRatio_working_3-way'!X366)))</f>
        <v>0.30411164535572199</v>
      </c>
      <c r="Z366" s="11">
        <f>'OddsRatio_working_3-way'!X366^(1/3)*COS('OddsRatio_working_3-way'!Y366/3)</f>
        <v>0.53472462509357854</v>
      </c>
      <c r="AA366" s="11">
        <f>'OddsRatio_working_3-way'!X366^(1/3)*COS(('OddsRatio_working_3-way'!Y366+2*PI())/3)</f>
        <v>-0.31446696365011001</v>
      </c>
      <c r="AB366" s="11">
        <f>'OddsRatio_working_3-way'!X366^(1/3)*COS(('OddsRatio_working_3-way'!Y366+4*PI())/3)</f>
        <v>-0.22025766144346867</v>
      </c>
      <c r="AC366" s="11">
        <f>'OddsRatio_working_3-way'!X366^(1/3)*SIN('OddsRatio_working_3-way'!Y366/3)</f>
        <v>5.4391765989171462E-2</v>
      </c>
      <c r="AD366" s="11">
        <f>'OddsRatio_working_3-way'!X366^(1/3)*SIN(('OddsRatio_working_3-way'!Y366+2*PI())/3)</f>
        <v>0.43588922636556338</v>
      </c>
      <c r="AE366" s="11">
        <f>'OddsRatio_working_3-way'!X366^(1/3)*SIN(('OddsRatio_working_3-way'!Y366+4*PI())/3)</f>
        <v>-0.49028099235473455</v>
      </c>
      <c r="AF366" s="11">
        <f>-'OddsRatio_working_3-way'!U366/(3*'OddsRatio_working_3-way'!X366^(1/3))*COS(('OddsRatio_working_3-way'!Y366)/3)</f>
        <v>0.53472462509357832</v>
      </c>
      <c r="AG366" s="11">
        <f>-'OddsRatio_working_3-way'!U366/(3*'OddsRatio_working_3-way'!X366^(1/3))*COS(('OddsRatio_working_3-way'!Y366+2*PI())/3)</f>
        <v>-0.3144669636501099</v>
      </c>
      <c r="AH366" s="11">
        <f>-'OddsRatio_working_3-way'!U366/(3*'OddsRatio_working_3-way'!X366^(1/3))*COS(('OddsRatio_working_3-way'!Y366+4*PI())/3)</f>
        <v>-0.22025766144346859</v>
      </c>
      <c r="AI366" s="11">
        <f>'OddsRatio_working_3-way'!U366/(3*'OddsRatio_working_3-way'!X366^(1/3))*SIN(('OddsRatio_working_3-way'!Y366)/3)</f>
        <v>-5.4391765989171441E-2</v>
      </c>
      <c r="AJ366" s="11">
        <f>'OddsRatio_working_3-way'!U366/(3*'OddsRatio_working_3-way'!X366^(1/3))*SIN(('OddsRatio_working_3-way'!Y366+2*PI())/3)</f>
        <v>-0.43588922636556321</v>
      </c>
      <c r="AK366" s="11">
        <f>'OddsRatio_working_3-way'!U366/(3*'OddsRatio_working_3-way'!X366^(1/3))*SIN(('OddsRatio_working_3-way'!Y366+4*PI())/3)</f>
        <v>0.49028099235473438</v>
      </c>
      <c r="AL366" s="11">
        <f>'OddsRatio_working_3-way'!Z366+'OddsRatio_working_3-way'!AF366</f>
        <v>1.0694492501871569</v>
      </c>
      <c r="AM366" s="11">
        <f>'OddsRatio_working_3-way'!AA366+'OddsRatio_working_3-way'!AG366</f>
        <v>-0.62893392730021991</v>
      </c>
      <c r="AN366" s="11">
        <f>'OddsRatio_working_3-way'!AB366+'OddsRatio_working_3-way'!AH366</f>
        <v>-0.44051532288693729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1.0694492501871569</v>
      </c>
      <c r="AS366" s="11">
        <f>IF(('OddsRatio_working_3-way'!X366=0),IF(Q366&gt;0,-Q366^(1/3),(-Q366)^(1/3)),'OddsRatio_working_3-way'!AM366-'OddsRatio_working_3-way'!R366/3)</f>
        <v>-0.62893392730021991</v>
      </c>
      <c r="AT366" s="11">
        <f>IF(('OddsRatio_working_3-way'!X366=0),IF(Q366&gt;0,-Q366^(1/3),(-Q366)^(1/3)),'OddsRatio_working_3-way'!AN366-'OddsRatio_working_3-way'!R366/3)</f>
        <v>-0.44051532288693729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4.09</v>
      </c>
      <c r="B367" s="4">
        <f>IF('True_Odds_Calculator_3-way'!B368="","",'True_Odds_Calculator_3-way'!B368)</f>
        <v>3.25</v>
      </c>
      <c r="C367" s="4">
        <f>IF('True_Odds_Calculator_3-way'!C368="","",'True_Odds_Calculator_3-way'!C368)</f>
        <v>2.1</v>
      </c>
      <c r="D367" s="9">
        <f t="shared" si="78"/>
        <v>0.23643702130103775</v>
      </c>
      <c r="E367" s="9">
        <f t="shared" si="79"/>
        <v>0.29836979417764081</v>
      </c>
      <c r="F367" s="9">
        <f t="shared" si="80"/>
        <v>0.46519318452132158</v>
      </c>
      <c r="G367" s="9">
        <f t="shared" si="81"/>
        <v>1.045131421200437</v>
      </c>
      <c r="H367" s="9">
        <f t="shared" si="82"/>
        <v>4.2294560915093502</v>
      </c>
      <c r="I367" s="9">
        <f t="shared" si="83"/>
        <v>3.3515456977009834</v>
      </c>
      <c r="J367" s="9">
        <f t="shared" si="84"/>
        <v>2.1496445633204804</v>
      </c>
      <c r="K367" s="11">
        <f t="shared" si="85"/>
        <v>0.24449877750611249</v>
      </c>
      <c r="L367" s="11">
        <f t="shared" si="86"/>
        <v>0.30769230769230771</v>
      </c>
      <c r="M367" s="11">
        <f t="shared" si="87"/>
        <v>0.47619047619047616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-0.27397297079448679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0.23070653877499847</v>
      </c>
      <c r="Q367" s="11">
        <f>2*'OddsRatio_working_3-way'!K367*'OddsRatio_working_3-way'!L367*'OddsRatio_working_3-way'!M367</f>
        <v>7.1647993408384611E-2</v>
      </c>
      <c r="R367" s="11">
        <f t="shared" si="88"/>
        <v>0</v>
      </c>
      <c r="S367" s="11">
        <f t="shared" si="89"/>
        <v>-0.84207773528161856</v>
      </c>
      <c r="T367" s="11">
        <f t="shared" si="90"/>
        <v>-0.26151482462162068</v>
      </c>
      <c r="U367" s="11">
        <f>'OddsRatio_working_3-way'!S367-'OddsRatio_working_3-way'!R367^2/3</f>
        <v>-0.84207773528161856</v>
      </c>
      <c r="V367" s="11">
        <f>'OddsRatio_working_3-way'!S367*'OddsRatio_working_3-way'!R367/3-2*'OddsRatio_working_3-way'!R367^3/27-'OddsRatio_working_3-way'!T367</f>
        <v>0.26151482462162068</v>
      </c>
      <c r="W367" s="11">
        <f>'OddsRatio_working_3-way'!V367^2+4*'OddsRatio_working_3-way'!U367^3/27</f>
        <v>-2.0071187290250272E-2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0.14871213029467981</v>
      </c>
      <c r="Y367" s="11">
        <f>IF('OddsRatio_working_3-way'!W367&gt;=0,IF('OddsRatio_working_3-way'!V367+SQRT('OddsRatio_working_3-way'!W367)&gt;0,0,PI()),ACOS('OddsRatio_working_3-way'!V367/(2*'OddsRatio_working_3-way'!X367)))</f>
        <v>0.49647878940710144</v>
      </c>
      <c r="Z367" s="11">
        <f>'OddsRatio_working_3-way'!X367^(1/3)*COS('OddsRatio_working_3-way'!Y367/3)</f>
        <v>0.5225657106002185</v>
      </c>
      <c r="AA367" s="11">
        <f>'OddsRatio_working_3-way'!X367^(1/3)*COS(('OddsRatio_working_3-way'!Y367+2*PI())/3)</f>
        <v>-0.33686884870544287</v>
      </c>
      <c r="AB367" s="11">
        <f>'OddsRatio_working_3-way'!X367^(1/3)*COS(('OddsRatio_working_3-way'!Y367+4*PI())/3)</f>
        <v>-0.18569686189477574</v>
      </c>
      <c r="AC367" s="11">
        <f>'OddsRatio_working_3-way'!X367^(1/3)*SIN('OddsRatio_working_3-way'!Y367/3)</f>
        <v>8.727918727906947E-2</v>
      </c>
      <c r="AD367" s="11">
        <f>'OddsRatio_working_3-way'!X367^(1/3)*SIN(('OddsRatio_working_3-way'!Y367+2*PI())/3)</f>
        <v>0.4089155868869217</v>
      </c>
      <c r="AE367" s="11">
        <f>'OddsRatio_working_3-way'!X367^(1/3)*SIN(('OddsRatio_working_3-way'!Y367+4*PI())/3)</f>
        <v>-0.496194774165991</v>
      </c>
      <c r="AF367" s="11">
        <f>-'OddsRatio_working_3-way'!U367/(3*'OddsRatio_working_3-way'!X367^(1/3))*COS(('OddsRatio_working_3-way'!Y367)/3)</f>
        <v>0.5225657106002185</v>
      </c>
      <c r="AG367" s="11">
        <f>-'OddsRatio_working_3-way'!U367/(3*'OddsRatio_working_3-way'!X367^(1/3))*COS(('OddsRatio_working_3-way'!Y367+2*PI())/3)</f>
        <v>-0.33686884870544287</v>
      </c>
      <c r="AH367" s="11">
        <f>-'OddsRatio_working_3-way'!U367/(3*'OddsRatio_working_3-way'!X367^(1/3))*COS(('OddsRatio_working_3-way'!Y367+4*PI())/3)</f>
        <v>-0.18569686189477574</v>
      </c>
      <c r="AI367" s="11">
        <f>'OddsRatio_working_3-way'!U367/(3*'OddsRatio_working_3-way'!X367^(1/3))*SIN(('OddsRatio_working_3-way'!Y367)/3)</f>
        <v>-8.727918727906947E-2</v>
      </c>
      <c r="AJ367" s="11">
        <f>'OddsRatio_working_3-way'!U367/(3*'OddsRatio_working_3-way'!X367^(1/3))*SIN(('OddsRatio_working_3-way'!Y367+2*PI())/3)</f>
        <v>-0.4089155868869217</v>
      </c>
      <c r="AK367" s="11">
        <f>'OddsRatio_working_3-way'!U367/(3*'OddsRatio_working_3-way'!X367^(1/3))*SIN(('OddsRatio_working_3-way'!Y367+4*PI())/3)</f>
        <v>0.496194774165991</v>
      </c>
      <c r="AL367" s="11">
        <f>'OddsRatio_working_3-way'!Z367+'OddsRatio_working_3-way'!AF367</f>
        <v>1.045131421200437</v>
      </c>
      <c r="AM367" s="11">
        <f>'OddsRatio_working_3-way'!AA367+'OddsRatio_working_3-way'!AG367</f>
        <v>-0.67373769741088574</v>
      </c>
      <c r="AN367" s="11">
        <f>'OddsRatio_working_3-way'!AB367+'OddsRatio_working_3-way'!AH367</f>
        <v>-0.37139372378955149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1.045131421200437</v>
      </c>
      <c r="AS367" s="11">
        <f>IF(('OddsRatio_working_3-way'!X367=0),IF(Q367&gt;0,-Q367^(1/3),(-Q367)^(1/3)),'OddsRatio_working_3-way'!AM367-'OddsRatio_working_3-way'!R367/3)</f>
        <v>-0.67373769741088574</v>
      </c>
      <c r="AT367" s="11">
        <f>IF(('OddsRatio_working_3-way'!X367=0),IF(Q367&gt;0,-Q367^(1/3),(-Q367)^(1/3)),'OddsRatio_working_3-way'!AN367-'OddsRatio_working_3-way'!R367/3)</f>
        <v>-0.37139372378955149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2.12</v>
      </c>
      <c r="B368" s="4">
        <f>IF('True_Odds_Calculator_3-way'!B369="","",'True_Odds_Calculator_3-way'!B369)</f>
        <v>3.13</v>
      </c>
      <c r="C368" s="4">
        <f>IF('True_Odds_Calculator_3-way'!C369="","",'True_Odds_Calculator_3-way'!C369)</f>
        <v>4.2</v>
      </c>
      <c r="D368" s="9">
        <f t="shared" si="78"/>
        <v>0.46037818156116755</v>
      </c>
      <c r="E368" s="9">
        <f t="shared" si="79"/>
        <v>0.30968046712228431</v>
      </c>
      <c r="F368" s="9">
        <f t="shared" si="80"/>
        <v>0.22994135131654819</v>
      </c>
      <c r="G368" s="9">
        <f t="shared" si="81"/>
        <v>1.0465422001556286</v>
      </c>
      <c r="H368" s="9">
        <f t="shared" si="82"/>
        <v>2.1721272641743044</v>
      </c>
      <c r="I368" s="9">
        <f t="shared" si="83"/>
        <v>3.2291348863314893</v>
      </c>
      <c r="J368" s="9">
        <f t="shared" si="84"/>
        <v>4.3489350404980112</v>
      </c>
      <c r="K368" s="11">
        <f t="shared" si="85"/>
        <v>0.47169811320754712</v>
      </c>
      <c r="L368" s="11">
        <f t="shared" si="86"/>
        <v>0.31948881789137379</v>
      </c>
      <c r="M368" s="11">
        <f t="shared" si="87"/>
        <v>0.23809523809523808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-0.27391645066007608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0.23143563290648705</v>
      </c>
      <c r="Q368" s="11">
        <f>2*'OddsRatio_working_3-way'!K368*'OddsRatio_working_3-way'!L368*'OddsRatio_working_3-way'!M368</f>
        <v>7.1762986947747923E-2</v>
      </c>
      <c r="R368" s="11">
        <f t="shared" si="88"/>
        <v>0</v>
      </c>
      <c r="S368" s="11">
        <f t="shared" si="89"/>
        <v>-0.84491322937625701</v>
      </c>
      <c r="T368" s="11">
        <f t="shared" si="90"/>
        <v>-0.26198859825620374</v>
      </c>
      <c r="U368" s="11">
        <f>'OddsRatio_working_3-way'!S368-'OddsRatio_working_3-way'!R368^2/3</f>
        <v>-0.84491322937625701</v>
      </c>
      <c r="V368" s="11">
        <f>'OddsRatio_working_3-way'!S368*'OddsRatio_working_3-way'!R368/3-2*'OddsRatio_working_3-way'!R368^3/27-'OddsRatio_working_3-way'!T368</f>
        <v>0.26198859825620374</v>
      </c>
      <c r="W368" s="11">
        <f>'OddsRatio_working_3-way'!V368^2+4*'OddsRatio_working_3-way'!U368^3/27</f>
        <v>-2.0719792887729502E-2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0.14946389070941185</v>
      </c>
      <c r="Y368" s="11">
        <f>IF('OddsRatio_working_3-way'!W368&gt;=0,IF('OddsRatio_working_3-way'!V368+SQRT('OddsRatio_working_3-way'!W368)&gt;0,0,PI()),ACOS('OddsRatio_working_3-way'!V368/(2*'OddsRatio_working_3-way'!X368)))</f>
        <v>0.50240348832217907</v>
      </c>
      <c r="Z368" s="11">
        <f>'OddsRatio_working_3-way'!X368^(1/3)*COS('OddsRatio_working_3-way'!Y368/3)</f>
        <v>0.5232711000778143</v>
      </c>
      <c r="AA368" s="11">
        <f>'OddsRatio_working_3-way'!X368^(1/3)*COS(('OddsRatio_working_3-way'!Y368+2*PI())/3)</f>
        <v>-0.33824380162827467</v>
      </c>
      <c r="AB368" s="11">
        <f>'OddsRatio_working_3-way'!X368^(1/3)*COS(('OddsRatio_working_3-way'!Y368+4*PI())/3)</f>
        <v>-0.18502729844954</v>
      </c>
      <c r="AC368" s="11">
        <f>'OddsRatio_working_3-way'!X368^(1/3)*SIN('OddsRatio_working_3-way'!Y368/3)</f>
        <v>8.8459589354535809E-2</v>
      </c>
      <c r="AD368" s="11">
        <f>'OddsRatio_working_3-way'!X368^(1/3)*SIN(('OddsRatio_working_3-way'!Y368+2*PI())/3)</f>
        <v>0.40893627105634861</v>
      </c>
      <c r="AE368" s="11">
        <f>'OddsRatio_working_3-way'!X368^(1/3)*SIN(('OddsRatio_working_3-way'!Y368+4*PI())/3)</f>
        <v>-0.49739586041088429</v>
      </c>
      <c r="AF368" s="11">
        <f>-'OddsRatio_working_3-way'!U368/(3*'OddsRatio_working_3-way'!X368^(1/3))*COS(('OddsRatio_working_3-way'!Y368)/3)</f>
        <v>0.52327110007781419</v>
      </c>
      <c r="AG368" s="11">
        <f>-'OddsRatio_working_3-way'!U368/(3*'OddsRatio_working_3-way'!X368^(1/3))*COS(('OddsRatio_working_3-way'!Y368+2*PI())/3)</f>
        <v>-0.33824380162827455</v>
      </c>
      <c r="AH368" s="11">
        <f>-'OddsRatio_working_3-way'!U368/(3*'OddsRatio_working_3-way'!X368^(1/3))*COS(('OddsRatio_working_3-way'!Y368+4*PI())/3)</f>
        <v>-0.18502729844953994</v>
      </c>
      <c r="AI368" s="11">
        <f>'OddsRatio_working_3-way'!U368/(3*'OddsRatio_working_3-way'!X368^(1/3))*SIN(('OddsRatio_working_3-way'!Y368)/3)</f>
        <v>-8.8459589354535795E-2</v>
      </c>
      <c r="AJ368" s="11">
        <f>'OddsRatio_working_3-way'!U368/(3*'OddsRatio_working_3-way'!X368^(1/3))*SIN(('OddsRatio_working_3-way'!Y368+2*PI())/3)</f>
        <v>-0.4089362710563485</v>
      </c>
      <c r="AK368" s="11">
        <f>'OddsRatio_working_3-way'!U368/(3*'OddsRatio_working_3-way'!X368^(1/3))*SIN(('OddsRatio_working_3-way'!Y368+4*PI())/3)</f>
        <v>0.49739586041088418</v>
      </c>
      <c r="AL368" s="11">
        <f>'OddsRatio_working_3-way'!Z368+'OddsRatio_working_3-way'!AF368</f>
        <v>1.0465422001556286</v>
      </c>
      <c r="AM368" s="11">
        <f>'OddsRatio_working_3-way'!AA368+'OddsRatio_working_3-way'!AG368</f>
        <v>-0.67648760325654922</v>
      </c>
      <c r="AN368" s="11">
        <f>'OddsRatio_working_3-way'!AB368+'OddsRatio_working_3-way'!AH368</f>
        <v>-0.37005459689907994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1.0465422001556286</v>
      </c>
      <c r="AS368" s="11">
        <f>IF(('OddsRatio_working_3-way'!X368=0),IF(Q368&gt;0,-Q368^(1/3),(-Q368)^(1/3)),'OddsRatio_working_3-way'!AM368-'OddsRatio_working_3-way'!R368/3)</f>
        <v>-0.67648760325654922</v>
      </c>
      <c r="AT368" s="11">
        <f>IF(('OddsRatio_working_3-way'!X368=0),IF(Q368&gt;0,-Q368^(1/3),(-Q368)^(1/3)),'OddsRatio_working_3-way'!AN368-'OddsRatio_working_3-way'!R368/3)</f>
        <v>-0.37005459689907994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4.05</v>
      </c>
      <c r="B369" s="4">
        <f>IF('True_Odds_Calculator_3-way'!B370="","",'True_Odds_Calculator_3-way'!B370)</f>
        <v>3.32</v>
      </c>
      <c r="C369" s="4">
        <f>IF('True_Odds_Calculator_3-way'!C370="","",'True_Odds_Calculator_3-way'!C370)</f>
        <v>2.08</v>
      </c>
      <c r="D369" s="9">
        <f t="shared" si="78"/>
        <v>0.23863933979427554</v>
      </c>
      <c r="E369" s="9">
        <f t="shared" si="79"/>
        <v>0.29181622401435686</v>
      </c>
      <c r="F369" s="9">
        <f t="shared" si="80"/>
        <v>0.4695444361913676</v>
      </c>
      <c r="G369" s="9">
        <f t="shared" si="81"/>
        <v>1.0460406326311755</v>
      </c>
      <c r="H369" s="9">
        <f t="shared" si="82"/>
        <v>4.1904239295250845</v>
      </c>
      <c r="I369" s="9">
        <f t="shared" si="83"/>
        <v>3.4268142677043265</v>
      </c>
      <c r="J369" s="9">
        <f t="shared" si="84"/>
        <v>2.1297238832416703</v>
      </c>
      <c r="K369" s="11">
        <f t="shared" si="85"/>
        <v>0.24691358024691359</v>
      </c>
      <c r="L369" s="11">
        <f t="shared" si="86"/>
        <v>0.30120481927710846</v>
      </c>
      <c r="M369" s="11">
        <f t="shared" si="87"/>
        <v>0.48076923076923073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-0.27324683348779732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0.23062334809322763</v>
      </c>
      <c r="Q369" s="11">
        <f>2*'OddsRatio_working_3-way'!K369*'OddsRatio_working_3-way'!L369*'OddsRatio_working_3-way'!M369</f>
        <v>7.1511115687822521E-2</v>
      </c>
      <c r="R369" s="11">
        <f t="shared" si="88"/>
        <v>0</v>
      </c>
      <c r="S369" s="11">
        <f t="shared" si="89"/>
        <v>-0.84401105458199877</v>
      </c>
      <c r="T369" s="11">
        <f t="shared" si="90"/>
        <v>-0.26170885413395312</v>
      </c>
      <c r="U369" s="11">
        <f>'OddsRatio_working_3-way'!S369-'OddsRatio_working_3-way'!R369^2/3</f>
        <v>-0.84401105458199877</v>
      </c>
      <c r="V369" s="11">
        <f>'OddsRatio_working_3-way'!S369*'OddsRatio_working_3-way'!R369/3-2*'OddsRatio_working_3-way'!R369^3/27-'OddsRatio_working_3-way'!T369</f>
        <v>0.26170885413395312</v>
      </c>
      <c r="W369" s="11">
        <f>'OddsRatio_working_3-way'!V369^2+4*'OddsRatio_working_3-way'!U369^3/27</f>
        <v>-2.0580358340425001E-2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0.14922456456003796</v>
      </c>
      <c r="Y369" s="11">
        <f>IF('OddsRatio_working_3-way'!W369&gt;=0,IF('OddsRatio_working_3-way'!V369+SQRT('OddsRatio_working_3-way'!W369)&gt;0,0,PI()),ACOS('OddsRatio_working_3-way'!V369/(2*'OddsRatio_working_3-way'!X369)))</f>
        <v>0.50143013353656274</v>
      </c>
      <c r="Z369" s="11">
        <f>'OddsRatio_working_3-way'!X369^(1/3)*COS('OddsRatio_working_3-way'!Y369/3)</f>
        <v>0.52302031631558776</v>
      </c>
      <c r="AA369" s="11">
        <f>'OddsRatio_working_3-way'!X369^(1/3)*COS(('OddsRatio_working_3-way'!Y369+2*PI())/3)</f>
        <v>-0.33793054278360246</v>
      </c>
      <c r="AB369" s="11">
        <f>'OddsRatio_working_3-way'!X369^(1/3)*COS(('OddsRatio_working_3-way'!Y369+4*PI())/3)</f>
        <v>-0.18508977353198525</v>
      </c>
      <c r="AC369" s="11">
        <f>'OddsRatio_working_3-way'!X369^(1/3)*SIN('OddsRatio_working_3-way'!Y369/3)</f>
        <v>8.8242659270570747E-2</v>
      </c>
      <c r="AD369" s="11">
        <f>'OddsRatio_working_3-way'!X369^(1/3)*SIN(('OddsRatio_working_3-way'!Y369+2*PI())/3)</f>
        <v>0.40882755098938645</v>
      </c>
      <c r="AE369" s="11">
        <f>'OddsRatio_working_3-way'!X369^(1/3)*SIN(('OddsRatio_working_3-way'!Y369+4*PI())/3)</f>
        <v>-0.49707021025995712</v>
      </c>
      <c r="AF369" s="11">
        <f>-'OddsRatio_working_3-way'!U369/(3*'OddsRatio_working_3-way'!X369^(1/3))*COS(('OddsRatio_working_3-way'!Y369)/3)</f>
        <v>0.52302031631558787</v>
      </c>
      <c r="AG369" s="11">
        <f>-'OddsRatio_working_3-way'!U369/(3*'OddsRatio_working_3-way'!X369^(1/3))*COS(('OddsRatio_working_3-way'!Y369+2*PI())/3)</f>
        <v>-0.33793054278360257</v>
      </c>
      <c r="AH369" s="11">
        <f>-'OddsRatio_working_3-way'!U369/(3*'OddsRatio_working_3-way'!X369^(1/3))*COS(('OddsRatio_working_3-way'!Y369+4*PI())/3)</f>
        <v>-0.18508977353198527</v>
      </c>
      <c r="AI369" s="11">
        <f>'OddsRatio_working_3-way'!U369/(3*'OddsRatio_working_3-way'!X369^(1/3))*SIN(('OddsRatio_working_3-way'!Y369)/3)</f>
        <v>-8.8242659270570775E-2</v>
      </c>
      <c r="AJ369" s="11">
        <f>'OddsRatio_working_3-way'!U369/(3*'OddsRatio_working_3-way'!X369^(1/3))*SIN(('OddsRatio_working_3-way'!Y369+2*PI())/3)</f>
        <v>-0.40882755098938656</v>
      </c>
      <c r="AK369" s="11">
        <f>'OddsRatio_working_3-way'!U369/(3*'OddsRatio_working_3-way'!X369^(1/3))*SIN(('OddsRatio_working_3-way'!Y369+4*PI())/3)</f>
        <v>0.49707021025995723</v>
      </c>
      <c r="AL369" s="11">
        <f>'OddsRatio_working_3-way'!Z369+'OddsRatio_working_3-way'!AF369</f>
        <v>1.0460406326311755</v>
      </c>
      <c r="AM369" s="11">
        <f>'OddsRatio_working_3-way'!AA369+'OddsRatio_working_3-way'!AG369</f>
        <v>-0.67586108556720503</v>
      </c>
      <c r="AN369" s="11">
        <f>'OddsRatio_working_3-way'!AB369+'OddsRatio_working_3-way'!AH369</f>
        <v>-0.37017954706397049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1.0460406326311755</v>
      </c>
      <c r="AS369" s="11">
        <f>IF(('OddsRatio_working_3-way'!X369=0),IF(Q369&gt;0,-Q369^(1/3),(-Q369)^(1/3)),'OddsRatio_working_3-way'!AM369-'OddsRatio_working_3-way'!R369/3)</f>
        <v>-0.67586108556720503</v>
      </c>
      <c r="AT369" s="11">
        <f>IF(('OddsRatio_working_3-way'!X369=0),IF(Q369&gt;0,-Q369^(1/3),(-Q369)^(1/3)),'OddsRatio_working_3-way'!AN369-'OddsRatio_working_3-way'!R369/3)</f>
        <v>-0.37017954706397049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1.91</v>
      </c>
      <c r="B370" s="4">
        <f>IF('True_Odds_Calculator_3-way'!B371="","",'True_Odds_Calculator_3-way'!B371)</f>
        <v>3.53</v>
      </c>
      <c r="C370" s="4">
        <f>IF('True_Odds_Calculator_3-way'!C371="","",'True_Odds_Calculator_3-way'!C371)</f>
        <v>4.5</v>
      </c>
      <c r="D370" s="9">
        <f t="shared" si="78"/>
        <v>0.51187738215118372</v>
      </c>
      <c r="E370" s="9">
        <f t="shared" si="79"/>
        <v>0.27388272889029802</v>
      </c>
      <c r="F370" s="9">
        <f t="shared" si="80"/>
        <v>0.21423988895851828</v>
      </c>
      <c r="G370" s="9">
        <f t="shared" si="81"/>
        <v>1.0479042439779442</v>
      </c>
      <c r="H370" s="9">
        <f t="shared" si="82"/>
        <v>1.9535928620199292</v>
      </c>
      <c r="I370" s="9">
        <f t="shared" si="83"/>
        <v>3.6511977372641984</v>
      </c>
      <c r="J370" s="9">
        <f t="shared" si="84"/>
        <v>4.6676648539228038</v>
      </c>
      <c r="K370" s="11">
        <f t="shared" si="85"/>
        <v>0.52356020942408377</v>
      </c>
      <c r="L370" s="11">
        <f t="shared" si="86"/>
        <v>0.28328611898016998</v>
      </c>
      <c r="M370" s="11">
        <f t="shared" si="87"/>
        <v>0.22222222222222221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-0.26558856440350875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0.2287382973498987</v>
      </c>
      <c r="Q370" s="11">
        <f>2*'OddsRatio_working_3-way'!K370*'OddsRatio_working_3-way'!L370*'OddsRatio_working_3-way'!M370</f>
        <v>6.5918817680086089E-2</v>
      </c>
      <c r="R370" s="11">
        <f t="shared" si="88"/>
        <v>0</v>
      </c>
      <c r="S370" s="11">
        <f t="shared" si="89"/>
        <v>-0.86125055069154466</v>
      </c>
      <c r="T370" s="11">
        <f t="shared" si="90"/>
        <v>-0.24819900596298122</v>
      </c>
      <c r="U370" s="11">
        <f>'OddsRatio_working_3-way'!S370-'OddsRatio_working_3-way'!R370^2/3</f>
        <v>-0.86125055069154466</v>
      </c>
      <c r="V370" s="11">
        <f>'OddsRatio_working_3-way'!S370*'OddsRatio_working_3-way'!R370/3-2*'OddsRatio_working_3-way'!R370^3/27-'OddsRatio_working_3-way'!T370</f>
        <v>0.24819900596298122</v>
      </c>
      <c r="W370" s="11">
        <f>'OddsRatio_working_3-way'!V370^2+4*'OddsRatio_working_3-way'!U370^3/27</f>
        <v>-3.3039439903113893E-2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0.15381985117673033</v>
      </c>
      <c r="Y370" s="11">
        <f>IF('OddsRatio_working_3-way'!W370&gt;=0,IF('OddsRatio_working_3-way'!V370+SQRT('OddsRatio_working_3-way'!W370)&gt;0,0,PI()),ACOS('OddsRatio_working_3-way'!V370/(2*'OddsRatio_working_3-way'!X370)))</f>
        <v>0.63210646585790098</v>
      </c>
      <c r="Z370" s="11">
        <f>'OddsRatio_working_3-way'!X370^(1/3)*COS('OddsRatio_working_3-way'!Y370/3)</f>
        <v>0.52395212198897212</v>
      </c>
      <c r="AA370" s="11">
        <f>'OddsRatio_working_3-way'!X370^(1/3)*COS(('OddsRatio_working_3-way'!Y370+2*PI())/3)</f>
        <v>-0.35902382279415929</v>
      </c>
      <c r="AB370" s="11">
        <f>'OddsRatio_working_3-way'!X370^(1/3)*COS(('OddsRatio_working_3-way'!Y370+4*PI())/3)</f>
        <v>-0.16492829919481267</v>
      </c>
      <c r="AC370" s="11">
        <f>'OddsRatio_working_3-way'!X370^(1/3)*SIN('OddsRatio_working_3-way'!Y370/3)</f>
        <v>0.11206110279858415</v>
      </c>
      <c r="AD370" s="11">
        <f>'OddsRatio_working_3-way'!X370^(1/3)*SIN(('OddsRatio_working_3-way'!Y370+2*PI())/3)</f>
        <v>0.39772529660992095</v>
      </c>
      <c r="AE370" s="11">
        <f>'OddsRatio_working_3-way'!X370^(1/3)*SIN(('OddsRatio_working_3-way'!Y370+4*PI())/3)</f>
        <v>-0.50978639940850512</v>
      </c>
      <c r="AF370" s="11">
        <f>-'OddsRatio_working_3-way'!U370/(3*'OddsRatio_working_3-way'!X370^(1/3))*COS(('OddsRatio_working_3-way'!Y370)/3)</f>
        <v>0.52395212198897212</v>
      </c>
      <c r="AG370" s="11">
        <f>-'OddsRatio_working_3-way'!U370/(3*'OddsRatio_working_3-way'!X370^(1/3))*COS(('OddsRatio_working_3-way'!Y370+2*PI())/3)</f>
        <v>-0.35902382279415929</v>
      </c>
      <c r="AH370" s="11">
        <f>-'OddsRatio_working_3-way'!U370/(3*'OddsRatio_working_3-way'!X370^(1/3))*COS(('OddsRatio_working_3-way'!Y370+4*PI())/3)</f>
        <v>-0.16492829919481267</v>
      </c>
      <c r="AI370" s="11">
        <f>'OddsRatio_working_3-way'!U370/(3*'OddsRatio_working_3-way'!X370^(1/3))*SIN(('OddsRatio_working_3-way'!Y370)/3)</f>
        <v>-0.11206110279858415</v>
      </c>
      <c r="AJ370" s="11">
        <f>'OddsRatio_working_3-way'!U370/(3*'OddsRatio_working_3-way'!X370^(1/3))*SIN(('OddsRatio_working_3-way'!Y370+2*PI())/3)</f>
        <v>-0.39772529660992095</v>
      </c>
      <c r="AK370" s="11">
        <f>'OddsRatio_working_3-way'!U370/(3*'OddsRatio_working_3-way'!X370^(1/3))*SIN(('OddsRatio_working_3-way'!Y370+4*PI())/3)</f>
        <v>0.50978639940850512</v>
      </c>
      <c r="AL370" s="11">
        <f>'OddsRatio_working_3-way'!Z370+'OddsRatio_working_3-way'!AF370</f>
        <v>1.0479042439779442</v>
      </c>
      <c r="AM370" s="11">
        <f>'OddsRatio_working_3-way'!AA370+'OddsRatio_working_3-way'!AG370</f>
        <v>-0.71804764558831857</v>
      </c>
      <c r="AN370" s="11">
        <f>'OddsRatio_working_3-way'!AB370+'OddsRatio_working_3-way'!AH370</f>
        <v>-0.32985659838962533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1.0479042439779442</v>
      </c>
      <c r="AS370" s="11">
        <f>IF(('OddsRatio_working_3-way'!X370=0),IF(Q370&gt;0,-Q370^(1/3),(-Q370)^(1/3)),'OddsRatio_working_3-way'!AM370-'OddsRatio_working_3-way'!R370/3)</f>
        <v>-0.71804764558831857</v>
      </c>
      <c r="AT370" s="11">
        <f>IF(('OddsRatio_working_3-way'!X370=0),IF(Q370&gt;0,-Q370^(1/3),(-Q370)^(1/3)),'OddsRatio_working_3-way'!AN370-'OddsRatio_working_3-way'!R370/3)</f>
        <v>-0.32985659838962533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4.66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1.93</v>
      </c>
      <c r="D371" s="9">
        <f t="shared" si="78"/>
        <v>0.20626641496895792</v>
      </c>
      <c r="E371" s="9">
        <f t="shared" si="79"/>
        <v>0.28812017581286975</v>
      </c>
      <c r="F371" s="9">
        <f t="shared" si="80"/>
        <v>0.50561340921817244</v>
      </c>
      <c r="G371" s="9">
        <f t="shared" si="81"/>
        <v>1.051393169207381</v>
      </c>
      <c r="H371" s="9">
        <f t="shared" si="82"/>
        <v>4.8480989992990136</v>
      </c>
      <c r="I371" s="9">
        <f t="shared" si="83"/>
        <v>3.4707739476373458</v>
      </c>
      <c r="J371" s="9">
        <f t="shared" si="84"/>
        <v>1.977795647362864</v>
      </c>
      <c r="K371" s="11">
        <f t="shared" si="85"/>
        <v>0.21459227467811159</v>
      </c>
      <c r="L371" s="11">
        <f t="shared" si="86"/>
        <v>0.29850746268656714</v>
      </c>
      <c r="M371" s="11">
        <f t="shared" si="87"/>
        <v>0.5181347150259068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-0.26548736891052316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0.23034110065209104</v>
      </c>
      <c r="Q371" s="11">
        <f>2*'OddsRatio_working_3-way'!K371*'OddsRatio_working_3-way'!L371*'OddsRatio_working_3-way'!M371</f>
        <v>6.6380720649017594E-2</v>
      </c>
      <c r="R371" s="11">
        <f t="shared" si="88"/>
        <v>0</v>
      </c>
      <c r="S371" s="11">
        <f t="shared" si="89"/>
        <v>-0.86761604364583755</v>
      </c>
      <c r="T371" s="11">
        <f t="shared" si="90"/>
        <v>-0.25003344197286387</v>
      </c>
      <c r="U371" s="11">
        <f>'OddsRatio_working_3-way'!S371-'OddsRatio_working_3-way'!R371^2/3</f>
        <v>-0.86761604364583755</v>
      </c>
      <c r="V371" s="11">
        <f>'OddsRatio_working_3-way'!S371*'OddsRatio_working_3-way'!R371/3-2*'OddsRatio_working_3-way'!R371^3/27-'OddsRatio_working_3-way'!T371</f>
        <v>0.25003344197286387</v>
      </c>
      <c r="W371" s="11">
        <f>'OddsRatio_working_3-way'!V371^2+4*'OddsRatio_working_3-way'!U371^3/27</f>
        <v>-3.4239510492980824E-2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0.15552831944518844</v>
      </c>
      <c r="Y371" s="11">
        <f>IF('OddsRatio_working_3-way'!W371&gt;=0,IF('OddsRatio_working_3-way'!V371+SQRT('OddsRatio_working_3-way'!W371)&gt;0,0,PI()),ACOS('OddsRatio_working_3-way'!V371/(2*'OddsRatio_working_3-way'!X371)))</f>
        <v>0.6371077136068557</v>
      </c>
      <c r="Z371" s="11">
        <f>'OddsRatio_working_3-way'!X371^(1/3)*COS('OddsRatio_working_3-way'!Y371/3)</f>
        <v>0.52569658460369051</v>
      </c>
      <c r="AA371" s="11">
        <f>'OddsRatio_working_3-way'!X371^(1/3)*COS(('OddsRatio_working_3-way'!Y371+2*PI())/3)</f>
        <v>-0.36101313638296495</v>
      </c>
      <c r="AB371" s="11">
        <f>'OddsRatio_working_3-way'!X371^(1/3)*COS(('OddsRatio_working_3-way'!Y371+4*PI())/3)</f>
        <v>-0.1646834482207257</v>
      </c>
      <c r="AC371" s="11">
        <f>'OddsRatio_working_3-way'!X371^(1/3)*SIN('OddsRatio_working_3-way'!Y371/3)</f>
        <v>0.11335099831038431</v>
      </c>
      <c r="AD371" s="11">
        <f>'OddsRatio_working_3-way'!X371^(1/3)*SIN(('OddsRatio_working_3-way'!Y371+2*PI())/3)</f>
        <v>0.39859109779431928</v>
      </c>
      <c r="AE371" s="11">
        <f>'OddsRatio_working_3-way'!X371^(1/3)*SIN(('OddsRatio_working_3-way'!Y371+4*PI())/3)</f>
        <v>-0.51194209610470343</v>
      </c>
      <c r="AF371" s="11">
        <f>-'OddsRatio_working_3-way'!U371/(3*'OddsRatio_working_3-way'!X371^(1/3))*COS(('OddsRatio_working_3-way'!Y371)/3)</f>
        <v>0.52569658460369051</v>
      </c>
      <c r="AG371" s="11">
        <f>-'OddsRatio_working_3-way'!U371/(3*'OddsRatio_working_3-way'!X371^(1/3))*COS(('OddsRatio_working_3-way'!Y371+2*PI())/3)</f>
        <v>-0.36101313638296495</v>
      </c>
      <c r="AH371" s="11">
        <f>-'OddsRatio_working_3-way'!U371/(3*'OddsRatio_working_3-way'!X371^(1/3))*COS(('OddsRatio_working_3-way'!Y371+4*PI())/3)</f>
        <v>-0.1646834482207257</v>
      </c>
      <c r="AI371" s="11">
        <f>'OddsRatio_working_3-way'!U371/(3*'OddsRatio_working_3-way'!X371^(1/3))*SIN(('OddsRatio_working_3-way'!Y371)/3)</f>
        <v>-0.11335099831038431</v>
      </c>
      <c r="AJ371" s="11">
        <f>'OddsRatio_working_3-way'!U371/(3*'OddsRatio_working_3-way'!X371^(1/3))*SIN(('OddsRatio_working_3-way'!Y371+2*PI())/3)</f>
        <v>-0.39859109779431928</v>
      </c>
      <c r="AK371" s="11">
        <f>'OddsRatio_working_3-way'!U371/(3*'OddsRatio_working_3-way'!X371^(1/3))*SIN(('OddsRatio_working_3-way'!Y371+4*PI())/3)</f>
        <v>0.51194209610470343</v>
      </c>
      <c r="AL371" s="11">
        <f>'OddsRatio_working_3-way'!Z371+'OddsRatio_working_3-way'!AF371</f>
        <v>1.051393169207381</v>
      </c>
      <c r="AM371" s="11">
        <f>'OddsRatio_working_3-way'!AA371+'OddsRatio_working_3-way'!AG371</f>
        <v>-0.7220262727659299</v>
      </c>
      <c r="AN371" s="11">
        <f>'OddsRatio_working_3-way'!AB371+'OddsRatio_working_3-way'!AH371</f>
        <v>-0.3293668964414514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1.051393169207381</v>
      </c>
      <c r="AS371" s="11">
        <f>IF(('OddsRatio_working_3-way'!X371=0),IF(Q371&gt;0,-Q371^(1/3),(-Q371)^(1/3)),'OddsRatio_working_3-way'!AM371-'OddsRatio_working_3-way'!R371/3)</f>
        <v>-0.7220262727659299</v>
      </c>
      <c r="AT371" s="11">
        <f>IF(('OddsRatio_working_3-way'!X371=0),IF(Q371&gt;0,-Q371^(1/3),(-Q371)^(1/3)),'OddsRatio_working_3-way'!AN371-'OddsRatio_working_3-way'!R371/3)</f>
        <v>-0.3293668964414514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2.89</v>
      </c>
      <c r="B372" s="4">
        <f>IF('True_Odds_Calculator_3-way'!B373="","",'True_Odds_Calculator_3-way'!B373)</f>
        <v>3.19</v>
      </c>
      <c r="C372" s="4">
        <f>IF('True_Odds_Calculator_3-way'!C373="","",'True_Odds_Calculator_3-way'!C373)</f>
        <v>2.72</v>
      </c>
      <c r="D372" s="9">
        <f t="shared" si="78"/>
        <v>0.33690491705529674</v>
      </c>
      <c r="E372" s="9">
        <f t="shared" si="79"/>
        <v>0.30482148414821886</v>
      </c>
      <c r="F372" s="9">
        <f t="shared" si="80"/>
        <v>0.35827359879648446</v>
      </c>
      <c r="G372" s="9">
        <f t="shared" si="81"/>
        <v>1.0413738163768538</v>
      </c>
      <c r="H372" s="9">
        <f t="shared" si="82"/>
        <v>2.9681965129522534</v>
      </c>
      <c r="I372" s="9">
        <f t="shared" si="83"/>
        <v>3.2806086578653098</v>
      </c>
      <c r="J372" s="9">
        <f t="shared" si="84"/>
        <v>2.7911629641681888</v>
      </c>
      <c r="K372" s="11">
        <f t="shared" si="85"/>
        <v>0.34602076124567471</v>
      </c>
      <c r="L372" s="11">
        <f t="shared" si="86"/>
        <v>0.31347962382445144</v>
      </c>
      <c r="M372" s="11">
        <f t="shared" si="87"/>
        <v>0.36764705882352938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-0.28390754616215563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0.2312973002979109</v>
      </c>
      <c r="Q372" s="11">
        <f>2*'OddsRatio_working_3-way'!K372*'OddsRatio_working_3-way'!L372*'OddsRatio_working_3-way'!M372</f>
        <v>7.9757689757900305E-2</v>
      </c>
      <c r="R372" s="11">
        <f t="shared" si="88"/>
        <v>0</v>
      </c>
      <c r="S372" s="11">
        <f t="shared" si="89"/>
        <v>-0.81469233003691965</v>
      </c>
      <c r="T372" s="11">
        <f t="shared" si="90"/>
        <v>-0.28092838966790329</v>
      </c>
      <c r="U372" s="11">
        <f>'OddsRatio_working_3-way'!S372-'OddsRatio_working_3-way'!R372^2/3</f>
        <v>-0.81469233003691965</v>
      </c>
      <c r="V372" s="11">
        <f>'OddsRatio_working_3-way'!S372*'OddsRatio_working_3-way'!R372/3-2*'OddsRatio_working_3-way'!R372^3/27-'OddsRatio_working_3-way'!T372</f>
        <v>0.28092838966790329</v>
      </c>
      <c r="W372" s="11">
        <f>'OddsRatio_working_3-way'!V372^2+4*'OddsRatio_working_3-way'!U372^3/27</f>
        <v>-1.1874650893936023E-3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0.14151698238267635</v>
      </c>
      <c r="Y372" s="11">
        <f>IF('OddsRatio_working_3-way'!W372&gt;=0,IF('OddsRatio_working_3-way'!V372+SQRT('OddsRatio_working_3-way'!W372)&gt;0,0,PI()),ACOS('OddsRatio_working_3-way'!V372/(2*'OddsRatio_working_3-way'!X372)))</f>
        <v>0.1220536280503004</v>
      </c>
      <c r="Z372" s="11">
        <f>'OddsRatio_working_3-way'!X372^(1/3)*COS('OddsRatio_working_3-way'!Y372/3)</f>
        <v>0.52068690818842689</v>
      </c>
      <c r="AA372" s="11">
        <f>'OddsRatio_working_3-way'!X372^(1/3)*COS(('OddsRatio_working_3-way'!Y372+2*PI())/3)</f>
        <v>-0.27869938610848072</v>
      </c>
      <c r="AB372" s="11">
        <f>'OddsRatio_working_3-way'!X372^(1/3)*COS(('OddsRatio_working_3-way'!Y372+4*PI())/3)</f>
        <v>-0.24198752207994625</v>
      </c>
      <c r="AC372" s="11">
        <f>'OddsRatio_working_3-way'!X372^(1/3)*SIN('OddsRatio_working_3-way'!Y372/3)</f>
        <v>2.1195604579327253E-2</v>
      </c>
      <c r="AD372" s="11">
        <f>'OddsRatio_working_3-way'!X372^(1/3)*SIN(('OddsRatio_working_3-way'!Y372+2*PI())/3)</f>
        <v>0.44033028761948967</v>
      </c>
      <c r="AE372" s="11">
        <f>'OddsRatio_working_3-way'!X372^(1/3)*SIN(('OddsRatio_working_3-way'!Y372+4*PI())/3)</f>
        <v>-0.46152589219881696</v>
      </c>
      <c r="AF372" s="11">
        <f>-'OddsRatio_working_3-way'!U372/(3*'OddsRatio_working_3-way'!X372^(1/3))*COS(('OddsRatio_working_3-way'!Y372)/3)</f>
        <v>0.520686908188427</v>
      </c>
      <c r="AG372" s="11">
        <f>-'OddsRatio_working_3-way'!U372/(3*'OddsRatio_working_3-way'!X372^(1/3))*COS(('OddsRatio_working_3-way'!Y372+2*PI())/3)</f>
        <v>-0.27869938610848083</v>
      </c>
      <c r="AH372" s="11">
        <f>-'OddsRatio_working_3-way'!U372/(3*'OddsRatio_working_3-way'!X372^(1/3))*COS(('OddsRatio_working_3-way'!Y372+4*PI())/3)</f>
        <v>-0.24198752207994631</v>
      </c>
      <c r="AI372" s="11">
        <f>'OddsRatio_working_3-way'!U372/(3*'OddsRatio_working_3-way'!X372^(1/3))*SIN(('OddsRatio_working_3-way'!Y372)/3)</f>
        <v>-2.119560457932726E-2</v>
      </c>
      <c r="AJ372" s="11">
        <f>'OddsRatio_working_3-way'!U372/(3*'OddsRatio_working_3-way'!X372^(1/3))*SIN(('OddsRatio_working_3-way'!Y372+2*PI())/3)</f>
        <v>-0.44033028761948972</v>
      </c>
      <c r="AK372" s="11">
        <f>'OddsRatio_working_3-way'!U372/(3*'OddsRatio_working_3-way'!X372^(1/3))*SIN(('OddsRatio_working_3-way'!Y372+4*PI())/3)</f>
        <v>0.46152589219881707</v>
      </c>
      <c r="AL372" s="11">
        <f>'OddsRatio_working_3-way'!Z372+'OddsRatio_working_3-way'!AF372</f>
        <v>1.0413738163768538</v>
      </c>
      <c r="AM372" s="11">
        <f>'OddsRatio_working_3-way'!AA372+'OddsRatio_working_3-way'!AG372</f>
        <v>-0.55739877221696155</v>
      </c>
      <c r="AN372" s="11">
        <f>'OddsRatio_working_3-way'!AB372+'OddsRatio_working_3-way'!AH372</f>
        <v>-0.48397504415989256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1.0413738163768538</v>
      </c>
      <c r="AS372" s="11">
        <f>IF(('OddsRatio_working_3-way'!X372=0),IF(Q372&gt;0,-Q372^(1/3),(-Q372)^(1/3)),'OddsRatio_working_3-way'!AM372-'OddsRatio_working_3-way'!R372/3)</f>
        <v>-0.55739877221696155</v>
      </c>
      <c r="AT372" s="11">
        <f>IF(('OddsRatio_working_3-way'!X372=0),IF(Q372&gt;0,-Q372^(1/3),(-Q372)^(1/3)),'OddsRatio_working_3-way'!AN372-'OddsRatio_working_3-way'!R372/3)</f>
        <v>-0.48397504415989256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3.88</v>
      </c>
      <c r="B373" s="4">
        <f>IF('True_Odds_Calculator_3-way'!B374="","",'True_Odds_Calculator_3-way'!B374)</f>
        <v>3.45</v>
      </c>
      <c r="C373" s="4">
        <f>IF('True_Odds_Calculator_3-way'!C374="","",'True_Odds_Calculator_3-way'!C374)</f>
        <v>2.0499999999999998</v>
      </c>
      <c r="D373" s="9">
        <f t="shared" si="78"/>
        <v>0.24732390115367364</v>
      </c>
      <c r="E373" s="9">
        <f t="shared" si="79"/>
        <v>0.27863674247998854</v>
      </c>
      <c r="F373" s="9">
        <f t="shared" si="80"/>
        <v>0.47403935636633765</v>
      </c>
      <c r="G373" s="9">
        <f t="shared" si="81"/>
        <v>1.0566947490149299</v>
      </c>
      <c r="H373" s="9">
        <f t="shared" si="82"/>
        <v>4.0432808771629976</v>
      </c>
      <c r="I373" s="9">
        <f t="shared" si="83"/>
        <v>3.5889021350865784</v>
      </c>
      <c r="J373" s="9">
        <f t="shared" si="84"/>
        <v>2.1095294864656764</v>
      </c>
      <c r="K373" s="11">
        <f t="shared" si="85"/>
        <v>0.25773195876288663</v>
      </c>
      <c r="L373" s="11">
        <f t="shared" si="86"/>
        <v>0.28985507246376813</v>
      </c>
      <c r="M373" s="11">
        <f t="shared" si="87"/>
        <v>0.48780487804878053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-0.2699872090607951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0.23249627386457639</v>
      </c>
      <c r="Q373" s="11">
        <f>2*'OddsRatio_working_3-way'!K373*'OddsRatio_working_3-way'!L373*'OddsRatio_working_3-way'!M373</f>
        <v>7.2882844471654051E-2</v>
      </c>
      <c r="R373" s="11">
        <f t="shared" si="88"/>
        <v>0</v>
      </c>
      <c r="S373" s="11">
        <f t="shared" si="89"/>
        <v>-0.86113810603606566</v>
      </c>
      <c r="T373" s="11">
        <f t="shared" si="90"/>
        <v>-0.26994924954108646</v>
      </c>
      <c r="U373" s="11">
        <f>'OddsRatio_working_3-way'!S373-'OddsRatio_working_3-way'!R373^2/3</f>
        <v>-0.86113810603606566</v>
      </c>
      <c r="V373" s="11">
        <f>'OddsRatio_working_3-way'!S373*'OddsRatio_working_3-way'!R373/3-2*'OddsRatio_working_3-way'!R373^3/27-'OddsRatio_working_3-way'!T373</f>
        <v>0.26994924954108646</v>
      </c>
      <c r="W373" s="11">
        <f>'OddsRatio_working_3-way'!V373^2+4*'OddsRatio_working_3-way'!U373^3/27</f>
        <v>-2.1732524595640651E-2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0.15378972813832237</v>
      </c>
      <c r="Y373" s="11">
        <f>IF('OddsRatio_working_3-way'!W373&gt;=0,IF('OddsRatio_working_3-way'!V373+SQRT('OddsRatio_working_3-way'!W373)&gt;0,0,PI()),ACOS('OddsRatio_working_3-way'!V373/(2*'OddsRatio_working_3-way'!X373)))</f>
        <v>0.49984480304273693</v>
      </c>
      <c r="Z373" s="11">
        <f>'OddsRatio_working_3-way'!X373^(1/3)*COS('OddsRatio_working_3-way'!Y373/3)</f>
        <v>0.52834737450746494</v>
      </c>
      <c r="AA373" s="11">
        <f>'OddsRatio_working_3-way'!X373^(1/3)*COS(('OddsRatio_working_3-way'!Y373+2*PI())/3)</f>
        <v>-0.34112377105692177</v>
      </c>
      <c r="AB373" s="11">
        <f>'OddsRatio_working_3-way'!X373^(1/3)*COS(('OddsRatio_working_3-way'!Y373+4*PI())/3)</f>
        <v>-0.18722360345054281</v>
      </c>
      <c r="AC373" s="11">
        <f>'OddsRatio_working_3-way'!X373^(1/3)*SIN('OddsRatio_working_3-way'!Y373/3)</f>
        <v>8.8854303195871412E-2</v>
      </c>
      <c r="AD373" s="11">
        <f>'OddsRatio_working_3-way'!X373^(1/3)*SIN(('OddsRatio_working_3-way'!Y373+2*PI())/3)</f>
        <v>0.4131350967483397</v>
      </c>
      <c r="AE373" s="11">
        <f>'OddsRatio_working_3-way'!X373^(1/3)*SIN(('OddsRatio_working_3-way'!Y373+4*PI())/3)</f>
        <v>-0.5019893999442111</v>
      </c>
      <c r="AF373" s="11">
        <f>-'OddsRatio_working_3-way'!U373/(3*'OddsRatio_working_3-way'!X373^(1/3))*COS(('OddsRatio_working_3-way'!Y373)/3)</f>
        <v>0.52834737450746483</v>
      </c>
      <c r="AG373" s="11">
        <f>-'OddsRatio_working_3-way'!U373/(3*'OddsRatio_working_3-way'!X373^(1/3))*COS(('OddsRatio_working_3-way'!Y373+2*PI())/3)</f>
        <v>-0.34112377105692171</v>
      </c>
      <c r="AH373" s="11">
        <f>-'OddsRatio_working_3-way'!U373/(3*'OddsRatio_working_3-way'!X373^(1/3))*COS(('OddsRatio_working_3-way'!Y373+4*PI())/3)</f>
        <v>-0.18722360345054279</v>
      </c>
      <c r="AI373" s="11">
        <f>'OddsRatio_working_3-way'!U373/(3*'OddsRatio_working_3-way'!X373^(1/3))*SIN(('OddsRatio_working_3-way'!Y373)/3)</f>
        <v>-8.8854303195871398E-2</v>
      </c>
      <c r="AJ373" s="11">
        <f>'OddsRatio_working_3-way'!U373/(3*'OddsRatio_working_3-way'!X373^(1/3))*SIN(('OddsRatio_working_3-way'!Y373+2*PI())/3)</f>
        <v>-0.41313509674833965</v>
      </c>
      <c r="AK373" s="11">
        <f>'OddsRatio_working_3-way'!U373/(3*'OddsRatio_working_3-way'!X373^(1/3))*SIN(('OddsRatio_working_3-way'!Y373+4*PI())/3)</f>
        <v>0.50198939994421099</v>
      </c>
      <c r="AL373" s="11">
        <f>'OddsRatio_working_3-way'!Z373+'OddsRatio_working_3-way'!AF373</f>
        <v>1.0566947490149299</v>
      </c>
      <c r="AM373" s="11">
        <f>'OddsRatio_working_3-way'!AA373+'OddsRatio_working_3-way'!AG373</f>
        <v>-0.68224754211384342</v>
      </c>
      <c r="AN373" s="11">
        <f>'OddsRatio_working_3-way'!AB373+'OddsRatio_working_3-way'!AH373</f>
        <v>-0.37444720690108557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1.0566947490149299</v>
      </c>
      <c r="AS373" s="11">
        <f>IF(('OddsRatio_working_3-way'!X373=0),IF(Q373&gt;0,-Q373^(1/3),(-Q373)^(1/3)),'OddsRatio_working_3-way'!AM373-'OddsRatio_working_3-way'!R373/3)</f>
        <v>-0.68224754211384342</v>
      </c>
      <c r="AT373" s="11">
        <f>IF(('OddsRatio_working_3-way'!X373=0),IF(Q373&gt;0,-Q373^(1/3),(-Q373)^(1/3)),'OddsRatio_working_3-way'!AN373-'OddsRatio_working_3-way'!R373/3)</f>
        <v>-0.37444720690108557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1.57</v>
      </c>
      <c r="B374" s="4">
        <f>IF('True_Odds_Calculator_3-way'!B375="","",'True_Odds_Calculator_3-way'!B375)</f>
        <v>4.0999999999999996</v>
      </c>
      <c r="C374" s="4">
        <f>IF('True_Odds_Calculator_3-way'!C375="","",'True_Odds_Calculator_3-way'!C375)</f>
        <v>6.31</v>
      </c>
      <c r="D374" s="9">
        <f t="shared" si="78"/>
        <v>0.6200839052040058</v>
      </c>
      <c r="E374" s="9">
        <f t="shared" si="79"/>
        <v>0.23083245861234605</v>
      </c>
      <c r="F374" s="9">
        <f t="shared" si="80"/>
        <v>0.14908363618364831</v>
      </c>
      <c r="G374" s="9">
        <f t="shared" si="81"/>
        <v>1.0748859290826021</v>
      </c>
      <c r="H374" s="9">
        <f t="shared" si="82"/>
        <v>1.612684979577083</v>
      </c>
      <c r="I374" s="9">
        <f t="shared" si="83"/>
        <v>4.3321463801560665</v>
      </c>
      <c r="J374" s="9">
        <f t="shared" si="84"/>
        <v>6.707644283428615</v>
      </c>
      <c r="K374" s="11">
        <f t="shared" si="85"/>
        <v>0.63694267515923564</v>
      </c>
      <c r="L374" s="11">
        <f t="shared" si="86"/>
        <v>0.24390243902439027</v>
      </c>
      <c r="M374" s="11">
        <f t="shared" si="87"/>
        <v>0.1584786053882726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-0.23100330965961213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0.22108713319662698</v>
      </c>
      <c r="Q374" s="11">
        <f>2*'OddsRatio_working_3-way'!K374*'OddsRatio_working_3-way'!L374*'OddsRatio_working_3-way'!M374</f>
        <v>4.9239896034883518E-2</v>
      </c>
      <c r="R374" s="11">
        <f t="shared" si="88"/>
        <v>0</v>
      </c>
      <c r="S374" s="11">
        <f t="shared" si="89"/>
        <v>-0.9570734441961164</v>
      </c>
      <c r="T374" s="11">
        <f t="shared" si="90"/>
        <v>-0.21315666908599476</v>
      </c>
      <c r="U374" s="11">
        <f>'OddsRatio_working_3-way'!S374-'OddsRatio_working_3-way'!R374^2/3</f>
        <v>-0.9570734441961164</v>
      </c>
      <c r="V374" s="11">
        <f>'OddsRatio_working_3-way'!S374*'OddsRatio_working_3-way'!R374/3-2*'OddsRatio_working_3-way'!R374^3/27-'OddsRatio_working_3-way'!T374</f>
        <v>0.21315666908599476</v>
      </c>
      <c r="W374" s="11">
        <f>'OddsRatio_working_3-way'!V374^2+4*'OddsRatio_working_3-way'!U374^3/27</f>
        <v>-8.4441167737855649E-2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0.18019221217473019</v>
      </c>
      <c r="Y374" s="11">
        <f>IF('OddsRatio_working_3-way'!W374&gt;=0,IF('OddsRatio_working_3-way'!V374+SQRT('OddsRatio_working_3-way'!W374)&gt;0,0,PI()),ACOS('OddsRatio_working_3-way'!V374/(2*'OddsRatio_working_3-way'!X374)))</f>
        <v>0.93791529853063593</v>
      </c>
      <c r="Z374" s="11">
        <f>'OddsRatio_working_3-way'!X374^(1/3)*COS('OddsRatio_working_3-way'!Y374/3)</f>
        <v>0.53744296454130103</v>
      </c>
      <c r="AA374" s="11">
        <f>'OddsRatio_working_3-way'!X374^(1/3)*COS(('OddsRatio_working_3-way'!Y374+2*PI())/3)</f>
        <v>-0.41916966586826843</v>
      </c>
      <c r="AB374" s="11">
        <f>'OddsRatio_working_3-way'!X374^(1/3)*COS(('OddsRatio_working_3-way'!Y374+4*PI())/3)</f>
        <v>-0.11827329867303275</v>
      </c>
      <c r="AC374" s="11">
        <f>'OddsRatio_working_3-way'!X374^(1/3)*SIN('OddsRatio_working_3-way'!Y374/3)</f>
        <v>0.17372259859834979</v>
      </c>
      <c r="AD374" s="11">
        <f>'OddsRatio_working_3-way'!X374^(1/3)*SIN(('OddsRatio_working_3-way'!Y374+2*PI())/3)</f>
        <v>0.37857796107881103</v>
      </c>
      <c r="AE374" s="11">
        <f>'OddsRatio_working_3-way'!X374^(1/3)*SIN(('OddsRatio_working_3-way'!Y374+4*PI())/3)</f>
        <v>-0.55230055967716085</v>
      </c>
      <c r="AF374" s="11">
        <f>-'OddsRatio_working_3-way'!U374/(3*'OddsRatio_working_3-way'!X374^(1/3))*COS(('OddsRatio_working_3-way'!Y374)/3)</f>
        <v>0.53744296454130092</v>
      </c>
      <c r="AG374" s="11">
        <f>-'OddsRatio_working_3-way'!U374/(3*'OddsRatio_working_3-way'!X374^(1/3))*COS(('OddsRatio_working_3-way'!Y374+2*PI())/3)</f>
        <v>-0.41916966586826832</v>
      </c>
      <c r="AH374" s="11">
        <f>-'OddsRatio_working_3-way'!U374/(3*'OddsRatio_working_3-way'!X374^(1/3))*COS(('OddsRatio_working_3-way'!Y374+4*PI())/3)</f>
        <v>-0.11827329867303273</v>
      </c>
      <c r="AI374" s="11">
        <f>'OddsRatio_working_3-way'!U374/(3*'OddsRatio_working_3-way'!X374^(1/3))*SIN(('OddsRatio_working_3-way'!Y374)/3)</f>
        <v>-0.17372259859834974</v>
      </c>
      <c r="AJ374" s="11">
        <f>'OddsRatio_working_3-way'!U374/(3*'OddsRatio_working_3-way'!X374^(1/3))*SIN(('OddsRatio_working_3-way'!Y374+2*PI())/3)</f>
        <v>-0.37857796107881098</v>
      </c>
      <c r="AK374" s="11">
        <f>'OddsRatio_working_3-way'!U374/(3*'OddsRatio_working_3-way'!X374^(1/3))*SIN(('OddsRatio_working_3-way'!Y374+4*PI())/3)</f>
        <v>0.55230055967716074</v>
      </c>
      <c r="AL374" s="11">
        <f>'OddsRatio_working_3-way'!Z374+'OddsRatio_working_3-way'!AF374</f>
        <v>1.0748859290826021</v>
      </c>
      <c r="AM374" s="11">
        <f>'OddsRatio_working_3-way'!AA374+'OddsRatio_working_3-way'!AG374</f>
        <v>-0.83833933173653674</v>
      </c>
      <c r="AN374" s="11">
        <f>'OddsRatio_working_3-way'!AB374+'OddsRatio_working_3-way'!AH374</f>
        <v>-0.23654659734606548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1.0748859290826021</v>
      </c>
      <c r="AS374" s="11">
        <f>IF(('OddsRatio_working_3-way'!X374=0),IF(Q374&gt;0,-Q374^(1/3),(-Q374)^(1/3)),'OddsRatio_working_3-way'!AM374-'OddsRatio_working_3-way'!R374/3)</f>
        <v>-0.83833933173653674</v>
      </c>
      <c r="AT374" s="11">
        <f>IF(('OddsRatio_working_3-way'!X374=0),IF(Q374&gt;0,-Q374^(1/3),(-Q374)^(1/3)),'OddsRatio_working_3-way'!AN374-'OddsRatio_working_3-way'!R374/3)</f>
        <v>-0.23654659734606548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4.5599999999999996</v>
      </c>
      <c r="B375" s="4">
        <f>IF('True_Odds_Calculator_3-way'!B376="","",'True_Odds_Calculator_3-way'!B376)</f>
        <v>3.75</v>
      </c>
      <c r="C375" s="4">
        <f>IF('True_Odds_Calculator_3-way'!C376="","",'True_Odds_Calculator_3-way'!C376)</f>
        <v>1.82</v>
      </c>
      <c r="D375" s="9">
        <f t="shared" si="78"/>
        <v>0.2095124646636444</v>
      </c>
      <c r="E375" s="9">
        <f t="shared" si="79"/>
        <v>0.25545880477037231</v>
      </c>
      <c r="F375" s="9">
        <f t="shared" si="80"/>
        <v>0.5350287305659831</v>
      </c>
      <c r="G375" s="9">
        <f t="shared" si="81"/>
        <v>1.0598274467546323</v>
      </c>
      <c r="H375" s="9">
        <f t="shared" si="82"/>
        <v>4.7729857104464903</v>
      </c>
      <c r="I375" s="9">
        <f t="shared" si="83"/>
        <v>3.9145254785752384</v>
      </c>
      <c r="J375" s="9">
        <f t="shared" si="84"/>
        <v>1.8690585063387988</v>
      </c>
      <c r="K375" s="11">
        <f t="shared" si="85"/>
        <v>0.2192982456140351</v>
      </c>
      <c r="L375" s="11">
        <f t="shared" si="86"/>
        <v>0.26666666666666666</v>
      </c>
      <c r="M375" s="11">
        <f t="shared" si="87"/>
        <v>0.54945054945054939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-0.25794614741983146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0.22909838699312385</v>
      </c>
      <c r="Q375" s="11">
        <f>2*'OddsRatio_working_3-way'!K375*'OddsRatio_working_3-way'!L375*'OddsRatio_working_3-way'!M375</f>
        <v>6.4263222157959002E-2</v>
      </c>
      <c r="R375" s="11">
        <f t="shared" si="88"/>
        <v>0</v>
      </c>
      <c r="S375" s="11">
        <f t="shared" si="89"/>
        <v>-0.88816363138095178</v>
      </c>
      <c r="T375" s="11">
        <f t="shared" si="90"/>
        <v>-0.24913425845187989</v>
      </c>
      <c r="U375" s="11">
        <f>'OddsRatio_working_3-way'!S375-'OddsRatio_working_3-way'!R375^2/3</f>
        <v>-0.88816363138095178</v>
      </c>
      <c r="V375" s="11">
        <f>'OddsRatio_working_3-way'!S375*'OddsRatio_working_3-way'!R375/3-2*'OddsRatio_working_3-way'!R375^3/27-'OddsRatio_working_3-way'!T375</f>
        <v>0.24913425845187989</v>
      </c>
      <c r="W375" s="11">
        <f>'OddsRatio_working_3-way'!V375^2+4*'OddsRatio_working_3-way'!U375^3/27</f>
        <v>-4.1726822741865177E-2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0.1610859254219881</v>
      </c>
      <c r="Y375" s="11">
        <f>IF('OddsRatio_working_3-way'!W375&gt;=0,IF('OddsRatio_working_3-way'!V375+SQRT('OddsRatio_working_3-way'!W375)&gt;0,0,PI()),ACOS('OddsRatio_working_3-way'!V375/(2*'OddsRatio_working_3-way'!X375)))</f>
        <v>0.6867728909812757</v>
      </c>
      <c r="Z375" s="11">
        <f>'OddsRatio_working_3-way'!X375^(1/3)*COS('OddsRatio_working_3-way'!Y375/3)</f>
        <v>0.52991372337731613</v>
      </c>
      <c r="AA375" s="11">
        <f>'OddsRatio_working_3-way'!X375^(1/3)*COS(('OddsRatio_working_3-way'!Y375+2*PI())/3)</f>
        <v>-0.37188904663561334</v>
      </c>
      <c r="AB375" s="11">
        <f>'OddsRatio_working_3-way'!X375^(1/3)*COS(('OddsRatio_working_3-way'!Y375+4*PI())/3)</f>
        <v>-0.1580246767417029</v>
      </c>
      <c r="AC375" s="11">
        <f>'OddsRatio_working_3-way'!X375^(1/3)*SIN('OddsRatio_working_3-way'!Y375/3)</f>
        <v>0.12347465152831909</v>
      </c>
      <c r="AD375" s="11">
        <f>'OddsRatio_working_3-way'!X375^(1/3)*SIN(('OddsRatio_working_3-way'!Y375+2*PI())/3)</f>
        <v>0.39718142049459609</v>
      </c>
      <c r="AE375" s="11">
        <f>'OddsRatio_working_3-way'!X375^(1/3)*SIN(('OddsRatio_working_3-way'!Y375+4*PI())/3)</f>
        <v>-0.52065607202291508</v>
      </c>
      <c r="AF375" s="11">
        <f>-'OddsRatio_working_3-way'!U375/(3*'OddsRatio_working_3-way'!X375^(1/3))*COS(('OddsRatio_working_3-way'!Y375)/3)</f>
        <v>0.52991372337731624</v>
      </c>
      <c r="AG375" s="11">
        <f>-'OddsRatio_working_3-way'!U375/(3*'OddsRatio_working_3-way'!X375^(1/3))*COS(('OddsRatio_working_3-way'!Y375+2*PI())/3)</f>
        <v>-0.37188904663561345</v>
      </c>
      <c r="AH375" s="11">
        <f>-'OddsRatio_working_3-way'!U375/(3*'OddsRatio_working_3-way'!X375^(1/3))*COS(('OddsRatio_working_3-way'!Y375+4*PI())/3)</f>
        <v>-0.15802467674170292</v>
      </c>
      <c r="AI375" s="11">
        <f>'OddsRatio_working_3-way'!U375/(3*'OddsRatio_working_3-way'!X375^(1/3))*SIN(('OddsRatio_working_3-way'!Y375)/3)</f>
        <v>-0.1234746515283191</v>
      </c>
      <c r="AJ375" s="11">
        <f>'OddsRatio_working_3-way'!U375/(3*'OddsRatio_working_3-way'!X375^(1/3))*SIN(('OddsRatio_working_3-way'!Y375+2*PI())/3)</f>
        <v>-0.39718142049459615</v>
      </c>
      <c r="AK375" s="11">
        <f>'OddsRatio_working_3-way'!U375/(3*'OddsRatio_working_3-way'!X375^(1/3))*SIN(('OddsRatio_working_3-way'!Y375+4*PI())/3)</f>
        <v>0.52065607202291508</v>
      </c>
      <c r="AL375" s="11">
        <f>'OddsRatio_working_3-way'!Z375+'OddsRatio_working_3-way'!AF375</f>
        <v>1.0598274467546323</v>
      </c>
      <c r="AM375" s="11">
        <f>'OddsRatio_working_3-way'!AA375+'OddsRatio_working_3-way'!AG375</f>
        <v>-0.74377809327122679</v>
      </c>
      <c r="AN375" s="11">
        <f>'OddsRatio_working_3-way'!AB375+'OddsRatio_working_3-way'!AH375</f>
        <v>-0.31604935348340579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1.0598274467546323</v>
      </c>
      <c r="AS375" s="11">
        <f>IF(('OddsRatio_working_3-way'!X375=0),IF(Q375&gt;0,-Q375^(1/3),(-Q375)^(1/3)),'OddsRatio_working_3-way'!AM375-'OddsRatio_working_3-way'!R375/3)</f>
        <v>-0.74377809327122679</v>
      </c>
      <c r="AT375" s="11">
        <f>IF(('OddsRatio_working_3-way'!X375=0),IF(Q375&gt;0,-Q375^(1/3),(-Q375)^(1/3)),'OddsRatio_working_3-way'!AN375-'OddsRatio_working_3-way'!R375/3)</f>
        <v>-0.31604935348340579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1.84</v>
      </c>
      <c r="B376" s="4">
        <f>IF('True_Odds_Calculator_3-way'!B377="","",'True_Odds_Calculator_3-way'!B377)</f>
        <v>3.39</v>
      </c>
      <c r="C376" s="4">
        <f>IF('True_Odds_Calculator_3-way'!C377="","",'True_Odds_Calculator_3-way'!C377)</f>
        <v>5.0599999999999996</v>
      </c>
      <c r="D376" s="9">
        <f t="shared" si="78"/>
        <v>0.52876070999841973</v>
      </c>
      <c r="E376" s="9">
        <f t="shared" si="79"/>
        <v>0.28282799632849631</v>
      </c>
      <c r="F376" s="9">
        <f t="shared" si="80"/>
        <v>0.18841129367308393</v>
      </c>
      <c r="G376" s="9">
        <f t="shared" si="81"/>
        <v>1.0609698189668111</v>
      </c>
      <c r="H376" s="9">
        <f t="shared" si="82"/>
        <v>1.8912146479321215</v>
      </c>
      <c r="I376" s="9">
        <f t="shared" si="83"/>
        <v>3.5357178673306788</v>
      </c>
      <c r="J376" s="9">
        <f t="shared" si="84"/>
        <v>5.307537465005252</v>
      </c>
      <c r="K376" s="11">
        <f t="shared" si="85"/>
        <v>0.54347826086956519</v>
      </c>
      <c r="L376" s="11">
        <f t="shared" si="86"/>
        <v>0.29498525073746312</v>
      </c>
      <c r="M376" s="11">
        <f t="shared" si="87"/>
        <v>0.19762845849802374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-0.25824693900207896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0.23097208260398111</v>
      </c>
      <c r="Q376" s="11">
        <f>2*'OddsRatio_working_3-way'!K376*'OddsRatio_working_3-way'!L376*'OddsRatio_working_3-way'!M376</f>
        <v>6.3366826503149842E-2</v>
      </c>
      <c r="R376" s="11">
        <f t="shared" si="88"/>
        <v>0</v>
      </c>
      <c r="S376" s="11">
        <f t="shared" si="89"/>
        <v>-0.89438458979032365</v>
      </c>
      <c r="T376" s="11">
        <f t="shared" si="90"/>
        <v>-0.2453730013142178</v>
      </c>
      <c r="U376" s="11">
        <f>'OddsRatio_working_3-way'!S376-'OddsRatio_working_3-way'!R376^2/3</f>
        <v>-0.89438458979032365</v>
      </c>
      <c r="V376" s="11">
        <f>'OddsRatio_working_3-way'!S376*'OddsRatio_working_3-way'!R376/3-2*'OddsRatio_working_3-way'!R376^3/27-'OddsRatio_working_3-way'!T376</f>
        <v>0.2453730013142178</v>
      </c>
      <c r="W376" s="11">
        <f>'OddsRatio_working_3-way'!V376^2+4*'OddsRatio_working_3-way'!U376^3/27</f>
        <v>-4.5783129450737717E-2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0.16278132511492593</v>
      </c>
      <c r="Y376" s="11">
        <f>IF('OddsRatio_working_3-way'!W376&gt;=0,IF('OddsRatio_working_3-way'!V376+SQRT('OddsRatio_working_3-way'!W376)&gt;0,0,PI()),ACOS('OddsRatio_working_3-way'!V376/(2*'OddsRatio_working_3-way'!X376)))</f>
        <v>0.71713916618542017</v>
      </c>
      <c r="Z376" s="11">
        <f>'OddsRatio_working_3-way'!X376^(1/3)*COS('OddsRatio_working_3-way'!Y376/3)</f>
        <v>0.53048490948340554</v>
      </c>
      <c r="AA376" s="11">
        <f>'OddsRatio_working_3-way'!X376^(1/3)*COS(('OddsRatio_working_3-way'!Y376+2*PI())/3)</f>
        <v>-0.37720435922429091</v>
      </c>
      <c r="AB376" s="11">
        <f>'OddsRatio_working_3-way'!X376^(1/3)*COS(('OddsRatio_working_3-way'!Y376+4*PI())/3)</f>
        <v>-0.15328055025911475</v>
      </c>
      <c r="AC376" s="11">
        <f>'OddsRatio_working_3-way'!X376^(1/3)*SIN('OddsRatio_working_3-way'!Y376/3)</f>
        <v>0.12928247138401094</v>
      </c>
      <c r="AD376" s="11">
        <f>'OddsRatio_working_3-way'!X376^(1/3)*SIN(('OddsRatio_working_3-way'!Y376+2*PI())/3)</f>
        <v>0.39477217224491223</v>
      </c>
      <c r="AE376" s="11">
        <f>'OddsRatio_working_3-way'!X376^(1/3)*SIN(('OddsRatio_working_3-way'!Y376+4*PI())/3)</f>
        <v>-0.52405464362892307</v>
      </c>
      <c r="AF376" s="11">
        <f>-'OddsRatio_working_3-way'!U376/(3*'OddsRatio_working_3-way'!X376^(1/3))*COS(('OddsRatio_working_3-way'!Y376)/3)</f>
        <v>0.53048490948340554</v>
      </c>
      <c r="AG376" s="11">
        <f>-'OddsRatio_working_3-way'!U376/(3*'OddsRatio_working_3-way'!X376^(1/3))*COS(('OddsRatio_working_3-way'!Y376+2*PI())/3)</f>
        <v>-0.37720435922429091</v>
      </c>
      <c r="AH376" s="11">
        <f>-'OddsRatio_working_3-way'!U376/(3*'OddsRatio_working_3-way'!X376^(1/3))*COS(('OddsRatio_working_3-way'!Y376+4*PI())/3)</f>
        <v>-0.15328055025911475</v>
      </c>
      <c r="AI376" s="11">
        <f>'OddsRatio_working_3-way'!U376/(3*'OddsRatio_working_3-way'!X376^(1/3))*SIN(('OddsRatio_working_3-way'!Y376)/3)</f>
        <v>-0.12928247138401094</v>
      </c>
      <c r="AJ376" s="11">
        <f>'OddsRatio_working_3-way'!U376/(3*'OddsRatio_working_3-way'!X376^(1/3))*SIN(('OddsRatio_working_3-way'!Y376+2*PI())/3)</f>
        <v>-0.39477217224491223</v>
      </c>
      <c r="AK376" s="11">
        <f>'OddsRatio_working_3-way'!U376/(3*'OddsRatio_working_3-way'!X376^(1/3))*SIN(('OddsRatio_working_3-way'!Y376+4*PI())/3)</f>
        <v>0.52405464362892307</v>
      </c>
      <c r="AL376" s="11">
        <f>'OddsRatio_working_3-way'!Z376+'OddsRatio_working_3-way'!AF376</f>
        <v>1.0609698189668111</v>
      </c>
      <c r="AM376" s="11">
        <f>'OddsRatio_working_3-way'!AA376+'OddsRatio_working_3-way'!AG376</f>
        <v>-0.75440871844858182</v>
      </c>
      <c r="AN376" s="11">
        <f>'OddsRatio_working_3-way'!AB376+'OddsRatio_working_3-way'!AH376</f>
        <v>-0.30656110051822949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1.0609698189668111</v>
      </c>
      <c r="AS376" s="11">
        <f>IF(('OddsRatio_working_3-way'!X376=0),IF(Q376&gt;0,-Q376^(1/3),(-Q376)^(1/3)),'OddsRatio_working_3-way'!AM376-'OddsRatio_working_3-way'!R376/3)</f>
        <v>-0.75440871844858182</v>
      </c>
      <c r="AT376" s="11">
        <f>IF(('OddsRatio_working_3-way'!X376=0),IF(Q376&gt;0,-Q376^(1/3),(-Q376)^(1/3)),'OddsRatio_working_3-way'!AN376-'OddsRatio_working_3-way'!R376/3)</f>
        <v>-0.30656110051822949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2.4</v>
      </c>
      <c r="B377" s="4">
        <f>IF('True_Odds_Calculator_3-way'!B378="","",'True_Odds_Calculator_3-way'!B378)</f>
        <v>3.42</v>
      </c>
      <c r="C377" s="4">
        <f>IF('True_Odds_Calculator_3-way'!C378="","",'True_Odds_Calculator_3-way'!C378)</f>
        <v>3.08</v>
      </c>
      <c r="D377" s="9">
        <f t="shared" si="78"/>
        <v>0.40437023523964277</v>
      </c>
      <c r="E377" s="9">
        <f t="shared" si="79"/>
        <v>0.28199570808549768</v>
      </c>
      <c r="F377" s="9">
        <f t="shared" si="80"/>
        <v>0.31363405667485955</v>
      </c>
      <c r="G377" s="9">
        <f t="shared" si="81"/>
        <v>1.0521294469647313</v>
      </c>
      <c r="H377" s="9">
        <f t="shared" si="82"/>
        <v>2.4729812257506243</v>
      </c>
      <c r="I377" s="9">
        <f t="shared" si="83"/>
        <v>3.5461532616546494</v>
      </c>
      <c r="J377" s="9">
        <f t="shared" si="84"/>
        <v>3.1884292496866413</v>
      </c>
      <c r="K377" s="11">
        <f t="shared" si="85"/>
        <v>0.41666666666666669</v>
      </c>
      <c r="L377" s="11">
        <f t="shared" si="86"/>
        <v>0.29239766081871343</v>
      </c>
      <c r="M377" s="11">
        <f t="shared" si="87"/>
        <v>0.32467532467532467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-0.27875243664717353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0.23338016759069391</v>
      </c>
      <c r="Q377" s="11">
        <f>2*'OddsRatio_working_3-way'!K377*'OddsRatio_working_3-way'!L377*'OddsRatio_working_3-way'!M377</f>
        <v>7.9111921217184369E-2</v>
      </c>
      <c r="R377" s="11">
        <f t="shared" si="88"/>
        <v>0</v>
      </c>
      <c r="S377" s="11">
        <f t="shared" si="89"/>
        <v>-0.83723095086731436</v>
      </c>
      <c r="T377" s="11">
        <f t="shared" si="90"/>
        <v>-0.28380710198892012</v>
      </c>
      <c r="U377" s="11">
        <f>'OddsRatio_working_3-way'!S377-'OddsRatio_working_3-way'!R377^2/3</f>
        <v>-0.83723095086731436</v>
      </c>
      <c r="V377" s="11">
        <f>'OddsRatio_working_3-way'!S377*'OddsRatio_working_3-way'!R377/3-2*'OddsRatio_working_3-way'!R377^3/27-'OddsRatio_working_3-way'!T377</f>
        <v>0.28380710198892012</v>
      </c>
      <c r="W377" s="11">
        <f>'OddsRatio_working_3-way'!V377^2+4*'OddsRatio_working_3-way'!U377^3/27</f>
        <v>-6.3960144901748922E-3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0.14743005598378184</v>
      </c>
      <c r="Y377" s="11">
        <f>IF('OddsRatio_working_3-way'!W377&gt;=0,IF('OddsRatio_working_3-way'!V377+SQRT('OddsRatio_working_3-way'!W377)&gt;0,0,PI()),ACOS('OddsRatio_working_3-way'!V377/(2*'OddsRatio_working_3-way'!X377)))</f>
        <v>0.27467133355194817</v>
      </c>
      <c r="Z377" s="11">
        <f>'OddsRatio_working_3-way'!X377^(1/3)*COS('OddsRatio_working_3-way'!Y377/3)</f>
        <v>0.52606472348236566</v>
      </c>
      <c r="AA377" s="11">
        <f>'OddsRatio_working_3-way'!X377^(1/3)*COS(('OddsRatio_working_3-way'!Y377+2*PI())/3)</f>
        <v>-0.30486139170119031</v>
      </c>
      <c r="AB377" s="11">
        <f>'OddsRatio_working_3-way'!X377^(1/3)*COS(('OddsRatio_working_3-way'!Y377+4*PI())/3)</f>
        <v>-0.22120333178117546</v>
      </c>
      <c r="AC377" s="11">
        <f>'OddsRatio_working_3-way'!X377^(1/3)*SIN('OddsRatio_working_3-way'!Y377/3)</f>
        <v>4.8300003414702565E-2</v>
      </c>
      <c r="AD377" s="11">
        <f>'OddsRatio_working_3-way'!X377^(1/3)*SIN(('OddsRatio_working_3-way'!Y377+2*PI())/3)</f>
        <v>0.43143541286321357</v>
      </c>
      <c r="AE377" s="11">
        <f>'OddsRatio_working_3-way'!X377^(1/3)*SIN(('OddsRatio_working_3-way'!Y377+4*PI())/3)</f>
        <v>-0.47973541627791599</v>
      </c>
      <c r="AF377" s="11">
        <f>-'OddsRatio_working_3-way'!U377/(3*'OddsRatio_working_3-way'!X377^(1/3))*COS(('OddsRatio_working_3-way'!Y377)/3)</f>
        <v>0.52606472348236555</v>
      </c>
      <c r="AG377" s="11">
        <f>-'OddsRatio_working_3-way'!U377/(3*'OddsRatio_working_3-way'!X377^(1/3))*COS(('OddsRatio_working_3-way'!Y377+2*PI())/3)</f>
        <v>-0.30486139170119025</v>
      </c>
      <c r="AH377" s="11">
        <f>-'OddsRatio_working_3-way'!U377/(3*'OddsRatio_working_3-way'!X377^(1/3))*COS(('OddsRatio_working_3-way'!Y377+4*PI())/3)</f>
        <v>-0.22120333178117543</v>
      </c>
      <c r="AI377" s="11">
        <f>'OddsRatio_working_3-way'!U377/(3*'OddsRatio_working_3-way'!X377^(1/3))*SIN(('OddsRatio_working_3-way'!Y377)/3)</f>
        <v>-4.8300003414702558E-2</v>
      </c>
      <c r="AJ377" s="11">
        <f>'OddsRatio_working_3-way'!U377/(3*'OddsRatio_working_3-way'!X377^(1/3))*SIN(('OddsRatio_working_3-way'!Y377+2*PI())/3)</f>
        <v>-0.43143541286321346</v>
      </c>
      <c r="AK377" s="11">
        <f>'OddsRatio_working_3-way'!U377/(3*'OddsRatio_working_3-way'!X377^(1/3))*SIN(('OddsRatio_working_3-way'!Y377+4*PI())/3)</f>
        <v>0.47973541627791588</v>
      </c>
      <c r="AL377" s="11">
        <f>'OddsRatio_working_3-way'!Z377+'OddsRatio_working_3-way'!AF377</f>
        <v>1.0521294469647313</v>
      </c>
      <c r="AM377" s="11">
        <f>'OddsRatio_working_3-way'!AA377+'OddsRatio_working_3-way'!AG377</f>
        <v>-0.60972278340238062</v>
      </c>
      <c r="AN377" s="11">
        <f>'OddsRatio_working_3-way'!AB377+'OddsRatio_working_3-way'!AH377</f>
        <v>-0.44240666356235092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1.0521294469647313</v>
      </c>
      <c r="AS377" s="11">
        <f>IF(('OddsRatio_working_3-way'!X377=0),IF(Q377&gt;0,-Q377^(1/3),(-Q377)^(1/3)),'OddsRatio_working_3-way'!AM377-'OddsRatio_working_3-way'!R377/3)</f>
        <v>-0.60972278340238062</v>
      </c>
      <c r="AT377" s="11">
        <f>IF(('OddsRatio_working_3-way'!X377=0),IF(Q377&gt;0,-Q377^(1/3),(-Q377)^(1/3)),'OddsRatio_working_3-way'!AN377-'OddsRatio_working_3-way'!R377/3)</f>
        <v>-0.44240666356235092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2.41</v>
      </c>
      <c r="B378" s="4">
        <f>IF('True_Odds_Calculator_3-way'!B379="","",'True_Odds_Calculator_3-way'!B379)</f>
        <v>3.26</v>
      </c>
      <c r="C378" s="4">
        <f>IF('True_Odds_Calculator_3-way'!C379="","",'True_Odds_Calculator_3-way'!C379)</f>
        <v>3.2</v>
      </c>
      <c r="D378" s="9">
        <f t="shared" si="78"/>
        <v>0.40251326061357623</v>
      </c>
      <c r="E378" s="9">
        <f t="shared" si="79"/>
        <v>0.29592493410123777</v>
      </c>
      <c r="F378" s="9">
        <f t="shared" si="80"/>
        <v>0.30156180528518606</v>
      </c>
      <c r="G378" s="9">
        <f t="shared" si="81"/>
        <v>1.0527590070245123</v>
      </c>
      <c r="H378" s="9">
        <f t="shared" si="82"/>
        <v>2.4843901999045626</v>
      </c>
      <c r="I378" s="9">
        <f t="shared" si="83"/>
        <v>3.3792353558753985</v>
      </c>
      <c r="J378" s="9">
        <f t="shared" si="84"/>
        <v>3.3160698154539272</v>
      </c>
      <c r="K378" s="11">
        <f t="shared" si="85"/>
        <v>0.41493775933609955</v>
      </c>
      <c r="L378" s="11">
        <f t="shared" si="86"/>
        <v>0.30674846625766872</v>
      </c>
      <c r="M378" s="11">
        <f t="shared" si="87"/>
        <v>0.3125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-0.27884676577654466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0.23348204057734895</v>
      </c>
      <c r="Q378" s="11">
        <f>2*'OddsRatio_working_3-way'!K378*'OddsRatio_working_3-way'!L378*'OddsRatio_working_3-way'!M378</f>
        <v>7.955095079296387E-2</v>
      </c>
      <c r="R378" s="11">
        <f t="shared" si="88"/>
        <v>0</v>
      </c>
      <c r="S378" s="11">
        <f t="shared" si="89"/>
        <v>-0.83731306664840799</v>
      </c>
      <c r="T378" s="11">
        <f t="shared" si="90"/>
        <v>-0.28528554229928721</v>
      </c>
      <c r="U378" s="11">
        <f>'OddsRatio_working_3-way'!S378-'OddsRatio_working_3-way'!R378^2/3</f>
        <v>-0.83731306664840799</v>
      </c>
      <c r="V378" s="11">
        <f>'OddsRatio_working_3-way'!S378*'OddsRatio_working_3-way'!R378/3-2*'OddsRatio_working_3-way'!R378^3/27-'OddsRatio_working_3-way'!T378</f>
        <v>0.28528554229928721</v>
      </c>
      <c r="W378" s="11">
        <f>'OddsRatio_working_3-way'!V378^2+4*'OddsRatio_working_3-way'!U378^3/27</f>
        <v>-5.5802295034524663E-3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0.14745174647020196</v>
      </c>
      <c r="Y378" s="11">
        <f>IF('OddsRatio_working_3-way'!W378&gt;=0,IF('OddsRatio_working_3-way'!V378+SQRT('OddsRatio_working_3-way'!W378)&gt;0,0,PI()),ACOS('OddsRatio_working_3-way'!V378/(2*'OddsRatio_working_3-way'!X378)))</f>
        <v>0.25609657438269706</v>
      </c>
      <c r="Z378" s="11">
        <f>'OddsRatio_working_3-way'!X378^(1/3)*COS('OddsRatio_working_3-way'!Y378/3)</f>
        <v>0.52637950351225615</v>
      </c>
      <c r="AA378" s="11">
        <f>'OddsRatio_working_3-way'!X378^(1/3)*COS(('OddsRatio_working_3-way'!Y378+2*PI())/3)</f>
        <v>-0.3021991143982557</v>
      </c>
      <c r="AB378" s="11">
        <f>'OddsRatio_working_3-way'!X378^(1/3)*COS(('OddsRatio_working_3-way'!Y378+4*PI())/3)</f>
        <v>-0.22418038911400062</v>
      </c>
      <c r="AC378" s="11">
        <f>'OddsRatio_working_3-way'!X378^(1/3)*SIN('OddsRatio_working_3-way'!Y378/3)</f>
        <v>4.5044132044696254E-2</v>
      </c>
      <c r="AD378" s="11">
        <f>'OddsRatio_working_3-way'!X378^(1/3)*SIN(('OddsRatio_working_3-way'!Y378+2*PI())/3)</f>
        <v>0.43333595605070596</v>
      </c>
      <c r="AE378" s="11">
        <f>'OddsRatio_working_3-way'!X378^(1/3)*SIN(('OddsRatio_working_3-way'!Y378+4*PI())/3)</f>
        <v>-0.478380088095402</v>
      </c>
      <c r="AF378" s="11">
        <f>-'OddsRatio_working_3-way'!U378/(3*'OddsRatio_working_3-way'!X378^(1/3))*COS(('OddsRatio_working_3-way'!Y378)/3)</f>
        <v>0.52637950351225615</v>
      </c>
      <c r="AG378" s="11">
        <f>-'OddsRatio_working_3-way'!U378/(3*'OddsRatio_working_3-way'!X378^(1/3))*COS(('OddsRatio_working_3-way'!Y378+2*PI())/3)</f>
        <v>-0.3021991143982557</v>
      </c>
      <c r="AH378" s="11">
        <f>-'OddsRatio_working_3-way'!U378/(3*'OddsRatio_working_3-way'!X378^(1/3))*COS(('OddsRatio_working_3-way'!Y378+4*PI())/3)</f>
        <v>-0.22418038911400062</v>
      </c>
      <c r="AI378" s="11">
        <f>'OddsRatio_working_3-way'!U378/(3*'OddsRatio_working_3-way'!X378^(1/3))*SIN(('OddsRatio_working_3-way'!Y378)/3)</f>
        <v>-4.5044132044696254E-2</v>
      </c>
      <c r="AJ378" s="11">
        <f>'OddsRatio_working_3-way'!U378/(3*'OddsRatio_working_3-way'!X378^(1/3))*SIN(('OddsRatio_working_3-way'!Y378+2*PI())/3)</f>
        <v>-0.43333595605070596</v>
      </c>
      <c r="AK378" s="11">
        <f>'OddsRatio_working_3-way'!U378/(3*'OddsRatio_working_3-way'!X378^(1/3))*SIN(('OddsRatio_working_3-way'!Y378+4*PI())/3)</f>
        <v>0.478380088095402</v>
      </c>
      <c r="AL378" s="11">
        <f>'OddsRatio_working_3-way'!Z378+'OddsRatio_working_3-way'!AF378</f>
        <v>1.0527590070245123</v>
      </c>
      <c r="AM378" s="11">
        <f>'OddsRatio_working_3-way'!AA378+'OddsRatio_working_3-way'!AG378</f>
        <v>-0.60439822879651139</v>
      </c>
      <c r="AN378" s="11">
        <f>'OddsRatio_working_3-way'!AB378+'OddsRatio_working_3-way'!AH378</f>
        <v>-0.44836077822800124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1.0527590070245123</v>
      </c>
      <c r="AS378" s="11">
        <f>IF(('OddsRatio_working_3-way'!X378=0),IF(Q378&gt;0,-Q378^(1/3),(-Q378)^(1/3)),'OddsRatio_working_3-way'!AM378-'OddsRatio_working_3-way'!R378/3)</f>
        <v>-0.60439822879651139</v>
      </c>
      <c r="AT378" s="11">
        <f>IF(('OddsRatio_working_3-way'!X378=0),IF(Q378&gt;0,-Q378^(1/3),(-Q378)^(1/3)),'OddsRatio_working_3-way'!AN378-'OddsRatio_working_3-way'!R378/3)</f>
        <v>-0.44836077822800124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3.4</v>
      </c>
      <c r="B379" s="4">
        <f>IF('True_Odds_Calculator_3-way'!B380="","",'True_Odds_Calculator_3-way'!B380)</f>
        <v>3.34</v>
      </c>
      <c r="C379" s="4">
        <f>IF('True_Odds_Calculator_3-way'!C380="","",'True_Odds_Calculator_3-way'!C380)</f>
        <v>2.27</v>
      </c>
      <c r="D379" s="9">
        <f t="shared" si="78"/>
        <v>0.28350005512353604</v>
      </c>
      <c r="E379" s="9">
        <f t="shared" si="79"/>
        <v>0.28867087171532285</v>
      </c>
      <c r="F379" s="9">
        <f t="shared" si="80"/>
        <v>0.42782907316114105</v>
      </c>
      <c r="G379" s="9">
        <f t="shared" si="81"/>
        <v>1.0530567395072856</v>
      </c>
      <c r="H379" s="9">
        <f t="shared" si="82"/>
        <v>3.5273361748174858</v>
      </c>
      <c r="I379" s="9">
        <f t="shared" si="83"/>
        <v>3.4641527704470478</v>
      </c>
      <c r="J379" s="9">
        <f t="shared" si="84"/>
        <v>2.3373820591742529</v>
      </c>
      <c r="K379" s="11">
        <f t="shared" si="85"/>
        <v>0.29411764705882354</v>
      </c>
      <c r="L379" s="11">
        <f t="shared" si="86"/>
        <v>0.29940119760479045</v>
      </c>
      <c r="M379" s="11">
        <f t="shared" si="87"/>
        <v>0.44052863436123346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-0.27668115440536389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0.23314345654376661</v>
      </c>
      <c r="Q379" s="11">
        <f>2*'OddsRatio_working_3-way'!K379*'OddsRatio_working_3-way'!L379*'OddsRatio_working_3-way'!M379</f>
        <v>7.7585176886444784E-2</v>
      </c>
      <c r="R379" s="11">
        <f t="shared" si="88"/>
        <v>0</v>
      </c>
      <c r="S379" s="11">
        <f t="shared" si="89"/>
        <v>-0.84264306705251613</v>
      </c>
      <c r="T379" s="11">
        <f t="shared" si="90"/>
        <v>-0.28041366624043795</v>
      </c>
      <c r="U379" s="11">
        <f>'OddsRatio_working_3-way'!S379-'OddsRatio_working_3-way'!R379^2/3</f>
        <v>-0.84264306705251613</v>
      </c>
      <c r="V379" s="11">
        <f>'OddsRatio_working_3-way'!S379*'OddsRatio_working_3-way'!R379/3-2*'OddsRatio_working_3-way'!R379^3/27-'OddsRatio_working_3-way'!T379</f>
        <v>0.28041366624043795</v>
      </c>
      <c r="W379" s="11">
        <f>'OddsRatio_working_3-way'!V379^2+4*'OddsRatio_working_3-way'!U379^3/27</f>
        <v>-1.0007652381950671E-2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0.1488619130237436</v>
      </c>
      <c r="Y379" s="11">
        <f>IF('OddsRatio_working_3-way'!W379&gt;=0,IF('OddsRatio_working_3-way'!V379+SQRT('OddsRatio_working_3-way'!W379)&gt;0,0,PI()),ACOS('OddsRatio_working_3-way'!V379/(2*'OddsRatio_working_3-way'!X379)))</f>
        <v>0.34267762933416135</v>
      </c>
      <c r="Z379" s="11">
        <f>'OddsRatio_working_3-way'!X379^(1/3)*COS('OddsRatio_working_3-way'!Y379/3)</f>
        <v>0.52652836975364281</v>
      </c>
      <c r="AA379" s="11">
        <f>'OddsRatio_working_3-way'!X379^(1/3)*COS(('OddsRatio_working_3-way'!Y379+2*PI())/3)</f>
        <v>-0.31557741118296123</v>
      </c>
      <c r="AB379" s="11">
        <f>'OddsRatio_working_3-way'!X379^(1/3)*COS(('OddsRatio_working_3-way'!Y379+4*PI())/3)</f>
        <v>-0.21095095857068175</v>
      </c>
      <c r="AC379" s="11">
        <f>'OddsRatio_working_3-way'!X379^(1/3)*SIN('OddsRatio_working_3-way'!Y379/3)</f>
        <v>6.0406110580055281E-2</v>
      </c>
      <c r="AD379" s="11">
        <f>'OddsRatio_working_3-way'!X379^(1/3)*SIN(('OddsRatio_working_3-way'!Y379+2*PI())/3)</f>
        <v>0.42578388872983314</v>
      </c>
      <c r="AE379" s="11">
        <f>'OddsRatio_working_3-way'!X379^(1/3)*SIN(('OddsRatio_working_3-way'!Y379+4*PI())/3)</f>
        <v>-0.48618999930988832</v>
      </c>
      <c r="AF379" s="11">
        <f>-'OddsRatio_working_3-way'!U379/(3*'OddsRatio_working_3-way'!X379^(1/3))*COS(('OddsRatio_working_3-way'!Y379)/3)</f>
        <v>0.52652836975364281</v>
      </c>
      <c r="AG379" s="11">
        <f>-'OddsRatio_working_3-way'!U379/(3*'OddsRatio_working_3-way'!X379^(1/3))*COS(('OddsRatio_working_3-way'!Y379+2*PI())/3)</f>
        <v>-0.31557741118296123</v>
      </c>
      <c r="AH379" s="11">
        <f>-'OddsRatio_working_3-way'!U379/(3*'OddsRatio_working_3-way'!X379^(1/3))*COS(('OddsRatio_working_3-way'!Y379+4*PI())/3)</f>
        <v>-0.21095095857068175</v>
      </c>
      <c r="AI379" s="11">
        <f>'OddsRatio_working_3-way'!U379/(3*'OddsRatio_working_3-way'!X379^(1/3))*SIN(('OddsRatio_working_3-way'!Y379)/3)</f>
        <v>-6.0406110580055281E-2</v>
      </c>
      <c r="AJ379" s="11">
        <f>'OddsRatio_working_3-way'!U379/(3*'OddsRatio_working_3-way'!X379^(1/3))*SIN(('OddsRatio_working_3-way'!Y379+2*PI())/3)</f>
        <v>-0.42578388872983314</v>
      </c>
      <c r="AK379" s="11">
        <f>'OddsRatio_working_3-way'!U379/(3*'OddsRatio_working_3-way'!X379^(1/3))*SIN(('OddsRatio_working_3-way'!Y379+4*PI())/3)</f>
        <v>0.48618999930988832</v>
      </c>
      <c r="AL379" s="11">
        <f>'OddsRatio_working_3-way'!Z379+'OddsRatio_working_3-way'!AF379</f>
        <v>1.0530567395072856</v>
      </c>
      <c r="AM379" s="11">
        <f>'OddsRatio_working_3-way'!AA379+'OddsRatio_working_3-way'!AG379</f>
        <v>-0.63115482236592246</v>
      </c>
      <c r="AN379" s="11">
        <f>'OddsRatio_working_3-way'!AB379+'OddsRatio_working_3-way'!AH379</f>
        <v>-0.42190191714136349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1.0530567395072856</v>
      </c>
      <c r="AS379" s="11">
        <f>IF(('OddsRatio_working_3-way'!X379=0),IF(Q379&gt;0,-Q379^(1/3),(-Q379)^(1/3)),'OddsRatio_working_3-way'!AM379-'OddsRatio_working_3-way'!R379/3)</f>
        <v>-0.63115482236592246</v>
      </c>
      <c r="AT379" s="11">
        <f>IF(('OddsRatio_working_3-way'!X379=0),IF(Q379&gt;0,-Q379^(1/3),(-Q379)^(1/3)),'OddsRatio_working_3-way'!AN379-'OddsRatio_working_3-way'!R379/3)</f>
        <v>-0.42190191714136349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3.26</v>
      </c>
      <c r="B380" s="4">
        <f>IF('True_Odds_Calculator_3-way'!B381="","",'True_Odds_Calculator_3-way'!B381)</f>
        <v>3.2</v>
      </c>
      <c r="C380" s="4">
        <f>IF('True_Odds_Calculator_3-way'!C381="","",'True_Odds_Calculator_3-way'!C381)</f>
        <v>2.42</v>
      </c>
      <c r="D380" s="9">
        <f t="shared" si="78"/>
        <v>0.29646186933847024</v>
      </c>
      <c r="E380" s="9">
        <f t="shared" si="79"/>
        <v>0.30210457972657073</v>
      </c>
      <c r="F380" s="9">
        <f t="shared" si="80"/>
        <v>0.40143355093495914</v>
      </c>
      <c r="G380" s="9">
        <f t="shared" si="81"/>
        <v>1.0500509172038757</v>
      </c>
      <c r="H380" s="9">
        <f t="shared" si="82"/>
        <v>3.3731150728807586</v>
      </c>
      <c r="I380" s="9">
        <f t="shared" si="83"/>
        <v>3.3101120178485264</v>
      </c>
      <c r="J380" s="9">
        <f t="shared" si="84"/>
        <v>2.4910723024295036</v>
      </c>
      <c r="K380" s="11">
        <f t="shared" si="85"/>
        <v>0.30674846625766872</v>
      </c>
      <c r="L380" s="11">
        <f t="shared" si="86"/>
        <v>0.3125</v>
      </c>
      <c r="M380" s="11">
        <f t="shared" si="87"/>
        <v>0.41322314049586778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-0.27966397099832696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0.2329133498960605</v>
      </c>
      <c r="Q380" s="11">
        <f>2*'OddsRatio_working_3-way'!K380*'OddsRatio_working_3-way'!L380*'OddsRatio_working_3-way'!M380</f>
        <v>7.9222227855802879E-2</v>
      </c>
      <c r="R380" s="11">
        <f t="shared" si="88"/>
        <v>0</v>
      </c>
      <c r="S380" s="11">
        <f t="shared" si="89"/>
        <v>-0.83283287820244056</v>
      </c>
      <c r="T380" s="11">
        <f t="shared" si="90"/>
        <v>-0.28327648918450354</v>
      </c>
      <c r="U380" s="11">
        <f>'OddsRatio_working_3-way'!S380-'OddsRatio_working_3-way'!R380^2/3</f>
        <v>-0.83283287820244056</v>
      </c>
      <c r="V380" s="11">
        <f>'OddsRatio_working_3-way'!S380*'OddsRatio_working_3-way'!R380/3-2*'OddsRatio_working_3-way'!R380^3/27-'OddsRatio_working_3-way'!T380</f>
        <v>0.28327648918450354</v>
      </c>
      <c r="W380" s="11">
        <f>'OddsRatio_working_3-way'!V380^2+4*'OddsRatio_working_3-way'!U380^3/27</f>
        <v>-5.3339439879952488E-3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0.14626988182183423</v>
      </c>
      <c r="Y380" s="11">
        <f>IF('OddsRatio_working_3-way'!W380&gt;=0,IF('OddsRatio_working_3-way'!V380+SQRT('OddsRatio_working_3-way'!W380)&gt;0,0,PI()),ACOS('OddsRatio_working_3-way'!V380/(2*'OddsRatio_working_3-way'!X380)))</f>
        <v>0.25232339360806511</v>
      </c>
      <c r="Z380" s="11">
        <f>'OddsRatio_working_3-way'!X380^(1/3)*COS('OddsRatio_working_3-way'!Y380/3)</f>
        <v>0.52502545860193783</v>
      </c>
      <c r="AA380" s="11">
        <f>'OddsRatio_working_3-way'!X380^(1/3)*COS(('OddsRatio_working_3-way'!Y380+2*PI())/3)</f>
        <v>-0.30084574921172968</v>
      </c>
      <c r="AB380" s="11">
        <f>'OddsRatio_working_3-way'!X380^(1/3)*COS(('OddsRatio_working_3-way'!Y380+4*PI())/3)</f>
        <v>-0.22417970939020787</v>
      </c>
      <c r="AC380" s="11">
        <f>'OddsRatio_working_3-way'!X380^(1/3)*SIN('OddsRatio_working_3-way'!Y380/3)</f>
        <v>4.4263158728658172E-2</v>
      </c>
      <c r="AD380" s="11">
        <f>'OddsRatio_working_3-way'!X380^(1/3)*SIN(('OddsRatio_working_3-way'!Y380+2*PI())/3)</f>
        <v>0.43255380541852434</v>
      </c>
      <c r="AE380" s="11">
        <f>'OddsRatio_working_3-way'!X380^(1/3)*SIN(('OddsRatio_working_3-way'!Y380+4*PI())/3)</f>
        <v>-0.4768169641471825</v>
      </c>
      <c r="AF380" s="11">
        <f>-'OddsRatio_working_3-way'!U380/(3*'OddsRatio_working_3-way'!X380^(1/3))*COS(('OddsRatio_working_3-way'!Y380)/3)</f>
        <v>0.52502545860193772</v>
      </c>
      <c r="AG380" s="11">
        <f>-'OddsRatio_working_3-way'!U380/(3*'OddsRatio_working_3-way'!X380^(1/3))*COS(('OddsRatio_working_3-way'!Y380+2*PI())/3)</f>
        <v>-0.30084574921172963</v>
      </c>
      <c r="AH380" s="11">
        <f>-'OddsRatio_working_3-way'!U380/(3*'OddsRatio_working_3-way'!X380^(1/3))*COS(('OddsRatio_working_3-way'!Y380+4*PI())/3)</f>
        <v>-0.22417970939020784</v>
      </c>
      <c r="AI380" s="11">
        <f>'OddsRatio_working_3-way'!U380/(3*'OddsRatio_working_3-way'!X380^(1/3))*SIN(('OddsRatio_working_3-way'!Y380)/3)</f>
        <v>-4.4263158728658158E-2</v>
      </c>
      <c r="AJ380" s="11">
        <f>'OddsRatio_working_3-way'!U380/(3*'OddsRatio_working_3-way'!X380^(1/3))*SIN(('OddsRatio_working_3-way'!Y380+2*PI())/3)</f>
        <v>-0.43255380541852423</v>
      </c>
      <c r="AK380" s="11">
        <f>'OddsRatio_working_3-way'!U380/(3*'OddsRatio_working_3-way'!X380^(1/3))*SIN(('OddsRatio_working_3-way'!Y380+4*PI())/3)</f>
        <v>0.47681696414718244</v>
      </c>
      <c r="AL380" s="11">
        <f>'OddsRatio_working_3-way'!Z380+'OddsRatio_working_3-way'!AF380</f>
        <v>1.0500509172038757</v>
      </c>
      <c r="AM380" s="11">
        <f>'OddsRatio_working_3-way'!AA380+'OddsRatio_working_3-way'!AG380</f>
        <v>-0.60169149842345937</v>
      </c>
      <c r="AN380" s="11">
        <f>'OddsRatio_working_3-way'!AB380+'OddsRatio_working_3-way'!AH380</f>
        <v>-0.44835941878041574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1.0500509172038757</v>
      </c>
      <c r="AS380" s="11">
        <f>IF(('OddsRatio_working_3-way'!X380=0),IF(Q380&gt;0,-Q380^(1/3),(-Q380)^(1/3)),'OddsRatio_working_3-way'!AM380-'OddsRatio_working_3-way'!R380/3)</f>
        <v>-0.60169149842345937</v>
      </c>
      <c r="AT380" s="11">
        <f>IF(('OddsRatio_working_3-way'!X380=0),IF(Q380&gt;0,-Q380^(1/3),(-Q380)^(1/3)),'OddsRatio_working_3-way'!AN380-'OddsRatio_working_3-way'!R380/3)</f>
        <v>-0.44835941878041574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3.53</v>
      </c>
      <c r="C381" s="4">
        <f>IF('True_Odds_Calculator_3-way'!C382="","",'True_Odds_Calculator_3-way'!C382)</f>
        <v>4.58</v>
      </c>
      <c r="D381" s="9">
        <f t="shared" si="78"/>
        <v>0.5200730767226529</v>
      </c>
      <c r="E381" s="9">
        <f t="shared" si="79"/>
        <v>0.27147618718992772</v>
      </c>
      <c r="F381" s="9">
        <f t="shared" si="80"/>
        <v>0.20845073608741932</v>
      </c>
      <c r="G381" s="9">
        <f t="shared" si="81"/>
        <v>1.0606973642519106</v>
      </c>
      <c r="H381" s="9">
        <f t="shared" si="82"/>
        <v>1.922806706899163</v>
      </c>
      <c r="I381" s="9">
        <f t="shared" si="83"/>
        <v>3.683564331557335</v>
      </c>
      <c r="J381" s="9">
        <f t="shared" si="84"/>
        <v>4.7972965640218392</v>
      </c>
      <c r="K381" s="11">
        <f t="shared" si="85"/>
        <v>0.53475935828876997</v>
      </c>
      <c r="L381" s="11">
        <f t="shared" si="86"/>
        <v>0.28328611898016998</v>
      </c>
      <c r="M381" s="11">
        <f t="shared" si="87"/>
        <v>0.2183406113537118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-0.26063996611918405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0.2308732585855249</v>
      </c>
      <c r="Q381" s="11">
        <f>2*'OddsRatio_working_3-way'!K381*'OddsRatio_working_3-way'!L381*'OddsRatio_working_3-way'!M381</f>
        <v>6.6152796156310839E-2</v>
      </c>
      <c r="R381" s="11">
        <f t="shared" si="88"/>
        <v>0</v>
      </c>
      <c r="S381" s="11">
        <f t="shared" si="89"/>
        <v>-0.88579377147383609</v>
      </c>
      <c r="T381" s="11">
        <f t="shared" si="90"/>
        <v>-0.25380910357416497</v>
      </c>
      <c r="U381" s="11">
        <f>'OddsRatio_working_3-way'!S381-'OddsRatio_working_3-way'!R381^2/3</f>
        <v>-0.88579377147383609</v>
      </c>
      <c r="V381" s="11">
        <f>'OddsRatio_working_3-way'!S381*'OddsRatio_working_3-way'!R381/3-2*'OddsRatio_working_3-way'!R381^3/27-'OddsRatio_working_3-way'!T381</f>
        <v>0.25380910357416497</v>
      </c>
      <c r="W381" s="11">
        <f>'OddsRatio_working_3-way'!V381^2+4*'OddsRatio_working_3-way'!U381^3/27</f>
        <v>-3.8546998695788454E-2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0.16044162470577084</v>
      </c>
      <c r="Y381" s="11">
        <f>IF('OddsRatio_working_3-way'!W381&gt;=0,IF('OddsRatio_working_3-way'!V381+SQRT('OddsRatio_working_3-way'!W381)&gt;0,0,PI()),ACOS('OddsRatio_working_3-way'!V381/(2*'OddsRatio_working_3-way'!X381)))</f>
        <v>0.65840320044616163</v>
      </c>
      <c r="Z381" s="11">
        <f>'OddsRatio_working_3-way'!X381^(1/3)*COS('OddsRatio_working_3-way'!Y381/3)</f>
        <v>0.53034868212595532</v>
      </c>
      <c r="AA381" s="11">
        <f>'OddsRatio_working_3-way'!X381^(1/3)*COS(('OddsRatio_working_3-way'!Y381+2*PI())/3)</f>
        <v>-0.36762505796581718</v>
      </c>
      <c r="AB381" s="11">
        <f>'OddsRatio_working_3-way'!X381^(1/3)*COS(('OddsRatio_working_3-way'!Y381+4*PI())/3)</f>
        <v>-0.1627236241601385</v>
      </c>
      <c r="AC381" s="11">
        <f>'OddsRatio_working_3-way'!X381^(1/3)*SIN('OddsRatio_working_3-way'!Y381/3)</f>
        <v>0.11829989796504908</v>
      </c>
      <c r="AD381" s="11">
        <f>'OddsRatio_working_3-way'!X381^(1/3)*SIN(('OddsRatio_working_3-way'!Y381+2*PI())/3)</f>
        <v>0.40014548260215083</v>
      </c>
      <c r="AE381" s="11">
        <f>'OddsRatio_working_3-way'!X381^(1/3)*SIN(('OddsRatio_working_3-way'!Y381+4*PI())/3)</f>
        <v>-0.5184453805671998</v>
      </c>
      <c r="AF381" s="11">
        <f>-'OddsRatio_working_3-way'!U381/(3*'OddsRatio_working_3-way'!X381^(1/3))*COS(('OddsRatio_working_3-way'!Y381)/3)</f>
        <v>0.53034868212595543</v>
      </c>
      <c r="AG381" s="11">
        <f>-'OddsRatio_working_3-way'!U381/(3*'OddsRatio_working_3-way'!X381^(1/3))*COS(('OddsRatio_working_3-way'!Y381+2*PI())/3)</f>
        <v>-0.36762505796581724</v>
      </c>
      <c r="AH381" s="11">
        <f>-'OddsRatio_working_3-way'!U381/(3*'OddsRatio_working_3-way'!X381^(1/3))*COS(('OddsRatio_working_3-way'!Y381+4*PI())/3)</f>
        <v>-0.16272362416013852</v>
      </c>
      <c r="AI381" s="11">
        <f>'OddsRatio_working_3-way'!U381/(3*'OddsRatio_working_3-way'!X381^(1/3))*SIN(('OddsRatio_working_3-way'!Y381)/3)</f>
        <v>-0.11829989796504911</v>
      </c>
      <c r="AJ381" s="11">
        <f>'OddsRatio_working_3-way'!U381/(3*'OddsRatio_working_3-way'!X381^(1/3))*SIN(('OddsRatio_working_3-way'!Y381+2*PI())/3)</f>
        <v>-0.40014548260215094</v>
      </c>
      <c r="AK381" s="11">
        <f>'OddsRatio_working_3-way'!U381/(3*'OddsRatio_working_3-way'!X381^(1/3))*SIN(('OddsRatio_working_3-way'!Y381+4*PI())/3)</f>
        <v>0.51844538056719991</v>
      </c>
      <c r="AL381" s="11">
        <f>'OddsRatio_working_3-way'!Z381+'OddsRatio_working_3-way'!AF381</f>
        <v>1.0606973642519106</v>
      </c>
      <c r="AM381" s="11">
        <f>'OddsRatio_working_3-way'!AA381+'OddsRatio_working_3-way'!AG381</f>
        <v>-0.73525011593163447</v>
      </c>
      <c r="AN381" s="11">
        <f>'OddsRatio_working_3-way'!AB381+'OddsRatio_working_3-way'!AH381</f>
        <v>-0.32544724832027705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1.0606973642519106</v>
      </c>
      <c r="AS381" s="11">
        <f>IF(('OddsRatio_working_3-way'!X381=0),IF(Q381&gt;0,-Q381^(1/3),(-Q381)^(1/3)),'OddsRatio_working_3-way'!AM381-'OddsRatio_working_3-way'!R381/3)</f>
        <v>-0.73525011593163447</v>
      </c>
      <c r="AT381" s="11">
        <f>IF(('OddsRatio_working_3-way'!X381=0),IF(Q381&gt;0,-Q381^(1/3),(-Q381)^(1/3)),'OddsRatio_working_3-way'!AN381-'OddsRatio_working_3-way'!R381/3)</f>
        <v>-0.32544724832027705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3.37</v>
      </c>
      <c r="B382" s="4">
        <f>IF('True_Odds_Calculator_3-way'!B383="","",'True_Odds_Calculator_3-way'!B383)</f>
        <v>3.3</v>
      </c>
      <c r="C382" s="4">
        <f>IF('True_Odds_Calculator_3-way'!C383="","",'True_Odds_Calculator_3-way'!C383)</f>
        <v>2.31</v>
      </c>
      <c r="D382" s="9">
        <f t="shared" si="78"/>
        <v>0.28651701256684048</v>
      </c>
      <c r="E382" s="9">
        <f t="shared" si="79"/>
        <v>0.29268485929469812</v>
      </c>
      <c r="F382" s="9">
        <f t="shared" si="80"/>
        <v>0.42079812813846151</v>
      </c>
      <c r="G382" s="9">
        <f t="shared" si="81"/>
        <v>1.0507148295503039</v>
      </c>
      <c r="H382" s="9">
        <f t="shared" si="82"/>
        <v>3.490194146034221</v>
      </c>
      <c r="I382" s="9">
        <f t="shared" si="83"/>
        <v>3.4166441079656993</v>
      </c>
      <c r="J382" s="9">
        <f t="shared" si="84"/>
        <v>2.3764364267108977</v>
      </c>
      <c r="K382" s="11">
        <f t="shared" si="85"/>
        <v>0.29673590504451036</v>
      </c>
      <c r="L382" s="11">
        <f t="shared" si="86"/>
        <v>0.30303030303030304</v>
      </c>
      <c r="M382" s="11">
        <f t="shared" si="87"/>
        <v>0.4329004329004329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-0.27796598689504015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0.23277983893036491</v>
      </c>
      <c r="Q382" s="11">
        <f>2*'OddsRatio_working_3-way'!K382*'OddsRatio_working_3-way'!L382*'OddsRatio_working_3-way'!M382</f>
        <v>7.7852788939921383E-2</v>
      </c>
      <c r="R382" s="11">
        <f t="shared" si="88"/>
        <v>0</v>
      </c>
      <c r="S382" s="11">
        <f t="shared" si="89"/>
        <v>-0.83744001030695348</v>
      </c>
      <c r="T382" s="11">
        <f t="shared" si="90"/>
        <v>-0.28008027100567007</v>
      </c>
      <c r="U382" s="11">
        <f>'OddsRatio_working_3-way'!S382-'OddsRatio_working_3-way'!R382^2/3</f>
        <v>-0.83744001030695348</v>
      </c>
      <c r="V382" s="11">
        <f>'OddsRatio_working_3-way'!S382*'OddsRatio_working_3-way'!R382/3-2*'OddsRatio_working_3-way'!R382^3/27-'OddsRatio_working_3-way'!T382</f>
        <v>0.28008027100567007</v>
      </c>
      <c r="W382" s="11">
        <f>'OddsRatio_working_3-way'!V382^2+4*'OddsRatio_working_3-way'!U382^3/27</f>
        <v>-8.5626731977995335E-3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0.14748528011670275</v>
      </c>
      <c r="Y382" s="11">
        <f>IF('OddsRatio_working_3-way'!W382&gt;=0,IF('OddsRatio_working_3-way'!V382+SQRT('OddsRatio_working_3-way'!W382)&gt;0,0,PI()),ACOS('OddsRatio_working_3-way'!V382/(2*'OddsRatio_working_3-way'!X382)))</f>
        <v>0.31909597706723281</v>
      </c>
      <c r="Z382" s="11">
        <f>'OddsRatio_working_3-way'!X382^(1/3)*COS('OddsRatio_working_3-way'!Y382/3)</f>
        <v>0.52535741477515197</v>
      </c>
      <c r="AA382" s="11">
        <f>'OddsRatio_working_3-way'!X382^(1/3)*COS(('OddsRatio_working_3-way'!Y382+2*PI())/3)</f>
        <v>-0.31125537495869587</v>
      </c>
      <c r="AB382" s="11">
        <f>'OddsRatio_working_3-way'!X382^(1/3)*COS(('OddsRatio_working_3-way'!Y382+4*PI())/3)</f>
        <v>-0.2141020398164562</v>
      </c>
      <c r="AC382" s="11">
        <f>'OddsRatio_working_3-way'!X382^(1/3)*SIN('OddsRatio_working_3-way'!Y382/3)</f>
        <v>5.6091504197042112E-2</v>
      </c>
      <c r="AD382" s="11">
        <f>'OddsRatio_working_3-way'!X382^(1/3)*SIN(('OddsRatio_working_3-way'!Y382+2*PI())/3)</f>
        <v>0.42692711516327875</v>
      </c>
      <c r="AE382" s="11">
        <f>'OddsRatio_working_3-way'!X382^(1/3)*SIN(('OddsRatio_working_3-way'!Y382+4*PI())/3)</f>
        <v>-0.48301861936032076</v>
      </c>
      <c r="AF382" s="11">
        <f>-'OddsRatio_working_3-way'!U382/(3*'OddsRatio_working_3-way'!X382^(1/3))*COS(('OddsRatio_working_3-way'!Y382)/3)</f>
        <v>0.52535741477515197</v>
      </c>
      <c r="AG382" s="11">
        <f>-'OddsRatio_working_3-way'!U382/(3*'OddsRatio_working_3-way'!X382^(1/3))*COS(('OddsRatio_working_3-way'!Y382+2*PI())/3)</f>
        <v>-0.31125537495869587</v>
      </c>
      <c r="AH382" s="11">
        <f>-'OddsRatio_working_3-way'!U382/(3*'OddsRatio_working_3-way'!X382^(1/3))*COS(('OddsRatio_working_3-way'!Y382+4*PI())/3)</f>
        <v>-0.2141020398164562</v>
      </c>
      <c r="AI382" s="11">
        <f>'OddsRatio_working_3-way'!U382/(3*'OddsRatio_working_3-way'!X382^(1/3))*SIN(('OddsRatio_working_3-way'!Y382)/3)</f>
        <v>-5.6091504197042112E-2</v>
      </c>
      <c r="AJ382" s="11">
        <f>'OddsRatio_working_3-way'!U382/(3*'OddsRatio_working_3-way'!X382^(1/3))*SIN(('OddsRatio_working_3-way'!Y382+2*PI())/3)</f>
        <v>-0.42692711516327875</v>
      </c>
      <c r="AK382" s="11">
        <f>'OddsRatio_working_3-way'!U382/(3*'OddsRatio_working_3-way'!X382^(1/3))*SIN(('OddsRatio_working_3-way'!Y382+4*PI())/3)</f>
        <v>0.48301861936032076</v>
      </c>
      <c r="AL382" s="11">
        <f>'OddsRatio_working_3-way'!Z382+'OddsRatio_working_3-way'!AF382</f>
        <v>1.0507148295503039</v>
      </c>
      <c r="AM382" s="11">
        <f>'OddsRatio_working_3-way'!AA382+'OddsRatio_working_3-way'!AG382</f>
        <v>-0.62251074991739175</v>
      </c>
      <c r="AN382" s="11">
        <f>'OddsRatio_working_3-way'!AB382+'OddsRatio_working_3-way'!AH382</f>
        <v>-0.4282040796329124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1.0507148295503039</v>
      </c>
      <c r="AS382" s="11">
        <f>IF(('OddsRatio_working_3-way'!X382=0),IF(Q382&gt;0,-Q382^(1/3),(-Q382)^(1/3)),'OddsRatio_working_3-way'!AM382-'OddsRatio_working_3-way'!R382/3)</f>
        <v>-0.62251074991739175</v>
      </c>
      <c r="AT382" s="11">
        <f>IF(('OddsRatio_working_3-way'!X382=0),IF(Q382&gt;0,-Q382^(1/3),(-Q382)^(1/3)),'OddsRatio_working_3-way'!AN382-'OddsRatio_working_3-way'!R382/3)</f>
        <v>-0.4282040796329124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2.74</v>
      </c>
      <c r="B383" s="4">
        <f>IF('True_Odds_Calculator_3-way'!B384="","",'True_Odds_Calculator_3-way'!B384)</f>
        <v>3.33</v>
      </c>
      <c r="C383" s="4">
        <f>IF('True_Odds_Calculator_3-way'!C384="","",'True_Odds_Calculator_3-way'!C384)</f>
        <v>2.6</v>
      </c>
      <c r="D383" s="9">
        <f t="shared" si="78"/>
        <v>0.3479109477131167</v>
      </c>
      <c r="E383" s="9">
        <f t="shared" si="79"/>
        <v>0.28491353023607247</v>
      </c>
      <c r="F383" s="9">
        <f t="shared" si="80"/>
        <v>0.36717552205081078</v>
      </c>
      <c r="G383" s="9">
        <f t="shared" si="81"/>
        <v>1.0771831861479881</v>
      </c>
      <c r="H383" s="9">
        <f t="shared" si="82"/>
        <v>2.8742987438974996</v>
      </c>
      <c r="I383" s="9">
        <f t="shared" si="83"/>
        <v>3.5098368237248128</v>
      </c>
      <c r="J383" s="9">
        <f t="shared" si="84"/>
        <v>2.7234930978367813</v>
      </c>
      <c r="K383" s="11">
        <f t="shared" si="85"/>
        <v>0.36496350364963503</v>
      </c>
      <c r="L383" s="11">
        <f t="shared" si="86"/>
        <v>0.3003003003003003</v>
      </c>
      <c r="M383" s="11">
        <f t="shared" si="87"/>
        <v>0.38461538461538458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-0.27343682818135373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0.23900936309695434</v>
      </c>
      <c r="Q383" s="11">
        <f>2*'OddsRatio_working_3-way'!K383*'OddsRatio_working_3-way'!L383*'OddsRatio_working_3-way'!M383</f>
        <v>8.4306653649719343E-2</v>
      </c>
      <c r="R383" s="11">
        <f t="shared" si="88"/>
        <v>0</v>
      </c>
      <c r="S383" s="11">
        <f t="shared" si="89"/>
        <v>-0.87409353263282519</v>
      </c>
      <c r="T383" s="11">
        <f t="shared" si="90"/>
        <v>-0.30832223373291895</v>
      </c>
      <c r="U383" s="11">
        <f>'OddsRatio_working_3-way'!S383-'OddsRatio_working_3-way'!R383^2/3</f>
        <v>-0.87409353263282519</v>
      </c>
      <c r="V383" s="11">
        <f>'OddsRatio_working_3-way'!S383*'OddsRatio_working_3-way'!R383/3-2*'OddsRatio_working_3-way'!R383^3/27-'OddsRatio_working_3-way'!T383</f>
        <v>0.30832223373291895</v>
      </c>
      <c r="W383" s="11">
        <f>'OddsRatio_working_3-way'!V383^2+4*'OddsRatio_working_3-way'!U383^3/27</f>
        <v>-3.8769541028761539E-3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0.15727329232655243</v>
      </c>
      <c r="Y383" s="11">
        <f>IF('OddsRatio_working_3-way'!W383&gt;=0,IF('OddsRatio_working_3-way'!V383+SQRT('OddsRatio_working_3-way'!W383)&gt;0,0,PI()),ACOS('OddsRatio_working_3-way'!V383/(2*'OddsRatio_working_3-way'!X383)))</f>
        <v>0.19926834851856579</v>
      </c>
      <c r="Z383" s="11">
        <f>'OddsRatio_working_3-way'!X383^(1/3)*COS('OddsRatio_working_3-way'!Y383/3)</f>
        <v>0.53859159307399407</v>
      </c>
      <c r="AA383" s="11">
        <f>'OddsRatio_working_3-way'!X383^(1/3)*COS(('OddsRatio_working_3-way'!Y383+2*PI())/3)</f>
        <v>-0.30032328532869873</v>
      </c>
      <c r="AB383" s="11">
        <f>'OddsRatio_working_3-way'!X383^(1/3)*COS(('OddsRatio_working_3-way'!Y383+4*PI())/3)</f>
        <v>-0.23826830774529548</v>
      </c>
      <c r="AC383" s="11">
        <f>'OddsRatio_working_3-way'!X383^(1/3)*SIN('OddsRatio_working_3-way'!Y383/3)</f>
        <v>3.5827458012334022E-2</v>
      </c>
      <c r="AD383" s="11">
        <f>'OddsRatio_working_3-way'!X383^(1/3)*SIN(('OddsRatio_working_3-way'!Y383+2*PI())/3)</f>
        <v>0.44852027286064278</v>
      </c>
      <c r="AE383" s="11">
        <f>'OddsRatio_working_3-way'!X383^(1/3)*SIN(('OddsRatio_working_3-way'!Y383+4*PI())/3)</f>
        <v>-0.48434773087297678</v>
      </c>
      <c r="AF383" s="11">
        <f>-'OddsRatio_working_3-way'!U383/(3*'OddsRatio_working_3-way'!X383^(1/3))*COS(('OddsRatio_working_3-way'!Y383)/3)</f>
        <v>0.53859159307399407</v>
      </c>
      <c r="AG383" s="11">
        <f>-'OddsRatio_working_3-way'!U383/(3*'OddsRatio_working_3-way'!X383^(1/3))*COS(('OddsRatio_working_3-way'!Y383+2*PI())/3)</f>
        <v>-0.30032328532869873</v>
      </c>
      <c r="AH383" s="11">
        <f>-'OddsRatio_working_3-way'!U383/(3*'OddsRatio_working_3-way'!X383^(1/3))*COS(('OddsRatio_working_3-way'!Y383+4*PI())/3)</f>
        <v>-0.23826830774529548</v>
      </c>
      <c r="AI383" s="11">
        <f>'OddsRatio_working_3-way'!U383/(3*'OddsRatio_working_3-way'!X383^(1/3))*SIN(('OddsRatio_working_3-way'!Y383)/3)</f>
        <v>-3.5827458012334022E-2</v>
      </c>
      <c r="AJ383" s="11">
        <f>'OddsRatio_working_3-way'!U383/(3*'OddsRatio_working_3-way'!X383^(1/3))*SIN(('OddsRatio_working_3-way'!Y383+2*PI())/3)</f>
        <v>-0.44852027286064278</v>
      </c>
      <c r="AK383" s="11">
        <f>'OddsRatio_working_3-way'!U383/(3*'OddsRatio_working_3-way'!X383^(1/3))*SIN(('OddsRatio_working_3-way'!Y383+4*PI())/3)</f>
        <v>0.48434773087297678</v>
      </c>
      <c r="AL383" s="11">
        <f>'OddsRatio_working_3-way'!Z383+'OddsRatio_working_3-way'!AF383</f>
        <v>1.0771831861479881</v>
      </c>
      <c r="AM383" s="11">
        <f>'OddsRatio_working_3-way'!AA383+'OddsRatio_working_3-way'!AG383</f>
        <v>-0.60064657065739746</v>
      </c>
      <c r="AN383" s="11">
        <f>'OddsRatio_working_3-way'!AB383+'OddsRatio_working_3-way'!AH383</f>
        <v>-0.47653661549059095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1.0771831861479881</v>
      </c>
      <c r="AS383" s="11">
        <f>IF(('OddsRatio_working_3-way'!X383=0),IF(Q383&gt;0,-Q383^(1/3),(-Q383)^(1/3)),'OddsRatio_working_3-way'!AM383-'OddsRatio_working_3-way'!R383/3)</f>
        <v>-0.60064657065739746</v>
      </c>
      <c r="AT383" s="11">
        <f>IF(('OddsRatio_working_3-way'!X383=0),IF(Q383&gt;0,-Q383^(1/3),(-Q383)^(1/3)),'OddsRatio_working_3-way'!AN383-'OddsRatio_working_3-way'!R383/3)</f>
        <v>-0.47653661549059095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3.99</v>
      </c>
      <c r="B384" s="4">
        <f>IF('True_Odds_Calculator_3-way'!B385="","",'True_Odds_Calculator_3-way'!B385)</f>
        <v>4.21</v>
      </c>
      <c r="C384" s="4">
        <f>IF('True_Odds_Calculator_3-way'!C385="","",'True_Odds_Calculator_3-way'!C385)</f>
        <v>1.79</v>
      </c>
      <c r="D384" s="9">
        <f t="shared" si="78"/>
        <v>0.23647158206515717</v>
      </c>
      <c r="E384" s="9">
        <f t="shared" si="79"/>
        <v>0.2238933968991054</v>
      </c>
      <c r="F384" s="9">
        <f t="shared" si="80"/>
        <v>0.53963502103573735</v>
      </c>
      <c r="G384" s="9">
        <f t="shared" si="81"/>
        <v>1.0798789125715511</v>
      </c>
      <c r="H384" s="9">
        <f t="shared" si="82"/>
        <v>4.2288379485889385</v>
      </c>
      <c r="I384" s="9">
        <f t="shared" si="83"/>
        <v>4.4664113093546787</v>
      </c>
      <c r="J384" s="9">
        <f t="shared" si="84"/>
        <v>1.8531043409315255</v>
      </c>
      <c r="K384" s="11">
        <f t="shared" si="85"/>
        <v>0.25062656641604009</v>
      </c>
      <c r="L384" s="11">
        <f t="shared" si="86"/>
        <v>0.23752969121140144</v>
      </c>
      <c r="M384" s="11">
        <f t="shared" si="87"/>
        <v>0.55865921787709494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-0.25217108642969832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0.23247119776644065</v>
      </c>
      <c r="Q384" s="11">
        <f>2*'OddsRatio_working_3-way'!K384*'OddsRatio_working_3-way'!L384*'OddsRatio_working_3-way'!M384</f>
        <v>6.6515364167794189E-2</v>
      </c>
      <c r="R384" s="11">
        <f t="shared" si="88"/>
        <v>0</v>
      </c>
      <c r="S384" s="11">
        <f t="shared" si="89"/>
        <v>-0.92187887619404096</v>
      </c>
      <c r="T384" s="11">
        <f t="shared" si="90"/>
        <v>-0.26377078002690729</v>
      </c>
      <c r="U384" s="11">
        <f>'OddsRatio_working_3-way'!S384-'OddsRatio_working_3-way'!R384^2/3</f>
        <v>-0.92187887619404096</v>
      </c>
      <c r="V384" s="11">
        <f>'OddsRatio_working_3-way'!S384*'OddsRatio_working_3-way'!R384/3-2*'OddsRatio_working_3-way'!R384^3/27-'OddsRatio_working_3-way'!T384</f>
        <v>0.26377078002690729</v>
      </c>
      <c r="W384" s="11">
        <f>'OddsRatio_working_3-way'!V384^2+4*'OddsRatio_working_3-way'!U384^3/27</f>
        <v>-4.6494396692848577E-2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0.17034481287146058</v>
      </c>
      <c r="Y384" s="11">
        <f>IF('OddsRatio_working_3-way'!W384&gt;=0,IF('OddsRatio_working_3-way'!V384+SQRT('OddsRatio_working_3-way'!W384)&gt;0,0,PI()),ACOS('OddsRatio_working_3-way'!V384/(2*'OddsRatio_working_3-way'!X384)))</f>
        <v>0.68530500815880224</v>
      </c>
      <c r="Z384" s="11">
        <f>'OddsRatio_working_3-way'!X384^(1/3)*COS('OddsRatio_working_3-way'!Y384/3)</f>
        <v>0.53993945628577544</v>
      </c>
      <c r="AA384" s="11">
        <f>'OddsRatio_working_3-way'!X384^(1/3)*COS(('OddsRatio_working_3-way'!Y384+2*PI())/3)</f>
        <v>-0.37868383351967883</v>
      </c>
      <c r="AB384" s="11">
        <f>'OddsRatio_working_3-way'!X384^(1/3)*COS(('OddsRatio_working_3-way'!Y384+4*PI())/3)</f>
        <v>-0.1612556227660964</v>
      </c>
      <c r="AC384" s="11">
        <f>'OddsRatio_working_3-way'!X384^(1/3)*SIN('OddsRatio_working_3-way'!Y384/3)</f>
        <v>0.1255322360079994</v>
      </c>
      <c r="AD384" s="11">
        <f>'OddsRatio_working_3-way'!X384^(1/3)*SIN(('OddsRatio_working_3-way'!Y384+2*PI())/3)</f>
        <v>0.40483516764503941</v>
      </c>
      <c r="AE384" s="11">
        <f>'OddsRatio_working_3-way'!X384^(1/3)*SIN(('OddsRatio_working_3-way'!Y384+4*PI())/3)</f>
        <v>-0.5303674036530388</v>
      </c>
      <c r="AF384" s="11">
        <f>-'OddsRatio_working_3-way'!U384/(3*'OddsRatio_working_3-way'!X384^(1/3))*COS(('OddsRatio_working_3-way'!Y384)/3)</f>
        <v>0.53993945628577555</v>
      </c>
      <c r="AG384" s="11">
        <f>-'OddsRatio_working_3-way'!U384/(3*'OddsRatio_working_3-way'!X384^(1/3))*COS(('OddsRatio_working_3-way'!Y384+2*PI())/3)</f>
        <v>-0.37868383351967888</v>
      </c>
      <c r="AH384" s="11">
        <f>-'OddsRatio_working_3-way'!U384/(3*'OddsRatio_working_3-way'!X384^(1/3))*COS(('OddsRatio_working_3-way'!Y384+4*PI())/3)</f>
        <v>-0.16125562276609642</v>
      </c>
      <c r="AI384" s="11">
        <f>'OddsRatio_working_3-way'!U384/(3*'OddsRatio_working_3-way'!X384^(1/3))*SIN(('OddsRatio_working_3-way'!Y384)/3)</f>
        <v>-0.12553223600799943</v>
      </c>
      <c r="AJ384" s="11">
        <f>'OddsRatio_working_3-way'!U384/(3*'OddsRatio_working_3-way'!X384^(1/3))*SIN(('OddsRatio_working_3-way'!Y384+2*PI())/3)</f>
        <v>-0.40483516764503946</v>
      </c>
      <c r="AK384" s="11">
        <f>'OddsRatio_working_3-way'!U384/(3*'OddsRatio_working_3-way'!X384^(1/3))*SIN(('OddsRatio_working_3-way'!Y384+4*PI())/3)</f>
        <v>0.53036740365303892</v>
      </c>
      <c r="AL384" s="11">
        <f>'OddsRatio_working_3-way'!Z384+'OddsRatio_working_3-way'!AF384</f>
        <v>1.0798789125715511</v>
      </c>
      <c r="AM384" s="11">
        <f>'OddsRatio_working_3-way'!AA384+'OddsRatio_working_3-way'!AG384</f>
        <v>-0.75736766703935765</v>
      </c>
      <c r="AN384" s="11">
        <f>'OddsRatio_working_3-way'!AB384+'OddsRatio_working_3-way'!AH384</f>
        <v>-0.32251124553219279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1.0798789125715511</v>
      </c>
      <c r="AS384" s="11">
        <f>IF(('OddsRatio_working_3-way'!X384=0),IF(Q384&gt;0,-Q384^(1/3),(-Q384)^(1/3)),'OddsRatio_working_3-way'!AM384-'OddsRatio_working_3-way'!R384/3)</f>
        <v>-0.75736766703935765</v>
      </c>
      <c r="AT384" s="11">
        <f>IF(('OddsRatio_working_3-way'!X384=0),IF(Q384&gt;0,-Q384^(1/3),(-Q384)^(1/3)),'OddsRatio_working_3-way'!AN384-'OddsRatio_working_3-way'!R384/3)</f>
        <v>-0.32251124553219279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3.17</v>
      </c>
      <c r="B385" s="4">
        <f>IF('True_Odds_Calculator_3-way'!B386="","",'True_Odds_Calculator_3-way'!B386)</f>
        <v>3.4</v>
      </c>
      <c r="C385" s="4">
        <f>IF('True_Odds_Calculator_3-way'!C386="","",'True_Odds_Calculator_3-way'!C386)</f>
        <v>2.2999999999999998</v>
      </c>
      <c r="D385" s="9">
        <f t="shared" si="78"/>
        <v>0.30118129153600443</v>
      </c>
      <c r="E385" s="9">
        <f t="shared" si="79"/>
        <v>0.28041166437410803</v>
      </c>
      <c r="F385" s="9">
        <f t="shared" si="80"/>
        <v>0.41840704408988744</v>
      </c>
      <c r="G385" s="9">
        <f t="shared" si="81"/>
        <v>1.0692439412129526</v>
      </c>
      <c r="H385" s="9">
        <f t="shared" si="82"/>
        <v>3.320259352432108</v>
      </c>
      <c r="I385" s="9">
        <f t="shared" si="83"/>
        <v>3.5661854589110864</v>
      </c>
      <c r="J385" s="9">
        <f t="shared" si="84"/>
        <v>2.3900171235768379</v>
      </c>
      <c r="K385" s="11">
        <f t="shared" si="85"/>
        <v>0.31545741324921134</v>
      </c>
      <c r="L385" s="11">
        <f t="shared" si="86"/>
        <v>0.29411764705882354</v>
      </c>
      <c r="M385" s="11">
        <f t="shared" si="87"/>
        <v>0.43478260869565222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-0.2731167353788313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0.23679475905023928</v>
      </c>
      <c r="Q385" s="11">
        <f>2*'OddsRatio_working_3-way'!K385*'OddsRatio_working_3-way'!L385*'OddsRatio_working_3-way'!M385</f>
        <v>8.0679645332279129E-2</v>
      </c>
      <c r="R385" s="11">
        <f t="shared" si="88"/>
        <v>0</v>
      </c>
      <c r="S385" s="11">
        <f t="shared" si="89"/>
        <v>-0.8670093347512704</v>
      </c>
      <c r="T385" s="11">
        <f t="shared" si="90"/>
        <v>-0.29540352120997282</v>
      </c>
      <c r="U385" s="11">
        <f>'OddsRatio_working_3-way'!S385-'OddsRatio_working_3-way'!R385^2/3</f>
        <v>-0.8670093347512704</v>
      </c>
      <c r="V385" s="11">
        <f>'OddsRatio_working_3-way'!S385*'OddsRatio_working_3-way'!R385/3-2*'OddsRatio_working_3-way'!R385^3/27-'OddsRatio_working_3-way'!T385</f>
        <v>0.29540352120997282</v>
      </c>
      <c r="W385" s="11">
        <f>'OddsRatio_working_3-way'!V385^2+4*'OddsRatio_working_3-way'!U385^3/27</f>
        <v>-9.2901542813697002E-3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0.15536521057223571</v>
      </c>
      <c r="Y385" s="11">
        <f>IF('OddsRatio_working_3-way'!W385&gt;=0,IF('OddsRatio_working_3-way'!V385+SQRT('OddsRatio_working_3-way'!W385)&gt;0,0,PI()),ACOS('OddsRatio_working_3-way'!V385/(2*'OddsRatio_working_3-way'!X385)))</f>
        <v>0.31539280643429501</v>
      </c>
      <c r="Z385" s="11">
        <f>'OddsRatio_working_3-way'!X385^(1/3)*COS('OddsRatio_working_3-way'!Y385/3)</f>
        <v>0.53462197060647632</v>
      </c>
      <c r="AA385" s="11">
        <f>'OddsRatio_working_3-way'!X385^(1/3)*COS(('OddsRatio_working_3-way'!Y385+2*PI())/3)</f>
        <v>-0.31616633400175442</v>
      </c>
      <c r="AB385" s="11">
        <f>'OddsRatio_working_3-way'!X385^(1/3)*COS(('OddsRatio_working_3-way'!Y385+4*PI())/3)</f>
        <v>-0.21845563660472195</v>
      </c>
      <c r="AC385" s="11">
        <f>'OddsRatio_working_3-way'!X385^(1/3)*SIN('OddsRatio_working_3-way'!Y385/3)</f>
        <v>5.6413297444882861E-2</v>
      </c>
      <c r="AD385" s="11">
        <f>'OddsRatio_working_3-way'!X385^(1/3)*SIN(('OddsRatio_working_3-way'!Y385+2*PI())/3)</f>
        <v>0.43478955924406448</v>
      </c>
      <c r="AE385" s="11">
        <f>'OddsRatio_working_3-way'!X385^(1/3)*SIN(('OddsRatio_working_3-way'!Y385+4*PI())/3)</f>
        <v>-0.49120285668894725</v>
      </c>
      <c r="AF385" s="11">
        <f>-'OddsRatio_working_3-way'!U385/(3*'OddsRatio_working_3-way'!X385^(1/3))*COS(('OddsRatio_working_3-way'!Y385)/3)</f>
        <v>0.53462197060647632</v>
      </c>
      <c r="AG385" s="11">
        <f>-'OddsRatio_working_3-way'!U385/(3*'OddsRatio_working_3-way'!X385^(1/3))*COS(('OddsRatio_working_3-way'!Y385+2*PI())/3)</f>
        <v>-0.31616633400175442</v>
      </c>
      <c r="AH385" s="11">
        <f>-'OddsRatio_working_3-way'!U385/(3*'OddsRatio_working_3-way'!X385^(1/3))*COS(('OddsRatio_working_3-way'!Y385+4*PI())/3)</f>
        <v>-0.21845563660472195</v>
      </c>
      <c r="AI385" s="11">
        <f>'OddsRatio_working_3-way'!U385/(3*'OddsRatio_working_3-way'!X385^(1/3))*SIN(('OddsRatio_working_3-way'!Y385)/3)</f>
        <v>-5.6413297444882861E-2</v>
      </c>
      <c r="AJ385" s="11">
        <f>'OddsRatio_working_3-way'!U385/(3*'OddsRatio_working_3-way'!X385^(1/3))*SIN(('OddsRatio_working_3-way'!Y385+2*PI())/3)</f>
        <v>-0.43478955924406448</v>
      </c>
      <c r="AK385" s="11">
        <f>'OddsRatio_working_3-way'!U385/(3*'OddsRatio_working_3-way'!X385^(1/3))*SIN(('OddsRatio_working_3-way'!Y385+4*PI())/3)</f>
        <v>0.49120285668894725</v>
      </c>
      <c r="AL385" s="11">
        <f>'OddsRatio_working_3-way'!Z385+'OddsRatio_working_3-way'!AF385</f>
        <v>1.0692439412129526</v>
      </c>
      <c r="AM385" s="11">
        <f>'OddsRatio_working_3-way'!AA385+'OddsRatio_working_3-way'!AG385</f>
        <v>-0.63233266800350885</v>
      </c>
      <c r="AN385" s="11">
        <f>'OddsRatio_working_3-way'!AB385+'OddsRatio_working_3-way'!AH385</f>
        <v>-0.4369112732094439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1.0692439412129526</v>
      </c>
      <c r="AS385" s="11">
        <f>IF(('OddsRatio_working_3-way'!X385=0),IF(Q385&gt;0,-Q385^(1/3),(-Q385)^(1/3)),'OddsRatio_working_3-way'!AM385-'OddsRatio_working_3-way'!R385/3)</f>
        <v>-0.63233266800350885</v>
      </c>
      <c r="AT385" s="11">
        <f>IF(('OddsRatio_working_3-way'!X385=0),IF(Q385&gt;0,-Q385^(1/3),(-Q385)^(1/3)),'OddsRatio_working_3-way'!AN385-'OddsRatio_working_3-way'!R385/3)</f>
        <v>-0.4369112732094439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2.2599999999999998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3.28</v>
      </c>
      <c r="D386" s="9">
        <f t="shared" si="78"/>
        <v>0.4257603487876791</v>
      </c>
      <c r="E386" s="9">
        <f t="shared" si="79"/>
        <v>0.28359061031804661</v>
      </c>
      <c r="F386" s="9">
        <f t="shared" si="80"/>
        <v>0.29064904089427418</v>
      </c>
      <c r="G386" s="9">
        <f t="shared" si="81"/>
        <v>1.0704278973561434</v>
      </c>
      <c r="H386" s="9">
        <f t="shared" si="82"/>
        <v>2.3487391506687403</v>
      </c>
      <c r="I386" s="9">
        <f t="shared" si="83"/>
        <v>3.5262098377604989</v>
      </c>
      <c r="J386" s="9">
        <f t="shared" si="84"/>
        <v>3.4405756059720067</v>
      </c>
      <c r="K386" s="11">
        <f t="shared" si="85"/>
        <v>0.44247787610619471</v>
      </c>
      <c r="L386" s="11">
        <f t="shared" si="86"/>
        <v>0.29761904761904762</v>
      </c>
      <c r="M386" s="11">
        <f t="shared" si="87"/>
        <v>0.3048780487804878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-0.27220483488020708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0.23688112197177602</v>
      </c>
      <c r="Q386" s="11">
        <f>2*'OddsRatio_working_3-way'!K386*'OddsRatio_working_3-way'!L386*'OddsRatio_working_3-way'!M386</f>
        <v>8.0298685414161353E-2</v>
      </c>
      <c r="R386" s="11">
        <f t="shared" si="88"/>
        <v>0</v>
      </c>
      <c r="S386" s="11">
        <f t="shared" si="89"/>
        <v>-0.87023113338902869</v>
      </c>
      <c r="T386" s="11">
        <f t="shared" si="90"/>
        <v>-0.29499360453865375</v>
      </c>
      <c r="U386" s="11">
        <f>'OddsRatio_working_3-way'!S386-'OddsRatio_working_3-way'!R386^2/3</f>
        <v>-0.87023113338902869</v>
      </c>
      <c r="V386" s="11">
        <f>'OddsRatio_working_3-way'!S386*'OddsRatio_working_3-way'!R386/3-2*'OddsRatio_working_3-way'!R386^3/27-'OddsRatio_working_3-way'!T386</f>
        <v>0.29499360453865375</v>
      </c>
      <c r="W386" s="11">
        <f>'OddsRatio_working_3-way'!V386^2+4*'OddsRatio_working_3-way'!U386^3/27</f>
        <v>-1.0612547211946391E-2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0.15623201810980844</v>
      </c>
      <c r="Y386" s="11">
        <f>IF('OddsRatio_working_3-way'!W386&gt;=0,IF('OddsRatio_working_3-way'!V386+SQRT('OddsRatio_working_3-way'!W386)&gt;0,0,PI()),ACOS('OddsRatio_working_3-way'!V386/(2*'OddsRatio_working_3-way'!X386)))</f>
        <v>0.33597841771931392</v>
      </c>
      <c r="Z386" s="11">
        <f>'OddsRatio_working_3-way'!X386^(1/3)*COS('OddsRatio_working_3-way'!Y386/3)</f>
        <v>0.5352139486780717</v>
      </c>
      <c r="AA386" s="11">
        <f>'OddsRatio_working_3-way'!X386^(1/3)*COS(('OddsRatio_working_3-way'!Y386+2*PI())/3)</f>
        <v>-0.31973475198758899</v>
      </c>
      <c r="AB386" s="11">
        <f>'OddsRatio_working_3-way'!X386^(1/3)*COS(('OddsRatio_working_3-way'!Y386+4*PI())/3)</f>
        <v>-0.21547919669048282</v>
      </c>
      <c r="AC386" s="11">
        <f>'OddsRatio_working_3-way'!X386^(1/3)*SIN('OddsRatio_working_3-way'!Y386/3)</f>
        <v>6.0191972915298146E-2</v>
      </c>
      <c r="AD386" s="11">
        <f>'OddsRatio_working_3-way'!X386^(1/3)*SIN(('OddsRatio_working_3-way'!Y386+2*PI())/3)</f>
        <v>0.4334128895573417</v>
      </c>
      <c r="AE386" s="11">
        <f>'OddsRatio_working_3-way'!X386^(1/3)*SIN(('OddsRatio_working_3-way'!Y386+4*PI())/3)</f>
        <v>-0.4936048624726399</v>
      </c>
      <c r="AF386" s="11">
        <f>-'OddsRatio_working_3-way'!U386/(3*'OddsRatio_working_3-way'!X386^(1/3))*COS(('OddsRatio_working_3-way'!Y386)/3)</f>
        <v>0.5352139486780717</v>
      </c>
      <c r="AG386" s="11">
        <f>-'OddsRatio_working_3-way'!U386/(3*'OddsRatio_working_3-way'!X386^(1/3))*COS(('OddsRatio_working_3-way'!Y386+2*PI())/3)</f>
        <v>-0.31973475198758899</v>
      </c>
      <c r="AH386" s="11">
        <f>-'OddsRatio_working_3-way'!U386/(3*'OddsRatio_working_3-way'!X386^(1/3))*COS(('OddsRatio_working_3-way'!Y386+4*PI())/3)</f>
        <v>-0.21547919669048282</v>
      </c>
      <c r="AI386" s="11">
        <f>'OddsRatio_working_3-way'!U386/(3*'OddsRatio_working_3-way'!X386^(1/3))*SIN(('OddsRatio_working_3-way'!Y386)/3)</f>
        <v>-6.0191972915298146E-2</v>
      </c>
      <c r="AJ386" s="11">
        <f>'OddsRatio_working_3-way'!U386/(3*'OddsRatio_working_3-way'!X386^(1/3))*SIN(('OddsRatio_working_3-way'!Y386+2*PI())/3)</f>
        <v>-0.4334128895573417</v>
      </c>
      <c r="AK386" s="11">
        <f>'OddsRatio_working_3-way'!U386/(3*'OddsRatio_working_3-way'!X386^(1/3))*SIN(('OddsRatio_working_3-way'!Y386+4*PI())/3)</f>
        <v>0.4936048624726399</v>
      </c>
      <c r="AL386" s="11">
        <f>'OddsRatio_working_3-way'!Z386+'OddsRatio_working_3-way'!AF386</f>
        <v>1.0704278973561434</v>
      </c>
      <c r="AM386" s="11">
        <f>'OddsRatio_working_3-way'!AA386+'OddsRatio_working_3-way'!AG386</f>
        <v>-0.63946950397517799</v>
      </c>
      <c r="AN386" s="11">
        <f>'OddsRatio_working_3-way'!AB386+'OddsRatio_working_3-way'!AH386</f>
        <v>-0.43095839338096564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1.0704278973561434</v>
      </c>
      <c r="AS386" s="11">
        <f>IF(('OddsRatio_working_3-way'!X386=0),IF(Q386&gt;0,-Q386^(1/3),(-Q386)^(1/3)),'OddsRatio_working_3-way'!AM386-'OddsRatio_working_3-way'!R386/3)</f>
        <v>-0.63946950397517799</v>
      </c>
      <c r="AT386" s="11">
        <f>IF(('OddsRatio_working_3-way'!X386=0),IF(Q386&gt;0,-Q386^(1/3),(-Q386)^(1/3)),'OddsRatio_working_3-way'!AN386-'OddsRatio_working_3-way'!R386/3)</f>
        <v>-0.43095839338096564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2.29</v>
      </c>
      <c r="B387" s="4">
        <f>IF('True_Odds_Calculator_3-way'!B388="","",'True_Odds_Calculator_3-way'!B388)</f>
        <v>3.47</v>
      </c>
      <c r="C387" s="4">
        <f>IF('True_Odds_Calculator_3-way'!C388="","",'True_Odds_Calculator_3-way'!C388)</f>
        <v>3.08</v>
      </c>
      <c r="D387" s="9">
        <f t="shared" si="78"/>
        <v>0.41839219706536135</v>
      </c>
      <c r="E387" s="9">
        <f t="shared" si="79"/>
        <v>0.2730995784319325</v>
      </c>
      <c r="F387" s="9">
        <f t="shared" si="80"/>
        <v>0.3085082245027061</v>
      </c>
      <c r="G387" s="9">
        <f t="shared" si="81"/>
        <v>1.0775983996049594</v>
      </c>
      <c r="H387" s="9">
        <f t="shared" si="82"/>
        <v>2.3901019354903976</v>
      </c>
      <c r="I387" s="9">
        <f t="shared" si="83"/>
        <v>3.6616680470242491</v>
      </c>
      <c r="J387" s="9">
        <f t="shared" si="84"/>
        <v>3.2414046711783153</v>
      </c>
      <c r="K387" s="11">
        <f t="shared" si="85"/>
        <v>0.4366812227074236</v>
      </c>
      <c r="L387" s="11">
        <f t="shared" si="86"/>
        <v>0.28818443804034583</v>
      </c>
      <c r="M387" s="11">
        <f t="shared" si="87"/>
        <v>0.32467532467532467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-0.27079106162453126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0.23861468810690462</v>
      </c>
      <c r="Q387" s="11">
        <f>2*'OddsRatio_working_3-way'!K387*'OddsRatio_working_3-way'!L387*'OddsRatio_working_3-way'!M387</f>
        <v>8.1717358940720755E-2</v>
      </c>
      <c r="R387" s="11">
        <f t="shared" si="88"/>
        <v>0</v>
      </c>
      <c r="S387" s="11">
        <f t="shared" si="89"/>
        <v>-0.88117638254160247</v>
      </c>
      <c r="T387" s="11">
        <f t="shared" si="90"/>
        <v>-0.30177273374712416</v>
      </c>
      <c r="U387" s="11">
        <f>'OddsRatio_working_3-way'!S387-'OddsRatio_working_3-way'!R387^2/3</f>
        <v>-0.88117638254160247</v>
      </c>
      <c r="V387" s="11">
        <f>'OddsRatio_working_3-way'!S387*'OddsRatio_working_3-way'!R387/3-2*'OddsRatio_working_3-way'!R387^3/27-'OddsRatio_working_3-way'!T387</f>
        <v>0.30177273374712416</v>
      </c>
      <c r="W387" s="11">
        <f>'OddsRatio_working_3-way'!V387^2+4*'OddsRatio_working_3-way'!U387^3/27</f>
        <v>-1.0297458201002502E-2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0.15918875669642563</v>
      </c>
      <c r="Y387" s="11">
        <f>IF('OddsRatio_working_3-way'!W387&gt;=0,IF('OddsRatio_working_3-way'!V387+SQRT('OddsRatio_working_3-way'!W387)&gt;0,0,PI()),ACOS('OddsRatio_working_3-way'!V387/(2*'OddsRatio_working_3-way'!X387)))</f>
        <v>0.3243890638856175</v>
      </c>
      <c r="Z387" s="11">
        <f>'OddsRatio_working_3-way'!X387^(1/3)*COS('OddsRatio_working_3-way'!Y387/3)</f>
        <v>0.5387991998024797</v>
      </c>
      <c r="AA387" s="11">
        <f>'OddsRatio_working_3-way'!X387^(1/3)*COS(('OddsRatio_working_3-way'!Y387+2*PI())/3)</f>
        <v>-0.32005196761052207</v>
      </c>
      <c r="AB387" s="11">
        <f>'OddsRatio_working_3-way'!X387^(1/3)*COS(('OddsRatio_working_3-way'!Y387+4*PI())/3)</f>
        <v>-0.21874723219195791</v>
      </c>
      <c r="AC387" s="11">
        <f>'OddsRatio_working_3-way'!X387^(1/3)*SIN('OddsRatio_working_3-way'!Y387/3)</f>
        <v>5.8488316264092031E-2</v>
      </c>
      <c r="AD387" s="11">
        <f>'OddsRatio_working_3-way'!X387^(1/3)*SIN(('OddsRatio_working_3-way'!Y387+2*PI())/3)</f>
        <v>0.43736963643562887</v>
      </c>
      <c r="AE387" s="11">
        <f>'OddsRatio_working_3-way'!X387^(1/3)*SIN(('OddsRatio_working_3-way'!Y387+4*PI())/3)</f>
        <v>-0.49585795269972077</v>
      </c>
      <c r="AF387" s="11">
        <f>-'OddsRatio_working_3-way'!U387/(3*'OddsRatio_working_3-way'!X387^(1/3))*COS(('OddsRatio_working_3-way'!Y387)/3)</f>
        <v>0.53879919980247959</v>
      </c>
      <c r="AG387" s="11">
        <f>-'OddsRatio_working_3-way'!U387/(3*'OddsRatio_working_3-way'!X387^(1/3))*COS(('OddsRatio_working_3-way'!Y387+2*PI())/3)</f>
        <v>-0.32005196761052201</v>
      </c>
      <c r="AH387" s="11">
        <f>-'OddsRatio_working_3-way'!U387/(3*'OddsRatio_working_3-way'!X387^(1/3))*COS(('OddsRatio_working_3-way'!Y387+4*PI())/3)</f>
        <v>-0.21874723219195788</v>
      </c>
      <c r="AI387" s="11">
        <f>'OddsRatio_working_3-way'!U387/(3*'OddsRatio_working_3-way'!X387^(1/3))*SIN(('OddsRatio_working_3-way'!Y387)/3)</f>
        <v>-5.8488316264092025E-2</v>
      </c>
      <c r="AJ387" s="11">
        <f>'OddsRatio_working_3-way'!U387/(3*'OddsRatio_working_3-way'!X387^(1/3))*SIN(('OddsRatio_working_3-way'!Y387+2*PI())/3)</f>
        <v>-0.43736963643562876</v>
      </c>
      <c r="AK387" s="11">
        <f>'OddsRatio_working_3-way'!U387/(3*'OddsRatio_working_3-way'!X387^(1/3))*SIN(('OddsRatio_working_3-way'!Y387+4*PI())/3)</f>
        <v>0.49585795269972066</v>
      </c>
      <c r="AL387" s="11">
        <f>'OddsRatio_working_3-way'!Z387+'OddsRatio_working_3-way'!AF387</f>
        <v>1.0775983996049594</v>
      </c>
      <c r="AM387" s="11">
        <f>'OddsRatio_working_3-way'!AA387+'OddsRatio_working_3-way'!AG387</f>
        <v>-0.64010393522104403</v>
      </c>
      <c r="AN387" s="11">
        <f>'OddsRatio_working_3-way'!AB387+'OddsRatio_working_3-way'!AH387</f>
        <v>-0.43749446438391582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1.0775983996049594</v>
      </c>
      <c r="AS387" s="11">
        <f>IF(('OddsRatio_working_3-way'!X387=0),IF(Q387&gt;0,-Q387^(1/3),(-Q387)^(1/3)),'OddsRatio_working_3-way'!AM387-'OddsRatio_working_3-way'!R387/3)</f>
        <v>-0.64010393522104403</v>
      </c>
      <c r="AT387" s="11">
        <f>IF(('OddsRatio_working_3-way'!X387=0),IF(Q387&gt;0,-Q387^(1/3),(-Q387)^(1/3)),'OddsRatio_working_3-way'!AN387-'OddsRatio_working_3-way'!R387/3)</f>
        <v>-0.43749446438391582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4.38</v>
      </c>
      <c r="B388" s="4">
        <f>IF('True_Odds_Calculator_3-way'!B389="","",'True_Odds_Calculator_3-way'!B389)</f>
        <v>4.22</v>
      </c>
      <c r="C388" s="4">
        <f>IF('True_Odds_Calculator_3-way'!C389="","",'True_Odds_Calculator_3-way'!C389)</f>
        <v>1.7</v>
      </c>
      <c r="D388" s="9">
        <f t="shared" ref="D388:D451" si="91">(K388/(AR388+K388-(AR388*K388)))</f>
        <v>0.21278547213108781</v>
      </c>
      <c r="E388" s="9">
        <f t="shared" ref="E388:E451" si="92">(L388/(AR388+L388-(AR388*L388)))</f>
        <v>0.22102175799468757</v>
      </c>
      <c r="F388" s="9">
        <f t="shared" ref="F388:F451" si="93">(M388/(AR388+M388-(AR388*M388)))</f>
        <v>0.56619276987422484</v>
      </c>
      <c r="G388" s="9">
        <f t="shared" ref="G388:G451" si="94">AR388</f>
        <v>1.0945470296327873</v>
      </c>
      <c r="H388" s="9">
        <f t="shared" ref="H388:H451" si="95">IF(A388="","",1/D388)</f>
        <v>4.6995689601588202</v>
      </c>
      <c r="I388" s="9">
        <f t="shared" ref="I388:I451" si="96">IF(B388="","",1/E388)</f>
        <v>4.5244414354175744</v>
      </c>
      <c r="J388" s="9">
        <f t="shared" ref="J388:J451" si="97">IF(C388="","",1/F388)</f>
        <v>1.7661829207429511</v>
      </c>
      <c r="K388" s="11">
        <f t="shared" ref="K388:K451" si="98">1/A388</f>
        <v>0.22831050228310504</v>
      </c>
      <c r="L388" s="11">
        <f t="shared" ref="L388:L451" si="99">1/B388</f>
        <v>0.23696682464454977</v>
      </c>
      <c r="M388" s="11">
        <f t="shared" ref="M388:M451" si="100">1/C388</f>
        <v>0.58823529411764708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-0.24245722440115447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0.23232041631818603</v>
      </c>
      <c r="Q388" s="11">
        <f>2*'OddsRatio_working_3-way'!K388*'OddsRatio_working_3-way'!L388*'OddsRatio_working_3-way'!M388</f>
        <v>6.3649429128270152E-2</v>
      </c>
      <c r="R388" s="11">
        <f t="shared" ref="R388:R451" si="101">O388/N388</f>
        <v>0</v>
      </c>
      <c r="S388" s="11">
        <f t="shared" ref="S388:S451" si="102">P388/N388</f>
        <v>-0.958191354751316</v>
      </c>
      <c r="T388" s="11">
        <f t="shared" ref="T388:T451" si="103">Q388/N388</f>
        <v>-0.26251817938392219</v>
      </c>
      <c r="U388" s="11">
        <f>'OddsRatio_working_3-way'!S388-'OddsRatio_working_3-way'!R388^2/3</f>
        <v>-0.958191354751316</v>
      </c>
      <c r="V388" s="11">
        <f>'OddsRatio_working_3-way'!S388*'OddsRatio_working_3-way'!R388/3-2*'OddsRatio_working_3-way'!R388^3/27-'OddsRatio_working_3-way'!T388</f>
        <v>0.26251817938392219</v>
      </c>
      <c r="W388" s="11">
        <f>'OddsRatio_working_3-way'!V388^2+4*'OddsRatio_working_3-way'!U388^3/27</f>
        <v>-6.1416779233572E-2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0.18050801487788648</v>
      </c>
      <c r="Y388" s="11">
        <f>IF('OddsRatio_working_3-way'!W388&gt;=0,IF('OddsRatio_working_3-way'!V388+SQRT('OddsRatio_working_3-way'!W388)&gt;0,0,PI()),ACOS('OddsRatio_working_3-way'!V388/(2*'OddsRatio_working_3-way'!X388)))</f>
        <v>0.75661349774833797</v>
      </c>
      <c r="Z388" s="11">
        <f>'OddsRatio_working_3-way'!X388^(1/3)*COS('OddsRatio_working_3-way'!Y388/3)</f>
        <v>0.54727351481639364</v>
      </c>
      <c r="AA388" s="11">
        <f>'OddsRatio_working_3-way'!X388^(1/3)*COS(('OddsRatio_working_3-way'!Y388+2*PI())/3)</f>
        <v>-0.39577034686339918</v>
      </c>
      <c r="AB388" s="11">
        <f>'OddsRatio_working_3-way'!X388^(1/3)*COS(('OddsRatio_working_3-way'!Y388+4*PI())/3)</f>
        <v>-0.15150316795299471</v>
      </c>
      <c r="AC388" s="11">
        <f>'OddsRatio_working_3-way'!X388^(1/3)*SIN('OddsRatio_working_3-way'!Y388/3)</f>
        <v>0.1410277214981126</v>
      </c>
      <c r="AD388" s="11">
        <f>'OddsRatio_working_3-way'!X388^(1/3)*SIN(('OddsRatio_working_3-way'!Y388+2*PI())/3)</f>
        <v>0.40343890590034009</v>
      </c>
      <c r="AE388" s="11">
        <f>'OddsRatio_working_3-way'!X388^(1/3)*SIN(('OddsRatio_working_3-way'!Y388+4*PI())/3)</f>
        <v>-0.54446662739845253</v>
      </c>
      <c r="AF388" s="11">
        <f>-'OddsRatio_working_3-way'!U388/(3*'OddsRatio_working_3-way'!X388^(1/3))*COS(('OddsRatio_working_3-way'!Y388)/3)</f>
        <v>0.54727351481639352</v>
      </c>
      <c r="AG388" s="11">
        <f>-'OddsRatio_working_3-way'!U388/(3*'OddsRatio_working_3-way'!X388^(1/3))*COS(('OddsRatio_working_3-way'!Y388+2*PI())/3)</f>
        <v>-0.39577034686339907</v>
      </c>
      <c r="AH388" s="11">
        <f>-'OddsRatio_working_3-way'!U388/(3*'OddsRatio_working_3-way'!X388^(1/3))*COS(('OddsRatio_working_3-way'!Y388+4*PI())/3)</f>
        <v>-0.15150316795299468</v>
      </c>
      <c r="AI388" s="11">
        <f>'OddsRatio_working_3-way'!U388/(3*'OddsRatio_working_3-way'!X388^(1/3))*SIN(('OddsRatio_working_3-way'!Y388)/3)</f>
        <v>-0.14102772149811257</v>
      </c>
      <c r="AJ388" s="11">
        <f>'OddsRatio_working_3-way'!U388/(3*'OddsRatio_working_3-way'!X388^(1/3))*SIN(('OddsRatio_working_3-way'!Y388+2*PI())/3)</f>
        <v>-0.40343890590034004</v>
      </c>
      <c r="AK388" s="11">
        <f>'OddsRatio_working_3-way'!U388/(3*'OddsRatio_working_3-way'!X388^(1/3))*SIN(('OddsRatio_working_3-way'!Y388+4*PI())/3)</f>
        <v>0.54446662739845242</v>
      </c>
      <c r="AL388" s="11">
        <f>'OddsRatio_working_3-way'!Z388+'OddsRatio_working_3-way'!AF388</f>
        <v>1.0945470296327873</v>
      </c>
      <c r="AM388" s="11">
        <f>'OddsRatio_working_3-way'!AA388+'OddsRatio_working_3-way'!AG388</f>
        <v>-0.79154069372679825</v>
      </c>
      <c r="AN388" s="11">
        <f>'OddsRatio_working_3-way'!AB388+'OddsRatio_working_3-way'!AH388</f>
        <v>-0.30300633590598935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1.0945470296327873</v>
      </c>
      <c r="AS388" s="11">
        <f>IF(('OddsRatio_working_3-way'!X388=0),IF(Q388&gt;0,-Q388^(1/3),(-Q388)^(1/3)),'OddsRatio_working_3-way'!AM388-'OddsRatio_working_3-way'!R388/3)</f>
        <v>-0.79154069372679825</v>
      </c>
      <c r="AT388" s="11">
        <f>IF(('OddsRatio_working_3-way'!X388=0),IF(Q388&gt;0,-Q388^(1/3),(-Q388)^(1/3)),'OddsRatio_working_3-way'!AN388-'OddsRatio_working_3-way'!R388/3)</f>
        <v>-0.30300633590598935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4.95</v>
      </c>
      <c r="B389" s="4">
        <f>IF('True_Odds_Calculator_3-way'!B390="","",'True_Odds_Calculator_3-way'!B390)</f>
        <v>4.09</v>
      </c>
      <c r="C389" s="4">
        <f>IF('True_Odds_Calculator_3-way'!C390="","",'True_Odds_Calculator_3-way'!C390)</f>
        <v>1.64</v>
      </c>
      <c r="D389" s="9">
        <f t="shared" si="91"/>
        <v>0.18675223751108072</v>
      </c>
      <c r="E389" s="9">
        <f t="shared" si="92"/>
        <v>0.22693341746843368</v>
      </c>
      <c r="F389" s="9">
        <f t="shared" si="93"/>
        <v>0.58631434502048541</v>
      </c>
      <c r="G389" s="9">
        <f t="shared" si="94"/>
        <v>1.1024527054389357</v>
      </c>
      <c r="H389" s="9">
        <f t="shared" si="95"/>
        <v>5.3546881864837959</v>
      </c>
      <c r="I389" s="9">
        <f t="shared" si="96"/>
        <v>4.4065788598063111</v>
      </c>
      <c r="J389" s="9">
        <f t="shared" si="97"/>
        <v>1.7055697314809186</v>
      </c>
      <c r="K389" s="11">
        <f t="shared" si="98"/>
        <v>0.20202020202020202</v>
      </c>
      <c r="L389" s="11">
        <f t="shared" si="99"/>
        <v>0.24449877750611249</v>
      </c>
      <c r="M389" s="11">
        <f t="shared" si="100"/>
        <v>0.6097560975609756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-0.23526818064357558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0.23130704745589359</v>
      </c>
      <c r="Q389" s="11">
        <f>2*'OddsRatio_working_3-way'!K389*'OddsRatio_working_3-way'!L389*'OddsRatio_working_3-way'!M389</f>
        <v>6.0236210274972279E-2</v>
      </c>
      <c r="R389" s="11">
        <f t="shared" si="101"/>
        <v>0</v>
      </c>
      <c r="S389" s="11">
        <f t="shared" si="102"/>
        <v>-0.9831633280078661</v>
      </c>
      <c r="T389" s="11">
        <f t="shared" si="103"/>
        <v>-0.25603211666871512</v>
      </c>
      <c r="U389" s="11">
        <f>'OddsRatio_working_3-way'!S389-'OddsRatio_working_3-way'!R389^2/3</f>
        <v>-0.9831633280078661</v>
      </c>
      <c r="V389" s="11">
        <f>'OddsRatio_working_3-way'!S389*'OddsRatio_working_3-way'!R389/3-2*'OddsRatio_working_3-way'!R389^3/27-'OddsRatio_working_3-way'!T389</f>
        <v>0.25603211666871512</v>
      </c>
      <c r="W389" s="11">
        <f>'OddsRatio_working_3-way'!V389^2+4*'OddsRatio_working_3-way'!U389^3/27</f>
        <v>-7.5238019211051874E-2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0.1876102768886305</v>
      </c>
      <c r="Y389" s="11">
        <f>IF('OddsRatio_working_3-way'!W389&gt;=0,IF('OddsRatio_working_3-way'!V389+SQRT('OddsRatio_working_3-way'!W389)&gt;0,0,PI()),ACOS('OddsRatio_working_3-way'!V389/(2*'OddsRatio_working_3-way'!X389)))</f>
        <v>0.81982247817297194</v>
      </c>
      <c r="Z389" s="11">
        <f>'OddsRatio_working_3-way'!X389^(1/3)*COS('OddsRatio_working_3-way'!Y389/3)</f>
        <v>0.55122635271946785</v>
      </c>
      <c r="AA389" s="11">
        <f>'OddsRatio_working_3-way'!X389^(1/3)*COS(('OddsRatio_working_3-way'!Y389+2*PI())/3)</f>
        <v>-0.40941513095181453</v>
      </c>
      <c r="AB389" s="11">
        <f>'OddsRatio_working_3-way'!X389^(1/3)*COS(('OddsRatio_working_3-way'!Y389+4*PI())/3)</f>
        <v>-0.14181122176765348</v>
      </c>
      <c r="AC389" s="11">
        <f>'OddsRatio_working_3-way'!X389^(1/3)*SIN('OddsRatio_working_3-way'!Y389/3)</f>
        <v>0.15450118900367163</v>
      </c>
      <c r="AD389" s="11">
        <f>'OddsRatio_working_3-way'!X389^(1/3)*SIN(('OddsRatio_working_3-way'!Y389+2*PI())/3)</f>
        <v>0.40012543018866475</v>
      </c>
      <c r="AE389" s="11">
        <f>'OddsRatio_working_3-way'!X389^(1/3)*SIN(('OddsRatio_working_3-way'!Y389+4*PI())/3)</f>
        <v>-0.55462661919233636</v>
      </c>
      <c r="AF389" s="11">
        <f>-'OddsRatio_working_3-way'!U389/(3*'OddsRatio_working_3-way'!X389^(1/3))*COS(('OddsRatio_working_3-way'!Y389)/3)</f>
        <v>0.55122635271946774</v>
      </c>
      <c r="AG389" s="11">
        <f>-'OddsRatio_working_3-way'!U389/(3*'OddsRatio_working_3-way'!X389^(1/3))*COS(('OddsRatio_working_3-way'!Y389+2*PI())/3)</f>
        <v>-0.40941513095181448</v>
      </c>
      <c r="AH389" s="11">
        <f>-'OddsRatio_working_3-way'!U389/(3*'OddsRatio_working_3-way'!X389^(1/3))*COS(('OddsRatio_working_3-way'!Y389+4*PI())/3)</f>
        <v>-0.14181122176765346</v>
      </c>
      <c r="AI389" s="11">
        <f>'OddsRatio_working_3-way'!U389/(3*'OddsRatio_working_3-way'!X389^(1/3))*SIN(('OddsRatio_working_3-way'!Y389)/3)</f>
        <v>-0.1545011890036716</v>
      </c>
      <c r="AJ389" s="11">
        <f>'OddsRatio_working_3-way'!U389/(3*'OddsRatio_working_3-way'!X389^(1/3))*SIN(('OddsRatio_working_3-way'!Y389+2*PI())/3)</f>
        <v>-0.4001254301886647</v>
      </c>
      <c r="AK389" s="11">
        <f>'OddsRatio_working_3-way'!U389/(3*'OddsRatio_working_3-way'!X389^(1/3))*SIN(('OddsRatio_working_3-way'!Y389+4*PI())/3)</f>
        <v>0.55462661919233625</v>
      </c>
      <c r="AL389" s="11">
        <f>'OddsRatio_working_3-way'!Z389+'OddsRatio_working_3-way'!AF389</f>
        <v>1.1024527054389357</v>
      </c>
      <c r="AM389" s="11">
        <f>'OddsRatio_working_3-way'!AA389+'OddsRatio_working_3-way'!AG389</f>
        <v>-0.81883026190362895</v>
      </c>
      <c r="AN389" s="11">
        <f>'OddsRatio_working_3-way'!AB389+'OddsRatio_working_3-way'!AH389</f>
        <v>-0.28362244353530697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1.1024527054389357</v>
      </c>
      <c r="AS389" s="11">
        <f>IF(('OddsRatio_working_3-way'!X389=0),IF(Q389&gt;0,-Q389^(1/3),(-Q389)^(1/3)),'OddsRatio_working_3-way'!AM389-'OddsRatio_working_3-way'!R389/3)</f>
        <v>-0.81883026190362895</v>
      </c>
      <c r="AT389" s="11">
        <f>IF(('OddsRatio_working_3-way'!X389=0),IF(Q389&gt;0,-Q389^(1/3),(-Q389)^(1/3)),'OddsRatio_working_3-way'!AN389-'OddsRatio_working_3-way'!R389/3)</f>
        <v>-0.28362244353530697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2.67</v>
      </c>
      <c r="B390" s="4">
        <f>IF('True_Odds_Calculator_3-way'!B391="","",'True_Odds_Calculator_3-way'!B391)</f>
        <v>3.09</v>
      </c>
      <c r="C390" s="4">
        <f>IF('True_Odds_Calculator_3-way'!C391="","",'True_Odds_Calculator_3-way'!C391)</f>
        <v>3.04</v>
      </c>
      <c r="D390" s="9">
        <f t="shared" si="91"/>
        <v>0.36509808362316337</v>
      </c>
      <c r="E390" s="9">
        <f t="shared" si="92"/>
        <v>0.3148276805986</v>
      </c>
      <c r="F390" s="9">
        <f t="shared" si="93"/>
        <v>0.32007423577823652</v>
      </c>
      <c r="G390" s="9">
        <f t="shared" si="94"/>
        <v>1.0413113771421685</v>
      </c>
      <c r="H390" s="9">
        <f t="shared" si="95"/>
        <v>2.738989999827421</v>
      </c>
      <c r="I390" s="9">
        <f t="shared" si="96"/>
        <v>3.1763407782271318</v>
      </c>
      <c r="J390" s="9">
        <f t="shared" si="97"/>
        <v>3.124275209370023</v>
      </c>
      <c r="K390" s="11">
        <f t="shared" si="98"/>
        <v>0.37453183520599254</v>
      </c>
      <c r="L390" s="11">
        <f t="shared" si="99"/>
        <v>0.3236245954692557</v>
      </c>
      <c r="M390" s="11">
        <f t="shared" si="100"/>
        <v>0.32894736842105265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-0.28388967673902743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0.23125155895447502</v>
      </c>
      <c r="Q390" s="11">
        <f>2*'OddsRatio_working_3-way'!K390*'OddsRatio_working_3-way'!L390*'OddsRatio_working_3-way'!M390</f>
        <v>7.9741916880853483E-2</v>
      </c>
      <c r="R390" s="11">
        <f t="shared" si="101"/>
        <v>0</v>
      </c>
      <c r="S390" s="11">
        <f t="shared" si="102"/>
        <v>-0.81458248715066417</v>
      </c>
      <c r="T390" s="11">
        <f t="shared" si="103"/>
        <v>-0.28089051281057398</v>
      </c>
      <c r="U390" s="11">
        <f>'OddsRatio_working_3-way'!S390-'OddsRatio_working_3-way'!R390^2/3</f>
        <v>-0.81458248715066417</v>
      </c>
      <c r="V390" s="11">
        <f>'OddsRatio_working_3-way'!S390*'OddsRatio_working_3-way'!R390/3-2*'OddsRatio_working_3-way'!R390^3/27-'OddsRatio_working_3-way'!T390</f>
        <v>0.28089051281057398</v>
      </c>
      <c r="W390" s="11">
        <f>'OddsRatio_working_3-way'!V390^2+4*'OddsRatio_working_3-way'!U390^3/27</f>
        <v>-1.176347030077185E-3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0.14148836278742538</v>
      </c>
      <c r="Y390" s="11">
        <f>IF('OddsRatio_working_3-way'!W390&gt;=0,IF('OddsRatio_working_3-way'!V390+SQRT('OddsRatio_working_3-way'!W390)&gt;0,0,PI()),ACOS('OddsRatio_working_3-way'!V390/(2*'OddsRatio_working_3-way'!X390)))</f>
        <v>0.12150275217500672</v>
      </c>
      <c r="Z390" s="11">
        <f>'OddsRatio_working_3-way'!X390^(1/3)*COS('OddsRatio_working_3-way'!Y390/3)</f>
        <v>0.52065568857108435</v>
      </c>
      <c r="AA390" s="11">
        <f>'OddsRatio_working_3-way'!X390^(1/3)*COS(('OddsRatio_working_3-way'!Y390+2*PI())/3)</f>
        <v>-0.2785997422874914</v>
      </c>
      <c r="AB390" s="11">
        <f>'OddsRatio_working_3-way'!X390^(1/3)*COS(('OddsRatio_working_3-way'!Y390+4*PI())/3)</f>
        <v>-0.24205594628359306</v>
      </c>
      <c r="AC390" s="11">
        <f>'OddsRatio_working_3-way'!X390^(1/3)*SIN('OddsRatio_working_3-way'!Y390/3)</f>
        <v>2.1098570460061576E-2</v>
      </c>
      <c r="AD390" s="11">
        <f>'OddsRatio_working_3-way'!X390^(1/3)*SIN(('OddsRatio_working_3-way'!Y390+2*PI())/3)</f>
        <v>0.44035176769740747</v>
      </c>
      <c r="AE390" s="11">
        <f>'OddsRatio_working_3-way'!X390^(1/3)*SIN(('OddsRatio_working_3-way'!Y390+4*PI())/3)</f>
        <v>-0.46145033815746894</v>
      </c>
      <c r="AF390" s="11">
        <f>-'OddsRatio_working_3-way'!U390/(3*'OddsRatio_working_3-way'!X390^(1/3))*COS(('OddsRatio_working_3-way'!Y390)/3)</f>
        <v>0.52065568857108424</v>
      </c>
      <c r="AG390" s="11">
        <f>-'OddsRatio_working_3-way'!U390/(3*'OddsRatio_working_3-way'!X390^(1/3))*COS(('OddsRatio_working_3-way'!Y390+2*PI())/3)</f>
        <v>-0.27859974228749135</v>
      </c>
      <c r="AH390" s="11">
        <f>-'OddsRatio_working_3-way'!U390/(3*'OddsRatio_working_3-way'!X390^(1/3))*COS(('OddsRatio_working_3-way'!Y390+4*PI())/3)</f>
        <v>-0.242055946283593</v>
      </c>
      <c r="AI390" s="11">
        <f>'OddsRatio_working_3-way'!U390/(3*'OddsRatio_working_3-way'!X390^(1/3))*SIN(('OddsRatio_working_3-way'!Y390)/3)</f>
        <v>-2.1098570460061573E-2</v>
      </c>
      <c r="AJ390" s="11">
        <f>'OddsRatio_working_3-way'!U390/(3*'OddsRatio_working_3-way'!X390^(1/3))*SIN(('OddsRatio_working_3-way'!Y390+2*PI())/3)</f>
        <v>-0.44035176769740736</v>
      </c>
      <c r="AK390" s="11">
        <f>'OddsRatio_working_3-way'!U390/(3*'OddsRatio_working_3-way'!X390^(1/3))*SIN(('OddsRatio_working_3-way'!Y390+4*PI())/3)</f>
        <v>0.46145033815746883</v>
      </c>
      <c r="AL390" s="11">
        <f>'OddsRatio_working_3-way'!Z390+'OddsRatio_working_3-way'!AF390</f>
        <v>1.0413113771421685</v>
      </c>
      <c r="AM390" s="11">
        <f>'OddsRatio_working_3-way'!AA390+'OddsRatio_working_3-way'!AG390</f>
        <v>-0.55719948457498281</v>
      </c>
      <c r="AN390" s="11">
        <f>'OddsRatio_working_3-way'!AB390+'OddsRatio_working_3-way'!AH390</f>
        <v>-0.48411189256718606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1.0413113771421685</v>
      </c>
      <c r="AS390" s="11">
        <f>IF(('OddsRatio_working_3-way'!X390=0),IF(Q390&gt;0,-Q390^(1/3),(-Q390)^(1/3)),'OddsRatio_working_3-way'!AM390-'OddsRatio_working_3-way'!R390/3)</f>
        <v>-0.55719948457498281</v>
      </c>
      <c r="AT390" s="11">
        <f>IF(('OddsRatio_working_3-way'!X390=0),IF(Q390&gt;0,-Q390^(1/3),(-Q390)^(1/3)),'OddsRatio_working_3-way'!AN390-'OddsRatio_working_3-way'!R390/3)</f>
        <v>-0.48411189256718606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3.77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1.91</v>
      </c>
      <c r="D391" s="9">
        <f t="shared" si="91"/>
        <v>0.25260836175700541</v>
      </c>
      <c r="E391" s="9">
        <f t="shared" si="92"/>
        <v>0.24028987022126699</v>
      </c>
      <c r="F391" s="9">
        <f t="shared" si="93"/>
        <v>0.50710176802172791</v>
      </c>
      <c r="G391" s="9">
        <f t="shared" si="94"/>
        <v>1.0681217122952802</v>
      </c>
      <c r="H391" s="9">
        <f t="shared" si="95"/>
        <v>3.9586971430579245</v>
      </c>
      <c r="I391" s="9">
        <f t="shared" si="96"/>
        <v>4.161640268394029</v>
      </c>
      <c r="J391" s="9">
        <f t="shared" si="97"/>
        <v>1.9719907581887051</v>
      </c>
      <c r="K391" s="11">
        <f t="shared" si="98"/>
        <v>0.26525198938992045</v>
      </c>
      <c r="L391" s="11">
        <f t="shared" si="99"/>
        <v>0.25252525252525254</v>
      </c>
      <c r="M391" s="11">
        <f t="shared" si="100"/>
        <v>0.52356020942408377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-0.26166339327559784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0.23286176021326771</v>
      </c>
      <c r="Q391" s="11">
        <f>2*'OddsRatio_working_3-way'!K391*'OddsRatio_working_3-way'!L391*'OddsRatio_working_3-way'!M391</f>
        <v>7.0139084401586671E-2</v>
      </c>
      <c r="R391" s="11">
        <f t="shared" si="101"/>
        <v>0</v>
      </c>
      <c r="S391" s="11">
        <f t="shared" si="102"/>
        <v>-0.88992868776262213</v>
      </c>
      <c r="T391" s="11">
        <f t="shared" si="103"/>
        <v>-0.2680508095670549</v>
      </c>
      <c r="U391" s="11">
        <f>'OddsRatio_working_3-way'!S391-'OddsRatio_working_3-way'!R391^2/3</f>
        <v>-0.88992868776262213</v>
      </c>
      <c r="V391" s="11">
        <f>'OddsRatio_working_3-way'!S391*'OddsRatio_working_3-way'!R391/3-2*'OddsRatio_working_3-way'!R391^3/27-'OddsRatio_working_3-way'!T391</f>
        <v>0.2680508095670549</v>
      </c>
      <c r="W391" s="11">
        <f>'OddsRatio_working_3-way'!V391^2+4*'OddsRatio_working_3-way'!U391^3/27</f>
        <v>-3.2563512276826953E-2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0.16156635539800704</v>
      </c>
      <c r="Y391" s="11">
        <f>IF('OddsRatio_working_3-way'!W391&gt;=0,IF('OddsRatio_working_3-way'!V391+SQRT('OddsRatio_working_3-way'!W391)&gt;0,0,PI()),ACOS('OddsRatio_working_3-way'!V391/(2*'OddsRatio_working_3-way'!X391)))</f>
        <v>0.59251673503756552</v>
      </c>
      <c r="Z391" s="11">
        <f>'OddsRatio_working_3-way'!X391^(1/3)*COS('OddsRatio_working_3-way'!Y391/3)</f>
        <v>0.5340608561476401</v>
      </c>
      <c r="AA391" s="11">
        <f>'OddsRatio_working_3-way'!X391^(1/3)*COS(('OddsRatio_working_3-way'!Y391+2*PI())/3)</f>
        <v>-0.35958540302812902</v>
      </c>
      <c r="AB391" s="11">
        <f>'OddsRatio_working_3-way'!X391^(1/3)*COS(('OddsRatio_working_3-way'!Y391+4*PI())/3)</f>
        <v>-0.17447545311951115</v>
      </c>
      <c r="AC391" s="11">
        <f>'OddsRatio_working_3-way'!X391^(1/3)*SIN('OddsRatio_working_3-way'!Y391/3)</f>
        <v>0.10687327940941883</v>
      </c>
      <c r="AD391" s="11">
        <f>'OddsRatio_working_3-way'!X391^(1/3)*SIN(('OddsRatio_working_3-way'!Y391+2*PI())/3)</f>
        <v>0.40907362888601362</v>
      </c>
      <c r="AE391" s="11">
        <f>'OddsRatio_working_3-way'!X391^(1/3)*SIN(('OddsRatio_working_3-way'!Y391+4*PI())/3)</f>
        <v>-0.51594690829543233</v>
      </c>
      <c r="AF391" s="11">
        <f>-'OddsRatio_working_3-way'!U391/(3*'OddsRatio_working_3-way'!X391^(1/3))*COS(('OddsRatio_working_3-way'!Y391)/3)</f>
        <v>0.5340608561476401</v>
      </c>
      <c r="AG391" s="11">
        <f>-'OddsRatio_working_3-way'!U391/(3*'OddsRatio_working_3-way'!X391^(1/3))*COS(('OddsRatio_working_3-way'!Y391+2*PI())/3)</f>
        <v>-0.35958540302812902</v>
      </c>
      <c r="AH391" s="11">
        <f>-'OddsRatio_working_3-way'!U391/(3*'OddsRatio_working_3-way'!X391^(1/3))*COS(('OddsRatio_working_3-way'!Y391+4*PI())/3)</f>
        <v>-0.17447545311951115</v>
      </c>
      <c r="AI391" s="11">
        <f>'OddsRatio_working_3-way'!U391/(3*'OddsRatio_working_3-way'!X391^(1/3))*SIN(('OddsRatio_working_3-way'!Y391)/3)</f>
        <v>-0.10687327940941883</v>
      </c>
      <c r="AJ391" s="11">
        <f>'OddsRatio_working_3-way'!U391/(3*'OddsRatio_working_3-way'!X391^(1/3))*SIN(('OddsRatio_working_3-way'!Y391+2*PI())/3)</f>
        <v>-0.40907362888601362</v>
      </c>
      <c r="AK391" s="11">
        <f>'OddsRatio_working_3-way'!U391/(3*'OddsRatio_working_3-way'!X391^(1/3))*SIN(('OddsRatio_working_3-way'!Y391+4*PI())/3)</f>
        <v>0.51594690829543233</v>
      </c>
      <c r="AL391" s="11">
        <f>'OddsRatio_working_3-way'!Z391+'OddsRatio_working_3-way'!AF391</f>
        <v>1.0681217122952802</v>
      </c>
      <c r="AM391" s="11">
        <f>'OddsRatio_working_3-way'!AA391+'OddsRatio_working_3-way'!AG391</f>
        <v>-0.71917080605625805</v>
      </c>
      <c r="AN391" s="11">
        <f>'OddsRatio_working_3-way'!AB391+'OddsRatio_working_3-way'!AH391</f>
        <v>-0.34895090623902231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1.0681217122952802</v>
      </c>
      <c r="AS391" s="11">
        <f>IF(('OddsRatio_working_3-way'!X391=0),IF(Q391&gt;0,-Q391^(1/3),(-Q391)^(1/3)),'OddsRatio_working_3-way'!AM391-'OddsRatio_working_3-way'!R391/3)</f>
        <v>-0.71917080605625805</v>
      </c>
      <c r="AT391" s="11">
        <f>IF(('OddsRatio_working_3-way'!X391=0),IF(Q391&gt;0,-Q391^(1/3),(-Q391)^(1/3)),'OddsRatio_working_3-way'!AN391-'OddsRatio_working_3-way'!R391/3)</f>
        <v>-0.34895090623902231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2.34</v>
      </c>
      <c r="B392" s="4">
        <f>IF('True_Odds_Calculator_3-way'!B393="","",'True_Odds_Calculator_3-way'!B393)</f>
        <v>3.7</v>
      </c>
      <c r="C392" s="4">
        <f>IF('True_Odds_Calculator_3-way'!C393="","",'True_Odds_Calculator_3-way'!C393)</f>
        <v>2.92</v>
      </c>
      <c r="D392" s="9">
        <f t="shared" si="91"/>
        <v>0.41257914369005372</v>
      </c>
      <c r="E392" s="9">
        <f t="shared" si="92"/>
        <v>0.25847773441036986</v>
      </c>
      <c r="F392" s="9">
        <f t="shared" si="93"/>
        <v>0.32894312189957647</v>
      </c>
      <c r="G392" s="9">
        <f t="shared" si="94"/>
        <v>1.0625204401872428</v>
      </c>
      <c r="H392" s="9">
        <f t="shared" si="95"/>
        <v>2.4237773898509052</v>
      </c>
      <c r="I392" s="9">
        <f t="shared" si="96"/>
        <v>3.8688051885055561</v>
      </c>
      <c r="J392" s="9">
        <f t="shared" si="97"/>
        <v>3.0400392451595066</v>
      </c>
      <c r="K392" s="11">
        <f t="shared" si="98"/>
        <v>0.42735042735042739</v>
      </c>
      <c r="L392" s="11">
        <f t="shared" si="99"/>
        <v>0.27027027027027023</v>
      </c>
      <c r="M392" s="11">
        <f t="shared" si="100"/>
        <v>0.34246575342465752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-0.27477002819468588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0.23574681108927681</v>
      </c>
      <c r="Q392" s="11">
        <f>2*'OddsRatio_working_3-way'!K392*'OddsRatio_working_3-way'!L392*'OddsRatio_working_3-way'!M392</f>
        <v>7.9109668150764034E-2</v>
      </c>
      <c r="R392" s="11">
        <f t="shared" si="101"/>
        <v>0</v>
      </c>
      <c r="S392" s="11">
        <f t="shared" si="102"/>
        <v>-0.85797862539156011</v>
      </c>
      <c r="T392" s="11">
        <f t="shared" si="103"/>
        <v>-0.28791229039985239</v>
      </c>
      <c r="U392" s="11">
        <f>'OddsRatio_working_3-way'!S392-'OddsRatio_working_3-way'!R392^2/3</f>
        <v>-0.85797862539156011</v>
      </c>
      <c r="V392" s="11">
        <f>'OddsRatio_working_3-way'!S392*'OddsRatio_working_3-way'!R392/3-2*'OddsRatio_working_3-way'!R392^3/27-'OddsRatio_working_3-way'!T392</f>
        <v>0.28791229039985239</v>
      </c>
      <c r="W392" s="11">
        <f>'OddsRatio_working_3-way'!V392^2+4*'OddsRatio_working_3-way'!U392^3/27</f>
        <v>-1.0674143781043061E-2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0.15294413256507422</v>
      </c>
      <c r="Y392" s="11">
        <f>IF('OddsRatio_working_3-way'!W392&gt;=0,IF('OddsRatio_working_3-way'!V392+SQRT('OddsRatio_working_3-way'!W392)&gt;0,0,PI()),ACOS('OddsRatio_working_3-way'!V392/(2*'OddsRatio_working_3-way'!X392)))</f>
        <v>0.34453229436959876</v>
      </c>
      <c r="Z392" s="11">
        <f>'OddsRatio_working_3-way'!X392^(1/3)*COS('OddsRatio_working_3-way'!Y392/3)</f>
        <v>0.53126022009362128</v>
      </c>
      <c r="AA392" s="11">
        <f>'OddsRatio_working_3-way'!X392^(1/3)*COS(('OddsRatio_working_3-way'!Y392+2*PI())/3)</f>
        <v>-0.31870166794223898</v>
      </c>
      <c r="AB392" s="11">
        <f>'OddsRatio_working_3-way'!X392^(1/3)*COS(('OddsRatio_working_3-way'!Y392+4*PI())/3)</f>
        <v>-0.21255855215138239</v>
      </c>
      <c r="AC392" s="11">
        <f>'OddsRatio_working_3-way'!X392^(1/3)*SIN('OddsRatio_working_3-way'!Y392/3)</f>
        <v>6.1281756474476652E-2</v>
      </c>
      <c r="AD392" s="11">
        <f>'OddsRatio_working_3-way'!X392^(1/3)*SIN(('OddsRatio_working_3-way'!Y392+2*PI())/3)</f>
        <v>0.42944396838394971</v>
      </c>
      <c r="AE392" s="11">
        <f>'OddsRatio_working_3-way'!X392^(1/3)*SIN(('OddsRatio_working_3-way'!Y392+4*PI())/3)</f>
        <v>-0.49072572485842642</v>
      </c>
      <c r="AF392" s="11">
        <f>-'OddsRatio_working_3-way'!U392/(3*'OddsRatio_working_3-way'!X392^(1/3))*COS(('OddsRatio_working_3-way'!Y392)/3)</f>
        <v>0.53126022009362139</v>
      </c>
      <c r="AG392" s="11">
        <f>-'OddsRatio_working_3-way'!U392/(3*'OddsRatio_working_3-way'!X392^(1/3))*COS(('OddsRatio_working_3-way'!Y392+2*PI())/3)</f>
        <v>-0.31870166794223903</v>
      </c>
      <c r="AH392" s="11">
        <f>-'OddsRatio_working_3-way'!U392/(3*'OddsRatio_working_3-way'!X392^(1/3))*COS(('OddsRatio_working_3-way'!Y392+4*PI())/3)</f>
        <v>-0.21255855215138242</v>
      </c>
      <c r="AI392" s="11">
        <f>'OddsRatio_working_3-way'!U392/(3*'OddsRatio_working_3-way'!X392^(1/3))*SIN(('OddsRatio_working_3-way'!Y392)/3)</f>
        <v>-6.1281756474476666E-2</v>
      </c>
      <c r="AJ392" s="11">
        <f>'OddsRatio_working_3-way'!U392/(3*'OddsRatio_working_3-way'!X392^(1/3))*SIN(('OddsRatio_working_3-way'!Y392+2*PI())/3)</f>
        <v>-0.42944396838394983</v>
      </c>
      <c r="AK392" s="11">
        <f>'OddsRatio_working_3-way'!U392/(3*'OddsRatio_working_3-way'!X392^(1/3))*SIN(('OddsRatio_working_3-way'!Y392+4*PI())/3)</f>
        <v>0.49072572485842653</v>
      </c>
      <c r="AL392" s="11">
        <f>'OddsRatio_working_3-way'!Z392+'OddsRatio_working_3-way'!AF392</f>
        <v>1.0625204401872428</v>
      </c>
      <c r="AM392" s="11">
        <f>'OddsRatio_working_3-way'!AA392+'OddsRatio_working_3-way'!AG392</f>
        <v>-0.63740333588447795</v>
      </c>
      <c r="AN392" s="11">
        <f>'OddsRatio_working_3-way'!AB392+'OddsRatio_working_3-way'!AH392</f>
        <v>-0.42511710430276484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1.0625204401872428</v>
      </c>
      <c r="AS392" s="11">
        <f>IF(('OddsRatio_working_3-way'!X392=0),IF(Q392&gt;0,-Q392^(1/3),(-Q392)^(1/3)),'OddsRatio_working_3-way'!AM392-'OddsRatio_working_3-way'!R392/3)</f>
        <v>-0.63740333588447795</v>
      </c>
      <c r="AT392" s="11">
        <f>IF(('OddsRatio_working_3-way'!X392=0),IF(Q392&gt;0,-Q392^(1/3),(-Q392)^(1/3)),'OddsRatio_working_3-way'!AN392-'OddsRatio_working_3-way'!R392/3)</f>
        <v>-0.42511710430276484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2.87</v>
      </c>
      <c r="B393" s="4">
        <f>IF('True_Odds_Calculator_3-way'!B394="","",'True_Odds_Calculator_3-way'!B394)</f>
        <v>3.19</v>
      </c>
      <c r="C393" s="4">
        <f>IF('True_Odds_Calculator_3-way'!C394="","",'True_Odds_Calculator_3-way'!C394)</f>
        <v>2.77</v>
      </c>
      <c r="D393" s="9">
        <f t="shared" si="91"/>
        <v>0.34069673412579116</v>
      </c>
      <c r="E393" s="9">
        <f t="shared" si="92"/>
        <v>0.30615565622003993</v>
      </c>
      <c r="F393" s="9">
        <f t="shared" si="93"/>
        <v>0.35314760965416897</v>
      </c>
      <c r="G393" s="9">
        <f t="shared" si="94"/>
        <v>1.0348458205249709</v>
      </c>
      <c r="H393" s="9">
        <f t="shared" si="95"/>
        <v>2.9351616843816961</v>
      </c>
      <c r="I393" s="9">
        <f t="shared" si="96"/>
        <v>3.2663123469496864</v>
      </c>
      <c r="J393" s="9">
        <f t="shared" si="97"/>
        <v>2.8316771023291984</v>
      </c>
      <c r="K393" s="11">
        <f t="shared" si="98"/>
        <v>0.34843205574912889</v>
      </c>
      <c r="L393" s="11">
        <f t="shared" si="99"/>
        <v>0.31347962382445144</v>
      </c>
      <c r="M393" s="11">
        <f t="shared" si="100"/>
        <v>0.36101083032490977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-0.2858292296888576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0.22988794914358063</v>
      </c>
      <c r="Q393" s="11">
        <f>2*'OddsRatio_working_3-way'!K393*'OddsRatio_working_3-way'!L393*'OddsRatio_working_3-way'!M393</f>
        <v>7.8863790443766943E-2</v>
      </c>
      <c r="R393" s="11">
        <f t="shared" si="101"/>
        <v>0</v>
      </c>
      <c r="S393" s="11">
        <f t="shared" si="102"/>
        <v>-0.80428425530106762</v>
      </c>
      <c r="T393" s="11">
        <f t="shared" si="103"/>
        <v>-0.27591226596949148</v>
      </c>
      <c r="U393" s="11">
        <f>'OddsRatio_working_3-way'!S393-'OddsRatio_working_3-way'!R393^2/3</f>
        <v>-0.80428425530106762</v>
      </c>
      <c r="V393" s="11">
        <f>'OddsRatio_working_3-way'!S393*'OddsRatio_working_3-way'!R393/3-2*'OddsRatio_working_3-way'!R393^3/27-'OddsRatio_working_3-way'!T393</f>
        <v>0.27591226596949148</v>
      </c>
      <c r="W393" s="11">
        <f>'OddsRatio_working_3-way'!V393^2+4*'OddsRatio_working_3-way'!U393^3/27</f>
        <v>-9.4944377487669873E-4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0.13881374417478992</v>
      </c>
      <c r="Y393" s="11">
        <f>IF('OddsRatio_working_3-way'!W393&gt;=0,IF('OddsRatio_working_3-way'!V393+SQRT('OddsRatio_working_3-way'!W393)&gt;0,0,PI()),ACOS('OddsRatio_working_3-way'!V393/(2*'OddsRatio_working_3-way'!X393)))</f>
        <v>0.11121614343313269</v>
      </c>
      <c r="Z393" s="11">
        <f>'OddsRatio_working_3-way'!X393^(1/3)*COS('OddsRatio_working_3-way'!Y393/3)</f>
        <v>0.51742291026248555</v>
      </c>
      <c r="AA393" s="11">
        <f>'OddsRatio_working_3-way'!X393^(1/3)*COS(('OddsRatio_working_3-way'!Y393+2*PI())/3)</f>
        <v>-0.27533110545523709</v>
      </c>
      <c r="AB393" s="11">
        <f>'OddsRatio_working_3-way'!X393^(1/3)*COS(('OddsRatio_working_3-way'!Y393+4*PI())/3)</f>
        <v>-0.24209180480724854</v>
      </c>
      <c r="AC393" s="11">
        <f>'OddsRatio_working_3-way'!X393^(1/3)*SIN('OddsRatio_working_3-way'!Y393/3)</f>
        <v>1.9190719176791275E-2</v>
      </c>
      <c r="AD393" s="11">
        <f>'OddsRatio_working_3-way'!X393^(1/3)*SIN(('OddsRatio_working_3-way'!Y393+2*PI())/3)</f>
        <v>0.43850602519899279</v>
      </c>
      <c r="AE393" s="11">
        <f>'OddsRatio_working_3-way'!X393^(1/3)*SIN(('OddsRatio_working_3-way'!Y393+4*PI())/3)</f>
        <v>-0.45769674437578389</v>
      </c>
      <c r="AF393" s="11">
        <f>-'OddsRatio_working_3-way'!U393/(3*'OddsRatio_working_3-way'!X393^(1/3))*COS(('OddsRatio_working_3-way'!Y393)/3)</f>
        <v>0.51742291026248544</v>
      </c>
      <c r="AG393" s="11">
        <f>-'OddsRatio_working_3-way'!U393/(3*'OddsRatio_working_3-way'!X393^(1/3))*COS(('OddsRatio_working_3-way'!Y393+2*PI())/3)</f>
        <v>-0.27533110545523698</v>
      </c>
      <c r="AH393" s="11">
        <f>-'OddsRatio_working_3-way'!U393/(3*'OddsRatio_working_3-way'!X393^(1/3))*COS(('OddsRatio_working_3-way'!Y393+4*PI())/3)</f>
        <v>-0.24209180480724848</v>
      </c>
      <c r="AI393" s="11">
        <f>'OddsRatio_working_3-way'!U393/(3*'OddsRatio_working_3-way'!X393^(1/3))*SIN(('OddsRatio_working_3-way'!Y393)/3)</f>
        <v>-1.9190719176791271E-2</v>
      </c>
      <c r="AJ393" s="11">
        <f>'OddsRatio_working_3-way'!U393/(3*'OddsRatio_working_3-way'!X393^(1/3))*SIN(('OddsRatio_working_3-way'!Y393+2*PI())/3)</f>
        <v>-0.43850602519899268</v>
      </c>
      <c r="AK393" s="11">
        <f>'OddsRatio_working_3-way'!U393/(3*'OddsRatio_working_3-way'!X393^(1/3))*SIN(('OddsRatio_working_3-way'!Y393+4*PI())/3)</f>
        <v>0.45769674437578384</v>
      </c>
      <c r="AL393" s="11">
        <f>'OddsRatio_working_3-way'!Z393+'OddsRatio_working_3-way'!AF393</f>
        <v>1.0348458205249709</v>
      </c>
      <c r="AM393" s="11">
        <f>'OddsRatio_working_3-way'!AA393+'OddsRatio_working_3-way'!AG393</f>
        <v>-0.55066221091047407</v>
      </c>
      <c r="AN393" s="11">
        <f>'OddsRatio_working_3-way'!AB393+'OddsRatio_working_3-way'!AH393</f>
        <v>-0.48418360961449702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1.0348458205249709</v>
      </c>
      <c r="AS393" s="11">
        <f>IF(('OddsRatio_working_3-way'!X393=0),IF(Q393&gt;0,-Q393^(1/3),(-Q393)^(1/3)),'OddsRatio_working_3-way'!AM393-'OddsRatio_working_3-way'!R393/3)</f>
        <v>-0.55066221091047407</v>
      </c>
      <c r="AT393" s="11">
        <f>IF(('OddsRatio_working_3-way'!X393=0),IF(Q393&gt;0,-Q393^(1/3),(-Q393)^(1/3)),'OddsRatio_working_3-way'!AN393-'OddsRatio_working_3-way'!R393/3)</f>
        <v>-0.48418360961449702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8.77</v>
      </c>
      <c r="B394" s="4">
        <f>IF('True_Odds_Calculator_3-way'!B395="","",'True_Odds_Calculator_3-way'!B395)</f>
        <v>5.62</v>
      </c>
      <c r="C394" s="4">
        <f>IF('True_Odds_Calculator_3-way'!C395="","",'True_Odds_Calculator_3-way'!C395)</f>
        <v>1.36</v>
      </c>
      <c r="D394" s="9">
        <f t="shared" si="91"/>
        <v>0.10790791758096441</v>
      </c>
      <c r="E394" s="9">
        <f t="shared" si="92"/>
        <v>0.16904430315923238</v>
      </c>
      <c r="F394" s="9">
        <f t="shared" si="93"/>
        <v>0.7230477792598029</v>
      </c>
      <c r="G394" s="9">
        <f t="shared" si="94"/>
        <v>1.0639846305397453</v>
      </c>
      <c r="H394" s="9">
        <f t="shared" si="95"/>
        <v>9.2671605792938205</v>
      </c>
      <c r="I394" s="9">
        <f t="shared" si="96"/>
        <v>5.915608993093624</v>
      </c>
      <c r="J394" s="9">
        <f t="shared" si="97"/>
        <v>1.3830344669943087</v>
      </c>
      <c r="K394" s="11">
        <f t="shared" si="98"/>
        <v>0.11402508551881414</v>
      </c>
      <c r="L394" s="11">
        <f t="shared" si="99"/>
        <v>0.17793594306049823</v>
      </c>
      <c r="M394" s="11">
        <f t="shared" si="100"/>
        <v>0.73529411764705876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-0.19279274096780241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0.1902108855407264</v>
      </c>
      <c r="Q394" s="11">
        <f>2*'OddsRatio_working_3-way'!K394*'OddsRatio_working_3-way'!L394*'OddsRatio_working_3-way'!M394</f>
        <v>2.9837001653447281E-2</v>
      </c>
      <c r="R394" s="11">
        <f t="shared" si="101"/>
        <v>0</v>
      </c>
      <c r="S394" s="11">
        <f t="shared" si="102"/>
        <v>-0.98660812946527277</v>
      </c>
      <c r="T394" s="11">
        <f t="shared" si="103"/>
        <v>-0.15476205952396438</v>
      </c>
      <c r="U394" s="11">
        <f>'OddsRatio_working_3-way'!S394-'OddsRatio_working_3-way'!R394^2/3</f>
        <v>-0.98660812946527277</v>
      </c>
      <c r="V394" s="11">
        <f>'OddsRatio_working_3-way'!S394*'OddsRatio_working_3-way'!R394/3-2*'OddsRatio_working_3-way'!R394^3/27-'OddsRatio_working_3-way'!T394</f>
        <v>0.15476205952396438</v>
      </c>
      <c r="W394" s="11">
        <f>'OddsRatio_working_3-way'!V394^2+4*'OddsRatio_working_3-way'!U394^3/27</f>
        <v>-0.11832426245154523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0.18859716164330545</v>
      </c>
      <c r="Y394" s="11">
        <f>IF('OddsRatio_working_3-way'!W394&gt;=0,IF('OddsRatio_working_3-way'!V394+SQRT('OddsRatio_working_3-way'!W394)&gt;0,0,PI()),ACOS('OddsRatio_working_3-way'!V394/(2*'OddsRatio_working_3-way'!X394)))</f>
        <v>1.1480155660814861</v>
      </c>
      <c r="Z394" s="11">
        <f>'OddsRatio_working_3-way'!X394^(1/3)*COS('OddsRatio_working_3-way'!Y394/3)</f>
        <v>0.53199231526987267</v>
      </c>
      <c r="AA394" s="11">
        <f>'OddsRatio_working_3-way'!X394^(1/3)*COS(('OddsRatio_working_3-way'!Y394+2*PI())/3)</f>
        <v>-0.45144201155642083</v>
      </c>
      <c r="AB394" s="11">
        <f>'OddsRatio_working_3-way'!X394^(1/3)*COS(('OddsRatio_working_3-way'!Y394+4*PI())/3)</f>
        <v>-8.0550303713452065E-2</v>
      </c>
      <c r="AC394" s="11">
        <f>'OddsRatio_working_3-way'!X394^(1/3)*SIN('OddsRatio_working_3-way'!Y394/3)</f>
        <v>0.21413442736333813</v>
      </c>
      <c r="AD394" s="11">
        <f>'OddsRatio_working_3-way'!X394^(1/3)*SIN(('OddsRatio_working_3-way'!Y394+2*PI())/3)</f>
        <v>0.35365164596014087</v>
      </c>
      <c r="AE394" s="11">
        <f>'OddsRatio_working_3-way'!X394^(1/3)*SIN(('OddsRatio_working_3-way'!Y394+4*PI())/3)</f>
        <v>-0.56778607332347897</v>
      </c>
      <c r="AF394" s="11">
        <f>-'OddsRatio_working_3-way'!U394/(3*'OddsRatio_working_3-way'!X394^(1/3))*COS(('OddsRatio_working_3-way'!Y394)/3)</f>
        <v>0.53199231526987256</v>
      </c>
      <c r="AG394" s="11">
        <f>-'OddsRatio_working_3-way'!U394/(3*'OddsRatio_working_3-way'!X394^(1/3))*COS(('OddsRatio_working_3-way'!Y394+2*PI())/3)</f>
        <v>-0.45144201155642072</v>
      </c>
      <c r="AH394" s="11">
        <f>-'OddsRatio_working_3-way'!U394/(3*'OddsRatio_working_3-way'!X394^(1/3))*COS(('OddsRatio_working_3-way'!Y394+4*PI())/3)</f>
        <v>-8.0550303713452037E-2</v>
      </c>
      <c r="AI394" s="11">
        <f>'OddsRatio_working_3-way'!U394/(3*'OddsRatio_working_3-way'!X394^(1/3))*SIN(('OddsRatio_working_3-way'!Y394)/3)</f>
        <v>-0.2141344273633381</v>
      </c>
      <c r="AJ394" s="11">
        <f>'OddsRatio_working_3-way'!U394/(3*'OddsRatio_working_3-way'!X394^(1/3))*SIN(('OddsRatio_working_3-way'!Y394+2*PI())/3)</f>
        <v>-0.35365164596014076</v>
      </c>
      <c r="AK394" s="11">
        <f>'OddsRatio_working_3-way'!U394/(3*'OddsRatio_working_3-way'!X394^(1/3))*SIN(('OddsRatio_working_3-way'!Y394+4*PI())/3)</f>
        <v>0.56778607332347886</v>
      </c>
      <c r="AL394" s="11">
        <f>'OddsRatio_working_3-way'!Z394+'OddsRatio_working_3-way'!AF394</f>
        <v>1.0639846305397453</v>
      </c>
      <c r="AM394" s="11">
        <f>'OddsRatio_working_3-way'!AA394+'OddsRatio_working_3-way'!AG394</f>
        <v>-0.90288402311284155</v>
      </c>
      <c r="AN394" s="11">
        <f>'OddsRatio_working_3-way'!AB394+'OddsRatio_working_3-way'!AH394</f>
        <v>-0.1611006074269041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1.0639846305397453</v>
      </c>
      <c r="AS394" s="11">
        <f>IF(('OddsRatio_working_3-way'!X394=0),IF(Q394&gt;0,-Q394^(1/3),(-Q394)^(1/3)),'OddsRatio_working_3-way'!AM394-'OddsRatio_working_3-way'!R394/3)</f>
        <v>-0.90288402311284155</v>
      </c>
      <c r="AT394" s="11">
        <f>IF(('OddsRatio_working_3-way'!X394=0),IF(Q394&gt;0,-Q394^(1/3),(-Q394)^(1/3)),'OddsRatio_working_3-way'!AN394-'OddsRatio_working_3-way'!R394/3)</f>
        <v>-0.1611006074269041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4.43</v>
      </c>
      <c r="B395" s="4">
        <f>IF('True_Odds_Calculator_3-way'!B396="","",'True_Odds_Calculator_3-way'!B396)</f>
        <v>3.47</v>
      </c>
      <c r="C395" s="4">
        <f>IF('True_Odds_Calculator_3-way'!C396="","",'True_Odds_Calculator_3-way'!C396)</f>
        <v>1.94</v>
      </c>
      <c r="D395" s="9">
        <f t="shared" si="91"/>
        <v>0.21762953248405828</v>
      </c>
      <c r="E395" s="9">
        <f t="shared" si="92"/>
        <v>0.27864515699751286</v>
      </c>
      <c r="F395" s="9">
        <f t="shared" si="93"/>
        <v>0.50372531051842895</v>
      </c>
      <c r="G395" s="9">
        <f t="shared" si="94"/>
        <v>1.0480946386780881</v>
      </c>
      <c r="H395" s="9">
        <f t="shared" si="95"/>
        <v>4.5949646106658415</v>
      </c>
      <c r="I395" s="9">
        <f t="shared" si="96"/>
        <v>3.5887937575348774</v>
      </c>
      <c r="J395" s="9">
        <f t="shared" si="97"/>
        <v>1.9852089603574024</v>
      </c>
      <c r="K395" s="11">
        <f t="shared" si="98"/>
        <v>0.22573363431151244</v>
      </c>
      <c r="L395" s="11">
        <f t="shared" si="99"/>
        <v>0.28818443804034583</v>
      </c>
      <c r="M395" s="11">
        <f t="shared" si="100"/>
        <v>0.51546391752577325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-0.26704472026137582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0.22936184359172063</v>
      </c>
      <c r="Q395" s="11">
        <f>2*'OddsRatio_working_3-way'!K395*'OddsRatio_working_3-way'!L395*'OddsRatio_working_3-way'!M395</f>
        <v>6.7064866547286758E-2</v>
      </c>
      <c r="R395" s="11">
        <f t="shared" si="101"/>
        <v>0</v>
      </c>
      <c r="S395" s="11">
        <f t="shared" si="102"/>
        <v>-0.85888926531566601</v>
      </c>
      <c r="T395" s="11">
        <f t="shared" si="103"/>
        <v>-0.25113721208060419</v>
      </c>
      <c r="U395" s="11">
        <f>'OddsRatio_working_3-way'!S395-'OddsRatio_working_3-way'!R395^2/3</f>
        <v>-0.85888926531566601</v>
      </c>
      <c r="V395" s="11">
        <f>'OddsRatio_working_3-way'!S395*'OddsRatio_working_3-way'!R395/3-2*'OddsRatio_working_3-way'!R395^3/27-'OddsRatio_working_3-way'!T395</f>
        <v>0.25113721208060419</v>
      </c>
      <c r="W395" s="11">
        <f>'OddsRatio_working_3-way'!V395^2+4*'OddsRatio_working_3-way'!U395^3/27</f>
        <v>-3.0795979751258945E-2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0.15318769454730796</v>
      </c>
      <c r="Y395" s="11">
        <f>IF('OddsRatio_working_3-way'!W395&gt;=0,IF('OddsRatio_working_3-way'!V395+SQRT('OddsRatio_working_3-way'!W395)&gt;0,0,PI()),ACOS('OddsRatio_working_3-way'!V395/(2*'OddsRatio_working_3-way'!X395)))</f>
        <v>0.60990181380846453</v>
      </c>
      <c r="Z395" s="11">
        <f>'OddsRatio_working_3-way'!X395^(1/3)*COS('OddsRatio_working_3-way'!Y395/3)</f>
        <v>0.52404731933904403</v>
      </c>
      <c r="AA395" s="11">
        <f>'OddsRatio_working_3-way'!X395^(1/3)*COS(('OddsRatio_working_3-way'!Y395+2*PI())/3)</f>
        <v>-0.35558177876716074</v>
      </c>
      <c r="AB395" s="11">
        <f>'OddsRatio_working_3-way'!X395^(1/3)*COS(('OddsRatio_working_3-way'!Y395+4*PI())/3)</f>
        <v>-0.16846554057188348</v>
      </c>
      <c r="AC395" s="11">
        <f>'OddsRatio_working_3-way'!X395^(1/3)*SIN('OddsRatio_working_3-way'!Y395/3)</f>
        <v>0.10803161049179356</v>
      </c>
      <c r="AD395" s="11">
        <f>'OddsRatio_working_3-way'!X395^(1/3)*SIN(('OddsRatio_working_3-way'!Y395+2*PI())/3)</f>
        <v>0.39982248608685156</v>
      </c>
      <c r="AE395" s="11">
        <f>'OddsRatio_working_3-way'!X395^(1/3)*SIN(('OddsRatio_working_3-way'!Y395+4*PI())/3)</f>
        <v>-0.507854096578645</v>
      </c>
      <c r="AF395" s="11">
        <f>-'OddsRatio_working_3-way'!U395/(3*'OddsRatio_working_3-way'!X395^(1/3))*COS(('OddsRatio_working_3-way'!Y395)/3)</f>
        <v>0.52404731933904403</v>
      </c>
      <c r="AG395" s="11">
        <f>-'OddsRatio_working_3-way'!U395/(3*'OddsRatio_working_3-way'!X395^(1/3))*COS(('OddsRatio_working_3-way'!Y395+2*PI())/3)</f>
        <v>-0.35558177876716074</v>
      </c>
      <c r="AH395" s="11">
        <f>-'OddsRatio_working_3-way'!U395/(3*'OddsRatio_working_3-way'!X395^(1/3))*COS(('OddsRatio_working_3-way'!Y395+4*PI())/3)</f>
        <v>-0.16846554057188348</v>
      </c>
      <c r="AI395" s="11">
        <f>'OddsRatio_working_3-way'!U395/(3*'OddsRatio_working_3-way'!X395^(1/3))*SIN(('OddsRatio_working_3-way'!Y395)/3)</f>
        <v>-0.10803161049179356</v>
      </c>
      <c r="AJ395" s="11">
        <f>'OddsRatio_working_3-way'!U395/(3*'OddsRatio_working_3-way'!X395^(1/3))*SIN(('OddsRatio_working_3-way'!Y395+2*PI())/3)</f>
        <v>-0.39982248608685156</v>
      </c>
      <c r="AK395" s="11">
        <f>'OddsRatio_working_3-way'!U395/(3*'OddsRatio_working_3-way'!X395^(1/3))*SIN(('OddsRatio_working_3-way'!Y395+4*PI())/3)</f>
        <v>0.507854096578645</v>
      </c>
      <c r="AL395" s="11">
        <f>'OddsRatio_working_3-way'!Z395+'OddsRatio_working_3-way'!AF395</f>
        <v>1.0480946386780881</v>
      </c>
      <c r="AM395" s="11">
        <f>'OddsRatio_working_3-way'!AA395+'OddsRatio_working_3-way'!AG395</f>
        <v>-0.71116355753432148</v>
      </c>
      <c r="AN395" s="11">
        <f>'OddsRatio_working_3-way'!AB395+'OddsRatio_working_3-way'!AH395</f>
        <v>-0.33693108114376696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1.0480946386780881</v>
      </c>
      <c r="AS395" s="11">
        <f>IF(('OddsRatio_working_3-way'!X395=0),IF(Q395&gt;0,-Q395^(1/3),(-Q395)^(1/3)),'OddsRatio_working_3-way'!AM395-'OddsRatio_working_3-way'!R395/3)</f>
        <v>-0.71116355753432148</v>
      </c>
      <c r="AT395" s="11">
        <f>IF(('OddsRatio_working_3-way'!X395=0),IF(Q395&gt;0,-Q395^(1/3),(-Q395)^(1/3)),'OddsRatio_working_3-way'!AN395-'OddsRatio_working_3-way'!R395/3)</f>
        <v>-0.33693108114376696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2.15</v>
      </c>
      <c r="B396" s="4">
        <f>IF('True_Odds_Calculator_3-way'!B397="","",'True_Odds_Calculator_3-way'!B397)</f>
        <v>3.09</v>
      </c>
      <c r="C396" s="4">
        <f>IF('True_Odds_Calculator_3-way'!C397="","",'True_Odds_Calculator_3-way'!C397)</f>
        <v>4.17</v>
      </c>
      <c r="D396" s="9">
        <f t="shared" si="91"/>
        <v>0.45413563531397982</v>
      </c>
      <c r="E396" s="9">
        <f t="shared" si="92"/>
        <v>0.31402324240259505</v>
      </c>
      <c r="F396" s="9">
        <f t="shared" si="93"/>
        <v>0.23184112228342496</v>
      </c>
      <c r="G396" s="9">
        <f t="shared" si="94"/>
        <v>1.045204621778232</v>
      </c>
      <c r="H396" s="9">
        <f t="shared" si="95"/>
        <v>2.2019853150449666</v>
      </c>
      <c r="I396" s="9">
        <f t="shared" si="96"/>
        <v>3.1844776595165052</v>
      </c>
      <c r="J396" s="9">
        <f t="shared" si="97"/>
        <v>4.3132986510369955</v>
      </c>
      <c r="K396" s="11">
        <f t="shared" si="98"/>
        <v>0.46511627906976744</v>
      </c>
      <c r="L396" s="11">
        <f t="shared" si="99"/>
        <v>0.3236245954692557</v>
      </c>
      <c r="M396" s="11">
        <f t="shared" si="100"/>
        <v>0.23980815347721823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-0.27502387342778734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0.23137958362142985</v>
      </c>
      <c r="Q396" s="11">
        <f>2*'OddsRatio_working_3-way'!K396*'OddsRatio_working_3-way'!L396*'OddsRatio_working_3-way'!M396</f>
        <v>7.219331782259901E-2</v>
      </c>
      <c r="R396" s="11">
        <f t="shared" si="101"/>
        <v>0</v>
      </c>
      <c r="S396" s="11">
        <f t="shared" si="102"/>
        <v>-0.841307268120427</v>
      </c>
      <c r="T396" s="11">
        <f t="shared" si="103"/>
        <v>-0.26249836758827672</v>
      </c>
      <c r="U396" s="11">
        <f>'OddsRatio_working_3-way'!S396-'OddsRatio_working_3-way'!R396^2/3</f>
        <v>-0.841307268120427</v>
      </c>
      <c r="V396" s="11">
        <f>'OddsRatio_working_3-way'!S396*'OddsRatio_working_3-way'!R396/3-2*'OddsRatio_working_3-way'!R396^3/27-'OddsRatio_working_3-way'!T396</f>
        <v>0.26249836758827672</v>
      </c>
      <c r="W396" s="11">
        <f>'OddsRatio_working_3-way'!V396^2+4*'OddsRatio_working_3-way'!U396^3/27</f>
        <v>-1.9313204635004189E-2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0.14850807858624582</v>
      </c>
      <c r="Y396" s="11">
        <f>IF('OddsRatio_working_3-way'!W396&gt;=0,IF('OddsRatio_working_3-way'!V396+SQRT('OddsRatio_working_3-way'!W396)&gt;0,0,PI()),ACOS('OddsRatio_working_3-way'!V396/(2*'OddsRatio_working_3-way'!X396)))</f>
        <v>0.48690587406072972</v>
      </c>
      <c r="Z396" s="11">
        <f>'OddsRatio_working_3-way'!X396^(1/3)*COS('OddsRatio_working_3-way'!Y396/3)</f>
        <v>0.52260231088911602</v>
      </c>
      <c r="AA396" s="11">
        <f>'OddsRatio_working_3-way'!X396^(1/3)*COS(('OddsRatio_working_3-way'!Y396+2*PI())/3)</f>
        <v>-0.33540874965813056</v>
      </c>
      <c r="AB396" s="11">
        <f>'OddsRatio_working_3-way'!X396^(1/3)*COS(('OddsRatio_working_3-way'!Y396+4*PI())/3)</f>
        <v>-0.18719356123098541</v>
      </c>
      <c r="AC396" s="11">
        <f>'OddsRatio_working_3-way'!X396^(1/3)*SIN('OddsRatio_working_3-way'!Y396/3)</f>
        <v>8.557207893640334E-2</v>
      </c>
      <c r="AD396" s="11">
        <f>'OddsRatio_working_3-way'!X396^(1/3)*SIN(('OddsRatio_working_3-way'!Y396+2*PI())/3)</f>
        <v>0.40980083783822585</v>
      </c>
      <c r="AE396" s="11">
        <f>'OddsRatio_working_3-way'!X396^(1/3)*SIN(('OddsRatio_working_3-way'!Y396+4*PI())/3)</f>
        <v>-0.49537291677462919</v>
      </c>
      <c r="AF396" s="11">
        <f>-'OddsRatio_working_3-way'!U396/(3*'OddsRatio_working_3-way'!X396^(1/3))*COS(('OddsRatio_working_3-way'!Y396)/3)</f>
        <v>0.52260231088911591</v>
      </c>
      <c r="AG396" s="11">
        <f>-'OddsRatio_working_3-way'!U396/(3*'OddsRatio_working_3-way'!X396^(1/3))*COS(('OddsRatio_working_3-way'!Y396+2*PI())/3)</f>
        <v>-0.3354087496581305</v>
      </c>
      <c r="AH396" s="11">
        <f>-'OddsRatio_working_3-way'!U396/(3*'OddsRatio_working_3-way'!X396^(1/3))*COS(('OddsRatio_working_3-way'!Y396+4*PI())/3)</f>
        <v>-0.18719356123098538</v>
      </c>
      <c r="AI396" s="11">
        <f>'OddsRatio_working_3-way'!U396/(3*'OddsRatio_working_3-way'!X396^(1/3))*SIN(('OddsRatio_working_3-way'!Y396)/3)</f>
        <v>-8.5572078936403326E-2</v>
      </c>
      <c r="AJ396" s="11">
        <f>'OddsRatio_working_3-way'!U396/(3*'OddsRatio_working_3-way'!X396^(1/3))*SIN(('OddsRatio_working_3-way'!Y396+2*PI())/3)</f>
        <v>-0.4098008378382258</v>
      </c>
      <c r="AK396" s="11">
        <f>'OddsRatio_working_3-way'!U396/(3*'OddsRatio_working_3-way'!X396^(1/3))*SIN(('OddsRatio_working_3-way'!Y396+4*PI())/3)</f>
        <v>0.49537291677462908</v>
      </c>
      <c r="AL396" s="11">
        <f>'OddsRatio_working_3-way'!Z396+'OddsRatio_working_3-way'!AF396</f>
        <v>1.045204621778232</v>
      </c>
      <c r="AM396" s="11">
        <f>'OddsRatio_working_3-way'!AA396+'OddsRatio_working_3-way'!AG396</f>
        <v>-0.670817499316261</v>
      </c>
      <c r="AN396" s="11">
        <f>'OddsRatio_working_3-way'!AB396+'OddsRatio_working_3-way'!AH396</f>
        <v>-0.37438712246197081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1.045204621778232</v>
      </c>
      <c r="AS396" s="11">
        <f>IF(('OddsRatio_working_3-way'!X396=0),IF(Q396&gt;0,-Q396^(1/3),(-Q396)^(1/3)),'OddsRatio_working_3-way'!AM396-'OddsRatio_working_3-way'!R396/3)</f>
        <v>-0.670817499316261</v>
      </c>
      <c r="AT396" s="11">
        <f>IF(('OddsRatio_working_3-way'!X396=0),IF(Q396&gt;0,-Q396^(1/3),(-Q396)^(1/3)),'OddsRatio_working_3-way'!AN396-'OddsRatio_working_3-way'!R396/3)</f>
        <v>-0.37438712246197081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4.18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1.93</v>
      </c>
      <c r="D397" s="9">
        <f t="shared" si="91"/>
        <v>0.23065963414929758</v>
      </c>
      <c r="E397" s="9">
        <f t="shared" si="92"/>
        <v>0.26312528888797698</v>
      </c>
      <c r="F397" s="9">
        <f t="shared" si="93"/>
        <v>0.50621507696272539</v>
      </c>
      <c r="G397" s="9">
        <f t="shared" si="94"/>
        <v>1.0488655006747325</v>
      </c>
      <c r="H397" s="9">
        <f t="shared" si="95"/>
        <v>4.3353922921456487</v>
      </c>
      <c r="I397" s="9">
        <f t="shared" si="96"/>
        <v>3.8004708868015351</v>
      </c>
      <c r="J397" s="9">
        <f t="shared" si="97"/>
        <v>1.9754449156275011</v>
      </c>
      <c r="K397" s="11">
        <f t="shared" si="98"/>
        <v>0.23923444976076558</v>
      </c>
      <c r="L397" s="11">
        <f t="shared" si="99"/>
        <v>0.27247956403269757</v>
      </c>
      <c r="M397" s="11">
        <f t="shared" si="100"/>
        <v>0.5181347150259068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-0.26669917660332931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0.22899712969998876</v>
      </c>
      <c r="Q397" s="11">
        <f>2*'OddsRatio_working_3-way'!K397*'OddsRatio_working_3-way'!L397*'OddsRatio_working_3-way'!M397</f>
        <v>6.7550775722710565E-2</v>
      </c>
      <c r="R397" s="11">
        <f t="shared" si="101"/>
        <v>0</v>
      </c>
      <c r="S397" s="11">
        <f t="shared" si="102"/>
        <v>-0.85863455829330859</v>
      </c>
      <c r="T397" s="11">
        <f t="shared" si="103"/>
        <v>-0.2532845304700026</v>
      </c>
      <c r="U397" s="11">
        <f>'OddsRatio_working_3-way'!S397-'OddsRatio_working_3-way'!R397^2/3</f>
        <v>-0.85863455829330859</v>
      </c>
      <c r="V397" s="11">
        <f>'OddsRatio_working_3-way'!S397*'OddsRatio_working_3-way'!R397/3-2*'OddsRatio_working_3-way'!R397^3/27-'OddsRatio_working_3-way'!T397</f>
        <v>0.2532845304700026</v>
      </c>
      <c r="W397" s="11">
        <f>'OddsRatio_working_3-way'!V397^2+4*'OddsRatio_working_3-way'!U397^3/27</f>
        <v>-2.9629341532374245E-2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0.1531195569708389</v>
      </c>
      <c r="Y397" s="11">
        <f>IF('OddsRatio_working_3-way'!W397&gt;=0,IF('OddsRatio_working_3-way'!V397+SQRT('OddsRatio_working_3-way'!W397)&gt;0,0,PI()),ACOS('OddsRatio_working_3-way'!V397/(2*'OddsRatio_working_3-way'!X397)))</f>
        <v>0.59690197532810019</v>
      </c>
      <c r="Z397" s="11">
        <f>'OddsRatio_working_3-way'!X397^(1/3)*COS('OddsRatio_working_3-way'!Y397/3)</f>
        <v>0.52443275033736625</v>
      </c>
      <c r="AA397" s="11">
        <f>'OddsRatio_working_3-way'!X397^(1/3)*COS(('OddsRatio_working_3-way'!Y397+2*PI())/3)</f>
        <v>-0.35379343208533864</v>
      </c>
      <c r="AB397" s="11">
        <f>'OddsRatio_working_3-way'!X397^(1/3)*COS(('OddsRatio_working_3-way'!Y397+4*PI())/3)</f>
        <v>-0.17063931825202774</v>
      </c>
      <c r="AC397" s="11">
        <f>'OddsRatio_working_3-way'!X397^(1/3)*SIN('OddsRatio_working_3-way'!Y397/3)</f>
        <v>0.10574407692484963</v>
      </c>
      <c r="AD397" s="11">
        <f>'OddsRatio_working_3-way'!X397^(1/3)*SIN(('OddsRatio_working_3-way'!Y397+2*PI())/3)</f>
        <v>0.4013000459062766</v>
      </c>
      <c r="AE397" s="11">
        <f>'OddsRatio_working_3-way'!X397^(1/3)*SIN(('OddsRatio_working_3-way'!Y397+4*PI())/3)</f>
        <v>-0.50704412283112599</v>
      </c>
      <c r="AF397" s="11">
        <f>-'OddsRatio_working_3-way'!U397/(3*'OddsRatio_working_3-way'!X397^(1/3))*COS(('OddsRatio_working_3-way'!Y397)/3)</f>
        <v>0.52443275033736636</v>
      </c>
      <c r="AG397" s="11">
        <f>-'OddsRatio_working_3-way'!U397/(3*'OddsRatio_working_3-way'!X397^(1/3))*COS(('OddsRatio_working_3-way'!Y397+2*PI())/3)</f>
        <v>-0.3537934320853387</v>
      </c>
      <c r="AH397" s="11">
        <f>-'OddsRatio_working_3-way'!U397/(3*'OddsRatio_working_3-way'!X397^(1/3))*COS(('OddsRatio_working_3-way'!Y397+4*PI())/3)</f>
        <v>-0.17063931825202777</v>
      </c>
      <c r="AI397" s="11">
        <f>'OddsRatio_working_3-way'!U397/(3*'OddsRatio_working_3-way'!X397^(1/3))*SIN(('OddsRatio_working_3-way'!Y397)/3)</f>
        <v>-0.10574407692484966</v>
      </c>
      <c r="AJ397" s="11">
        <f>'OddsRatio_working_3-way'!U397/(3*'OddsRatio_working_3-way'!X397^(1/3))*SIN(('OddsRatio_working_3-way'!Y397+2*PI())/3)</f>
        <v>-0.40130004590627666</v>
      </c>
      <c r="AK397" s="11">
        <f>'OddsRatio_working_3-way'!U397/(3*'OddsRatio_working_3-way'!X397^(1/3))*SIN(('OddsRatio_working_3-way'!Y397+4*PI())/3)</f>
        <v>0.5070441228311261</v>
      </c>
      <c r="AL397" s="11">
        <f>'OddsRatio_working_3-way'!Z397+'OddsRatio_working_3-way'!AF397</f>
        <v>1.0488655006747325</v>
      </c>
      <c r="AM397" s="11">
        <f>'OddsRatio_working_3-way'!AA397+'OddsRatio_working_3-way'!AG397</f>
        <v>-0.70758686417067729</v>
      </c>
      <c r="AN397" s="11">
        <f>'OddsRatio_working_3-way'!AB397+'OddsRatio_working_3-way'!AH397</f>
        <v>-0.34127863650405554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1.0488655006747325</v>
      </c>
      <c r="AS397" s="11">
        <f>IF(('OddsRatio_working_3-way'!X397=0),IF(Q397&gt;0,-Q397^(1/3),(-Q397)^(1/3)),'OddsRatio_working_3-way'!AM397-'OddsRatio_working_3-way'!R397/3)</f>
        <v>-0.70758686417067729</v>
      </c>
      <c r="AT397" s="11">
        <f>IF(('OddsRatio_working_3-way'!X397=0),IF(Q397&gt;0,-Q397^(1/3),(-Q397)^(1/3)),'OddsRatio_working_3-way'!AN397-'OddsRatio_working_3-way'!R397/3)</f>
        <v>-0.34127863650405554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2.08</v>
      </c>
      <c r="B398" s="4">
        <f>IF('True_Odds_Calculator_3-way'!B399="","",'True_Odds_Calculator_3-way'!B399)</f>
        <v>3.27</v>
      </c>
      <c r="C398" s="4">
        <f>IF('True_Odds_Calculator_3-way'!C399="","",'True_Odds_Calculator_3-way'!C399)</f>
        <v>4.13</v>
      </c>
      <c r="D398" s="9">
        <f t="shared" si="91"/>
        <v>0.46960288632427238</v>
      </c>
      <c r="E398" s="9">
        <f t="shared" si="92"/>
        <v>0.29638806016561486</v>
      </c>
      <c r="F398" s="9">
        <f t="shared" si="93"/>
        <v>0.2340090535101125</v>
      </c>
      <c r="G398" s="9">
        <f t="shared" si="94"/>
        <v>1.0457951875736855</v>
      </c>
      <c r="H398" s="9">
        <f t="shared" si="95"/>
        <v>2.1294588025795806</v>
      </c>
      <c r="I398" s="9">
        <f t="shared" si="96"/>
        <v>3.3739550757922667</v>
      </c>
      <c r="J398" s="9">
        <f t="shared" si="97"/>
        <v>4.2733389371056356</v>
      </c>
      <c r="K398" s="11">
        <f t="shared" si="98"/>
        <v>0.48076923076923073</v>
      </c>
      <c r="L398" s="11">
        <f t="shared" si="99"/>
        <v>0.3058103975535168</v>
      </c>
      <c r="M398" s="11">
        <f t="shared" si="100"/>
        <v>0.24213075060532688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-0.27316987941307624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0.23068208420408698</v>
      </c>
      <c r="Q398" s="11">
        <f>2*'OddsRatio_working_3-way'!K398*'OddsRatio_working_3-way'!L398*'OddsRatio_working_3-way'!M398</f>
        <v>7.1198174137063877E-2</v>
      </c>
      <c r="R398" s="11">
        <f t="shared" si="101"/>
        <v>0</v>
      </c>
      <c r="S398" s="11">
        <f t="shared" si="102"/>
        <v>-0.84446383583623075</v>
      </c>
      <c r="T398" s="11">
        <f t="shared" si="103"/>
        <v>-0.26063698636920701</v>
      </c>
      <c r="U398" s="11">
        <f>'OddsRatio_working_3-way'!S398-'OddsRatio_working_3-way'!R398^2/3</f>
        <v>-0.84446383583623075</v>
      </c>
      <c r="V398" s="11">
        <f>'OddsRatio_working_3-way'!S398*'OddsRatio_working_3-way'!R398/3-2*'OddsRatio_working_3-way'!R398^3/27-'OddsRatio_working_3-way'!T398</f>
        <v>0.26063698636920701</v>
      </c>
      <c r="W398" s="11">
        <f>'OddsRatio_working_3-way'!V398^2+4*'OddsRatio_working_3-way'!U398^3/27</f>
        <v>-2.1283672408423493E-2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0.14934466099600421</v>
      </c>
      <c r="Y398" s="11">
        <f>IF('OddsRatio_working_3-way'!W398&gt;=0,IF('OddsRatio_working_3-way'!V398+SQRT('OddsRatio_working_3-way'!W398)&gt;0,0,PI()),ACOS('OddsRatio_working_3-way'!V398/(2*'OddsRatio_working_3-way'!X398)))</f>
        <v>0.51029124796736824</v>
      </c>
      <c r="Z398" s="11">
        <f>'OddsRatio_working_3-way'!X398^(1/3)*COS('OddsRatio_working_3-way'!Y398/3)</f>
        <v>0.52289759378684275</v>
      </c>
      <c r="AA398" s="11">
        <f>'OddsRatio_working_3-way'!X398^(1/3)*COS(('OddsRatio_working_3-way'!Y398+2*PI())/3)</f>
        <v>-0.33922757785587382</v>
      </c>
      <c r="AB398" s="11">
        <f>'OddsRatio_working_3-way'!X398^(1/3)*COS(('OddsRatio_working_3-way'!Y398+4*PI())/3)</f>
        <v>-0.18367001593096885</v>
      </c>
      <c r="AC398" s="11">
        <f>'OddsRatio_working_3-way'!X398^(1/3)*SIN('OddsRatio_working_3-way'!Y398/3)</f>
        <v>8.981120025182579E-2</v>
      </c>
      <c r="AD398" s="11">
        <f>'OddsRatio_working_3-way'!X398^(1/3)*SIN(('OddsRatio_working_3-way'!Y398+2*PI())/3)</f>
        <v>0.40793699967124902</v>
      </c>
      <c r="AE398" s="11">
        <f>'OddsRatio_working_3-way'!X398^(1/3)*SIN(('OddsRatio_working_3-way'!Y398+4*PI())/3)</f>
        <v>-0.49774819992307479</v>
      </c>
      <c r="AF398" s="11">
        <f>-'OddsRatio_working_3-way'!U398/(3*'OddsRatio_working_3-way'!X398^(1/3))*COS(('OddsRatio_working_3-way'!Y398)/3)</f>
        <v>0.52289759378684264</v>
      </c>
      <c r="AG398" s="11">
        <f>-'OddsRatio_working_3-way'!U398/(3*'OddsRatio_working_3-way'!X398^(1/3))*COS(('OddsRatio_working_3-way'!Y398+2*PI())/3)</f>
        <v>-0.33922757785587376</v>
      </c>
      <c r="AH398" s="11">
        <f>-'OddsRatio_working_3-way'!U398/(3*'OddsRatio_working_3-way'!X398^(1/3))*COS(('OddsRatio_working_3-way'!Y398+4*PI())/3)</f>
        <v>-0.18367001593096882</v>
      </c>
      <c r="AI398" s="11">
        <f>'OddsRatio_working_3-way'!U398/(3*'OddsRatio_working_3-way'!X398^(1/3))*SIN(('OddsRatio_working_3-way'!Y398)/3)</f>
        <v>-8.9811200251825762E-2</v>
      </c>
      <c r="AJ398" s="11">
        <f>'OddsRatio_working_3-way'!U398/(3*'OddsRatio_working_3-way'!X398^(1/3))*SIN(('OddsRatio_working_3-way'!Y398+2*PI())/3)</f>
        <v>-0.40793699967124897</v>
      </c>
      <c r="AK398" s="11">
        <f>'OddsRatio_working_3-way'!U398/(3*'OddsRatio_working_3-way'!X398^(1/3))*SIN(('OddsRatio_working_3-way'!Y398+4*PI())/3)</f>
        <v>0.49774819992307467</v>
      </c>
      <c r="AL398" s="11">
        <f>'OddsRatio_working_3-way'!Z398+'OddsRatio_working_3-way'!AF398</f>
        <v>1.0457951875736855</v>
      </c>
      <c r="AM398" s="11">
        <f>'OddsRatio_working_3-way'!AA398+'OddsRatio_working_3-way'!AG398</f>
        <v>-0.67845515571174753</v>
      </c>
      <c r="AN398" s="11">
        <f>'OddsRatio_working_3-way'!AB398+'OddsRatio_working_3-way'!AH398</f>
        <v>-0.36734003186193764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1.0457951875736855</v>
      </c>
      <c r="AS398" s="11">
        <f>IF(('OddsRatio_working_3-way'!X398=0),IF(Q398&gt;0,-Q398^(1/3),(-Q398)^(1/3)),'OddsRatio_working_3-way'!AM398-'OddsRatio_working_3-way'!R398/3)</f>
        <v>-0.67845515571174753</v>
      </c>
      <c r="AT398" s="11">
        <f>IF(('OddsRatio_working_3-way'!X398=0),IF(Q398&gt;0,-Q398^(1/3),(-Q398)^(1/3)),'OddsRatio_working_3-way'!AN398-'OddsRatio_working_3-way'!R398/3)</f>
        <v>-0.36734003186193764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2.65</v>
      </c>
      <c r="B399" s="4">
        <f>IF('True_Odds_Calculator_3-way'!B400="","",'True_Odds_Calculator_3-way'!B400)</f>
        <v>3.33</v>
      </c>
      <c r="C399" s="4">
        <f>IF('True_Odds_Calculator_3-way'!C400="","",'True_Odds_Calculator_3-way'!C400)</f>
        <v>2.85</v>
      </c>
      <c r="D399" s="9">
        <f t="shared" si="91"/>
        <v>0.36737964542103058</v>
      </c>
      <c r="E399" s="9">
        <f t="shared" si="92"/>
        <v>0.29140549300255525</v>
      </c>
      <c r="F399" s="9">
        <f t="shared" si="93"/>
        <v>0.34121486157641417</v>
      </c>
      <c r="G399" s="9">
        <f t="shared" si="94"/>
        <v>1.0436241644879591</v>
      </c>
      <c r="H399" s="9">
        <f t="shared" si="95"/>
        <v>2.7219798714051326</v>
      </c>
      <c r="I399" s="9">
        <f t="shared" si="96"/>
        <v>3.4316443032569439</v>
      </c>
      <c r="J399" s="9">
        <f t="shared" si="97"/>
        <v>2.9307047043027246</v>
      </c>
      <c r="K399" s="11">
        <f t="shared" si="98"/>
        <v>0.37735849056603776</v>
      </c>
      <c r="L399" s="11">
        <f t="shared" si="99"/>
        <v>0.3003003003003003</v>
      </c>
      <c r="M399" s="11">
        <f t="shared" si="100"/>
        <v>0.35087719298245612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-0.28279819044466514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0.23181075812654764</v>
      </c>
      <c r="Q399" s="11">
        <f>2*'OddsRatio_working_3-way'!K399*'OddsRatio_working_3-way'!L399*'OddsRatio_working_3-way'!M399</f>
        <v>7.9523416166911692E-2</v>
      </c>
      <c r="R399" s="11">
        <f t="shared" si="101"/>
        <v>0</v>
      </c>
      <c r="S399" s="11">
        <f t="shared" si="102"/>
        <v>-0.81970382399566954</v>
      </c>
      <c r="T399" s="11">
        <f t="shared" si="103"/>
        <v>-0.28120199794019535</v>
      </c>
      <c r="U399" s="11">
        <f>'OddsRatio_working_3-way'!S399-'OddsRatio_working_3-way'!R399^2/3</f>
        <v>-0.81970382399566954</v>
      </c>
      <c r="V399" s="11">
        <f>'OddsRatio_working_3-way'!S399*'OddsRatio_working_3-way'!R399/3-2*'OddsRatio_working_3-way'!R399^3/27-'OddsRatio_working_3-way'!T399</f>
        <v>0.28120199794019535</v>
      </c>
      <c r="W399" s="11">
        <f>'OddsRatio_working_3-way'!V399^2+4*'OddsRatio_working_3-way'!U399^3/27</f>
        <v>-2.521105914418495E-3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0.14282477862749876</v>
      </c>
      <c r="Y399" s="11">
        <f>IF('OddsRatio_working_3-way'!W399&gt;=0,IF('OddsRatio_working_3-way'!V399+SQRT('OddsRatio_working_3-way'!W399)&gt;0,0,PI()),ACOS('OddsRatio_working_3-way'!V399/(2*'OddsRatio_working_3-way'!X399)))</f>
        <v>0.17669497813805313</v>
      </c>
      <c r="Z399" s="11">
        <f>'OddsRatio_working_3-way'!X399^(1/3)*COS('OddsRatio_working_3-way'!Y399/3)</f>
        <v>0.52181208224397957</v>
      </c>
      <c r="AA399" s="11">
        <f>'OddsRatio_working_3-way'!X399^(1/3)*COS(('OddsRatio_working_3-way'!Y399+2*PI())/3)</f>
        <v>-0.2875531632380669</v>
      </c>
      <c r="AB399" s="11">
        <f>'OddsRatio_working_3-way'!X399^(1/3)*COS(('OddsRatio_working_3-way'!Y399+4*PI())/3)</f>
        <v>-0.23425891900591275</v>
      </c>
      <c r="AC399" s="11">
        <f>'OddsRatio_working_3-way'!X399^(1/3)*SIN('OddsRatio_working_3-way'!Y399/3)</f>
        <v>3.076944625369198E-2</v>
      </c>
      <c r="AD399" s="11">
        <f>'OddsRatio_working_3-way'!X399^(1/3)*SIN(('OddsRatio_working_3-way'!Y399+2*PI())/3)</f>
        <v>0.4365177960980951</v>
      </c>
      <c r="AE399" s="11">
        <f>'OddsRatio_working_3-way'!X399^(1/3)*SIN(('OddsRatio_working_3-way'!Y399+4*PI())/3)</f>
        <v>-0.46728724235178704</v>
      </c>
      <c r="AF399" s="11">
        <f>-'OddsRatio_working_3-way'!U399/(3*'OddsRatio_working_3-way'!X399^(1/3))*COS(('OddsRatio_working_3-way'!Y399)/3)</f>
        <v>0.52181208224397957</v>
      </c>
      <c r="AG399" s="11">
        <f>-'OddsRatio_working_3-way'!U399/(3*'OddsRatio_working_3-way'!X399^(1/3))*COS(('OddsRatio_working_3-way'!Y399+2*PI())/3)</f>
        <v>-0.2875531632380669</v>
      </c>
      <c r="AH399" s="11">
        <f>-'OddsRatio_working_3-way'!U399/(3*'OddsRatio_working_3-way'!X399^(1/3))*COS(('OddsRatio_working_3-way'!Y399+4*PI())/3)</f>
        <v>-0.23425891900591275</v>
      </c>
      <c r="AI399" s="11">
        <f>'OddsRatio_working_3-way'!U399/(3*'OddsRatio_working_3-way'!X399^(1/3))*SIN(('OddsRatio_working_3-way'!Y399)/3)</f>
        <v>-3.076944625369198E-2</v>
      </c>
      <c r="AJ399" s="11">
        <f>'OddsRatio_working_3-way'!U399/(3*'OddsRatio_working_3-way'!X399^(1/3))*SIN(('OddsRatio_working_3-way'!Y399+2*PI())/3)</f>
        <v>-0.4365177960980951</v>
      </c>
      <c r="AK399" s="11">
        <f>'OddsRatio_working_3-way'!U399/(3*'OddsRatio_working_3-way'!X399^(1/3))*SIN(('OddsRatio_working_3-way'!Y399+4*PI())/3)</f>
        <v>0.46728724235178704</v>
      </c>
      <c r="AL399" s="11">
        <f>'OddsRatio_working_3-way'!Z399+'OddsRatio_working_3-way'!AF399</f>
        <v>1.0436241644879591</v>
      </c>
      <c r="AM399" s="11">
        <f>'OddsRatio_working_3-way'!AA399+'OddsRatio_working_3-way'!AG399</f>
        <v>-0.5751063264761338</v>
      </c>
      <c r="AN399" s="11">
        <f>'OddsRatio_working_3-way'!AB399+'OddsRatio_working_3-way'!AH399</f>
        <v>-0.4685178380118255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1.0436241644879591</v>
      </c>
      <c r="AS399" s="11">
        <f>IF(('OddsRatio_working_3-way'!X399=0),IF(Q399&gt;0,-Q399^(1/3),(-Q399)^(1/3)),'OddsRatio_working_3-way'!AM399-'OddsRatio_working_3-way'!R399/3)</f>
        <v>-0.5751063264761338</v>
      </c>
      <c r="AT399" s="11">
        <f>IF(('OddsRatio_working_3-way'!X399=0),IF(Q399&gt;0,-Q399^(1/3),(-Q399)^(1/3)),'OddsRatio_working_3-way'!AN399-'OddsRatio_working_3-way'!R399/3)</f>
        <v>-0.4685178380118255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1.8</v>
      </c>
      <c r="B400" s="4">
        <f>IF('True_Odds_Calculator_3-way'!B401="","",'True_Odds_Calculator_3-way'!B401)</f>
        <v>3.76</v>
      </c>
      <c r="C400" s="4">
        <f>IF('True_Odds_Calculator_3-way'!C401="","",'True_Odds_Calculator_3-way'!C401)</f>
        <v>4.7699999999999996</v>
      </c>
      <c r="D400" s="9">
        <f t="shared" si="91"/>
        <v>0.54277722705395226</v>
      </c>
      <c r="E400" s="9">
        <f t="shared" si="92"/>
        <v>0.25600335056894846</v>
      </c>
      <c r="F400" s="9">
        <f t="shared" si="93"/>
        <v>0.20121942237709931</v>
      </c>
      <c r="G400" s="9">
        <f t="shared" si="94"/>
        <v>1.0529706069001117</v>
      </c>
      <c r="H400" s="9">
        <f t="shared" si="95"/>
        <v>1.842376485520089</v>
      </c>
      <c r="I400" s="9">
        <f t="shared" si="96"/>
        <v>3.9061988750443075</v>
      </c>
      <c r="J400" s="9">
        <f t="shared" si="97"/>
        <v>4.9696991880134211</v>
      </c>
      <c r="K400" s="11">
        <f t="shared" si="98"/>
        <v>0.55555555555555558</v>
      </c>
      <c r="L400" s="11">
        <f t="shared" si="99"/>
        <v>0.26595744680851063</v>
      </c>
      <c r="M400" s="11">
        <f t="shared" si="100"/>
        <v>0.20964360587002098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-0.25784676687928398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0.227051954939015</v>
      </c>
      <c r="Q400" s="11">
        <f>2*'OddsRatio_working_3-way'!K400*'OddsRatio_working_3-way'!L400*'OddsRatio_working_3-way'!M400</f>
        <v>6.1951420174356078E-2</v>
      </c>
      <c r="R400" s="11">
        <f t="shared" si="101"/>
        <v>0</v>
      </c>
      <c r="S400" s="11">
        <f t="shared" si="102"/>
        <v>-0.88056933071925558</v>
      </c>
      <c r="T400" s="11">
        <f t="shared" si="103"/>
        <v>-0.24026448314304383</v>
      </c>
      <c r="U400" s="11">
        <f>'OddsRatio_working_3-way'!S400-'OddsRatio_working_3-way'!R400^2/3</f>
        <v>-0.88056933071925558</v>
      </c>
      <c r="V400" s="11">
        <f>'OddsRatio_working_3-way'!S400*'OddsRatio_working_3-way'!R400/3-2*'OddsRatio_working_3-way'!R400^3/27-'OddsRatio_working_3-way'!T400</f>
        <v>0.24026448314304383</v>
      </c>
      <c r="W400" s="11">
        <f>'OddsRatio_working_3-way'!V400^2+4*'OddsRatio_working_3-way'!U400^3/27</f>
        <v>-4.3427870737699527E-2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0.15902428477884559</v>
      </c>
      <c r="Y400" s="11">
        <f>IF('OddsRatio_working_3-way'!W400&gt;=0,IF('OddsRatio_working_3-way'!V400+SQRT('OddsRatio_working_3-way'!W400)&gt;0,0,PI()),ACOS('OddsRatio_working_3-way'!V400/(2*'OddsRatio_working_3-way'!X400)))</f>
        <v>0.71448114728848811</v>
      </c>
      <c r="Z400" s="11">
        <f>'OddsRatio_working_3-way'!X400^(1/3)*COS('OddsRatio_working_3-way'!Y400/3)</f>
        <v>0.52648530345005584</v>
      </c>
      <c r="AA400" s="11">
        <f>'OddsRatio_working_3-way'!X400^(1/3)*COS(('OddsRatio_working_3-way'!Y400+2*PI())/3)</f>
        <v>-0.37393254113748031</v>
      </c>
      <c r="AB400" s="11">
        <f>'OddsRatio_working_3-way'!X400^(1/3)*COS(('OddsRatio_working_3-way'!Y400+4*PI())/3)</f>
        <v>-0.15255276231257534</v>
      </c>
      <c r="AC400" s="11">
        <f>'OddsRatio_working_3-way'!X400^(1/3)*SIN('OddsRatio_working_3-way'!Y400/3)</f>
        <v>0.12781367489769868</v>
      </c>
      <c r="AD400" s="11">
        <f>'OddsRatio_working_3-way'!X400^(1/3)*SIN(('OddsRatio_working_3-way'!Y400+2*PI())/3)</f>
        <v>0.39204281005805797</v>
      </c>
      <c r="AE400" s="11">
        <f>'OddsRatio_working_3-way'!X400^(1/3)*SIN(('OddsRatio_working_3-way'!Y400+4*PI())/3)</f>
        <v>-0.51985648495575665</v>
      </c>
      <c r="AF400" s="11">
        <f>-'OddsRatio_working_3-way'!U400/(3*'OddsRatio_working_3-way'!X400^(1/3))*COS(('OddsRatio_working_3-way'!Y400)/3)</f>
        <v>0.52648530345005573</v>
      </c>
      <c r="AG400" s="11">
        <f>-'OddsRatio_working_3-way'!U400/(3*'OddsRatio_working_3-way'!X400^(1/3))*COS(('OddsRatio_working_3-way'!Y400+2*PI())/3)</f>
        <v>-0.37393254113748026</v>
      </c>
      <c r="AH400" s="11">
        <f>-'OddsRatio_working_3-way'!U400/(3*'OddsRatio_working_3-way'!X400^(1/3))*COS(('OddsRatio_working_3-way'!Y400+4*PI())/3)</f>
        <v>-0.15255276231257531</v>
      </c>
      <c r="AI400" s="11">
        <f>'OddsRatio_working_3-way'!U400/(3*'OddsRatio_working_3-way'!X400^(1/3))*SIN(('OddsRatio_working_3-way'!Y400)/3)</f>
        <v>-0.12781367489769865</v>
      </c>
      <c r="AJ400" s="11">
        <f>'OddsRatio_working_3-way'!U400/(3*'OddsRatio_working_3-way'!X400^(1/3))*SIN(('OddsRatio_working_3-way'!Y400+2*PI())/3)</f>
        <v>-0.39204281005805791</v>
      </c>
      <c r="AK400" s="11">
        <f>'OddsRatio_working_3-way'!U400/(3*'OddsRatio_working_3-way'!X400^(1/3))*SIN(('OddsRatio_working_3-way'!Y400+4*PI())/3)</f>
        <v>0.51985648495575654</v>
      </c>
      <c r="AL400" s="11">
        <f>'OddsRatio_working_3-way'!Z400+'OddsRatio_working_3-way'!AF400</f>
        <v>1.0529706069001117</v>
      </c>
      <c r="AM400" s="11">
        <f>'OddsRatio_working_3-way'!AA400+'OddsRatio_working_3-way'!AG400</f>
        <v>-0.74786508227496062</v>
      </c>
      <c r="AN400" s="11">
        <f>'OddsRatio_working_3-way'!AB400+'OddsRatio_working_3-way'!AH400</f>
        <v>-0.30510552462515061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1.0529706069001117</v>
      </c>
      <c r="AS400" s="11">
        <f>IF(('OddsRatio_working_3-way'!X400=0),IF(Q400&gt;0,-Q400^(1/3),(-Q400)^(1/3)),'OddsRatio_working_3-way'!AM400-'OddsRatio_working_3-way'!R400/3)</f>
        <v>-0.74786508227496062</v>
      </c>
      <c r="AT400" s="11">
        <f>IF(('OddsRatio_working_3-way'!X400=0),IF(Q400&gt;0,-Q400^(1/3),(-Q400)^(1/3)),'OddsRatio_working_3-way'!AN400-'OddsRatio_working_3-way'!R400/3)</f>
        <v>-0.30510552462515061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4.8899999999999997</v>
      </c>
      <c r="B401" s="4">
        <f>IF('True_Odds_Calculator_3-way'!B402="","",'True_Odds_Calculator_3-way'!B402)</f>
        <v>3.76</v>
      </c>
      <c r="C401" s="4">
        <f>IF('True_Odds_Calculator_3-way'!C402="","",'True_Odds_Calculator_3-way'!C402)</f>
        <v>1.75</v>
      </c>
      <c r="D401" s="9">
        <f t="shared" si="91"/>
        <v>0.1933280312675458</v>
      </c>
      <c r="E401" s="9">
        <f t="shared" si="92"/>
        <v>0.2524948702056784</v>
      </c>
      <c r="F401" s="9">
        <f t="shared" si="93"/>
        <v>0.55417709852677599</v>
      </c>
      <c r="G401" s="9">
        <f t="shared" si="94"/>
        <v>1.07263641330157</v>
      </c>
      <c r="H401" s="9">
        <f t="shared" si="95"/>
        <v>5.1725556477431072</v>
      </c>
      <c r="I401" s="9">
        <f t="shared" si="96"/>
        <v>3.9604765007123333</v>
      </c>
      <c r="J401" s="9">
        <f t="shared" si="97"/>
        <v>1.8044773099761777</v>
      </c>
      <c r="K401" s="11">
        <f t="shared" si="98"/>
        <v>0.20449897750511248</v>
      </c>
      <c r="L401" s="11">
        <f t="shared" si="99"/>
        <v>0.26595744680851063</v>
      </c>
      <c r="M401" s="11">
        <f t="shared" si="100"/>
        <v>0.5714285714285714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-0.25025640069368049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0.22998365251334835</v>
      </c>
      <c r="Q401" s="11">
        <f>2*'OddsRatio_working_3-way'!K401*'OddsRatio_working_3-way'!L401*'OddsRatio_working_3-way'!M401</f>
        <v>6.2157743922526584E-2</v>
      </c>
      <c r="R401" s="11">
        <f t="shared" si="101"/>
        <v>0</v>
      </c>
      <c r="S401" s="11">
        <f t="shared" si="102"/>
        <v>-0.91899208921674513</v>
      </c>
      <c r="T401" s="11">
        <f t="shared" si="103"/>
        <v>-0.24837624032885006</v>
      </c>
      <c r="U401" s="11">
        <f>'OddsRatio_working_3-way'!S401-'OddsRatio_working_3-way'!R401^2/3</f>
        <v>-0.91899208921674513</v>
      </c>
      <c r="V401" s="11">
        <f>'OddsRatio_working_3-way'!S401*'OddsRatio_working_3-way'!R401/3-2*'OddsRatio_working_3-way'!R401^3/27-'OddsRatio_working_3-way'!T401</f>
        <v>0.24837624032885006</v>
      </c>
      <c r="W401" s="11">
        <f>'OddsRatio_working_3-way'!V401^2+4*'OddsRatio_working_3-way'!U401^3/27</f>
        <v>-5.329169001869561E-2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0.16954530867779141</v>
      </c>
      <c r="Y401" s="11">
        <f>IF('OddsRatio_working_3-way'!W401&gt;=0,IF('OddsRatio_working_3-way'!V401+SQRT('OddsRatio_working_3-way'!W401)&gt;0,0,PI()),ACOS('OddsRatio_working_3-way'!V401/(2*'OddsRatio_working_3-way'!X401)))</f>
        <v>0.74884234879844747</v>
      </c>
      <c r="Z401" s="11">
        <f>'OddsRatio_working_3-way'!X401^(1/3)*COS('OddsRatio_working_3-way'!Y401/3)</f>
        <v>0.53631820665078511</v>
      </c>
      <c r="AA401" s="11">
        <f>'OddsRatio_working_3-way'!X401^(1/3)*COS(('OddsRatio_working_3-way'!Y401+2*PI())/3)</f>
        <v>-0.38656564121646747</v>
      </c>
      <c r="AB401" s="11">
        <f>'OddsRatio_working_3-way'!X401^(1/3)*COS(('OddsRatio_working_3-way'!Y401+4*PI())/3)</f>
        <v>-0.14975256543431756</v>
      </c>
      <c r="AC401" s="11">
        <f>'OddsRatio_working_3-way'!X401^(1/3)*SIN('OddsRatio_working_3-way'!Y401/3)</f>
        <v>0.13672409305044744</v>
      </c>
      <c r="AD401" s="11">
        <f>'OddsRatio_working_3-way'!X401^(1/3)*SIN(('OddsRatio_working_3-way'!Y401+2*PI())/3)</f>
        <v>0.39610314494646848</v>
      </c>
      <c r="AE401" s="11">
        <f>'OddsRatio_working_3-way'!X401^(1/3)*SIN(('OddsRatio_working_3-way'!Y401+4*PI())/3)</f>
        <v>-0.532827237996916</v>
      </c>
      <c r="AF401" s="11">
        <f>-'OddsRatio_working_3-way'!U401/(3*'OddsRatio_working_3-way'!X401^(1/3))*COS(('OddsRatio_working_3-way'!Y401)/3)</f>
        <v>0.536318206650785</v>
      </c>
      <c r="AG401" s="11">
        <f>-'OddsRatio_working_3-way'!U401/(3*'OddsRatio_working_3-way'!X401^(1/3))*COS(('OddsRatio_working_3-way'!Y401+2*PI())/3)</f>
        <v>-0.38656564121646741</v>
      </c>
      <c r="AH401" s="11">
        <f>-'OddsRatio_working_3-way'!U401/(3*'OddsRatio_working_3-way'!X401^(1/3))*COS(('OddsRatio_working_3-way'!Y401+4*PI())/3)</f>
        <v>-0.14975256543431753</v>
      </c>
      <c r="AI401" s="11">
        <f>'OddsRatio_working_3-way'!U401/(3*'OddsRatio_working_3-way'!X401^(1/3))*SIN(('OddsRatio_working_3-way'!Y401)/3)</f>
        <v>-0.13672409305044742</v>
      </c>
      <c r="AJ401" s="11">
        <f>'OddsRatio_working_3-way'!U401/(3*'OddsRatio_working_3-way'!X401^(1/3))*SIN(('OddsRatio_working_3-way'!Y401+2*PI())/3)</f>
        <v>-0.39610314494646842</v>
      </c>
      <c r="AK401" s="11">
        <f>'OddsRatio_working_3-way'!U401/(3*'OddsRatio_working_3-way'!X401^(1/3))*SIN(('OddsRatio_working_3-way'!Y401+4*PI())/3)</f>
        <v>0.53282723799691589</v>
      </c>
      <c r="AL401" s="11">
        <f>'OddsRatio_working_3-way'!Z401+'OddsRatio_working_3-way'!AF401</f>
        <v>1.07263641330157</v>
      </c>
      <c r="AM401" s="11">
        <f>'OddsRatio_working_3-way'!AA401+'OddsRatio_working_3-way'!AG401</f>
        <v>-0.77313128243293483</v>
      </c>
      <c r="AN401" s="11">
        <f>'OddsRatio_working_3-way'!AB401+'OddsRatio_working_3-way'!AH401</f>
        <v>-0.29950513086863506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1.07263641330157</v>
      </c>
      <c r="AS401" s="11">
        <f>IF(('OddsRatio_working_3-way'!X401=0),IF(Q401&gt;0,-Q401^(1/3),(-Q401)^(1/3)),'OddsRatio_working_3-way'!AM401-'OddsRatio_working_3-way'!R401/3)</f>
        <v>-0.77313128243293483</v>
      </c>
      <c r="AT401" s="11">
        <f>IF(('OddsRatio_working_3-way'!X401=0),IF(Q401&gt;0,-Q401^(1/3),(-Q401)^(1/3)),'OddsRatio_working_3-way'!AN401-'OddsRatio_working_3-way'!R401/3)</f>
        <v>-0.29950513086863506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2.41</v>
      </c>
      <c r="B402" s="4">
        <f>IF('True_Odds_Calculator_3-way'!B403="","",'True_Odds_Calculator_3-way'!B403)</f>
        <v>3.19</v>
      </c>
      <c r="C402" s="4">
        <f>IF('True_Odds_Calculator_3-way'!C403="","",'True_Odds_Calculator_3-way'!C403)</f>
        <v>3.22</v>
      </c>
      <c r="D402" s="9">
        <f t="shared" si="91"/>
        <v>0.40080533474222724</v>
      </c>
      <c r="E402" s="9">
        <f t="shared" si="92"/>
        <v>0.30102482112299495</v>
      </c>
      <c r="F402" s="9">
        <f t="shared" si="93"/>
        <v>0.29816984413477798</v>
      </c>
      <c r="G402" s="9">
        <f t="shared" si="94"/>
        <v>1.0602672136968299</v>
      </c>
      <c r="H402" s="9">
        <f t="shared" si="95"/>
        <v>2.4949767713125302</v>
      </c>
      <c r="I402" s="9">
        <f t="shared" si="96"/>
        <v>3.3219851979960571</v>
      </c>
      <c r="J402" s="9">
        <f t="shared" si="97"/>
        <v>3.3537932144069624</v>
      </c>
      <c r="K402" s="11">
        <f t="shared" si="98"/>
        <v>0.41493775933609955</v>
      </c>
      <c r="L402" s="11">
        <f t="shared" si="99"/>
        <v>0.31347962382445144</v>
      </c>
      <c r="M402" s="11">
        <f t="shared" si="100"/>
        <v>0.3105590062111801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-0.27691890434585498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0.23510365849569695</v>
      </c>
      <c r="Q402" s="11">
        <f>2*'OddsRatio_working_3-way'!K402*'OddsRatio_working_3-way'!L402*'OddsRatio_working_3-way'!M402</f>
        <v>8.079163522188898E-2</v>
      </c>
      <c r="R402" s="11">
        <f t="shared" si="101"/>
        <v>0</v>
      </c>
      <c r="S402" s="11">
        <f t="shared" si="102"/>
        <v>-0.84899822585628426</v>
      </c>
      <c r="T402" s="11">
        <f t="shared" si="103"/>
        <v>-0.2917519676482076</v>
      </c>
      <c r="U402" s="11">
        <f>'OddsRatio_working_3-way'!S402-'OddsRatio_working_3-way'!R402^2/3</f>
        <v>-0.84899822585628426</v>
      </c>
      <c r="V402" s="11">
        <f>'OddsRatio_working_3-way'!S402*'OddsRatio_working_3-way'!R402/3-2*'OddsRatio_working_3-way'!R402^3/27-'OddsRatio_working_3-way'!T402</f>
        <v>0.2917519676482076</v>
      </c>
      <c r="W402" s="11">
        <f>'OddsRatio_working_3-way'!V402^2+4*'OddsRatio_working_3-way'!U402^3/27</f>
        <v>-5.5409690170027115E-3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0.15054914450404849</v>
      </c>
      <c r="Y402" s="11">
        <f>IF('OddsRatio_working_3-way'!W402&gt;=0,IF('OddsRatio_working_3-way'!V402+SQRT('OddsRatio_working_3-way'!W402)&gt;0,0,PI()),ACOS('OddsRatio_working_3-way'!V402/(2*'OddsRatio_working_3-way'!X402)))</f>
        <v>0.2498107135412162</v>
      </c>
      <c r="Z402" s="11">
        <f>'OddsRatio_working_3-way'!X402^(1/3)*COS('OddsRatio_working_3-way'!Y402/3)</f>
        <v>0.53013360684841493</v>
      </c>
      <c r="AA402" s="11">
        <f>'OddsRatio_working_3-way'!X402^(1/3)*COS(('OddsRatio_working_3-way'!Y402+2*PI())/3)</f>
        <v>-0.30338554076625412</v>
      </c>
      <c r="AB402" s="11">
        <f>'OddsRatio_working_3-way'!X402^(1/3)*COS(('OddsRatio_working_3-way'!Y402+4*PI())/3)</f>
        <v>-0.22674806608216089</v>
      </c>
      <c r="AC402" s="11">
        <f>'OddsRatio_working_3-way'!X402^(1/3)*SIN('OddsRatio_working_3-way'!Y402/3)</f>
        <v>4.4246666638874339E-2</v>
      </c>
      <c r="AD402" s="11">
        <f>'OddsRatio_working_3-way'!X402^(1/3)*SIN(('OddsRatio_working_3-way'!Y402+2*PI())/3)</f>
        <v>0.43698583761116216</v>
      </c>
      <c r="AE402" s="11">
        <f>'OddsRatio_working_3-way'!X402^(1/3)*SIN(('OddsRatio_working_3-way'!Y402+4*PI())/3)</f>
        <v>-0.4812325042500365</v>
      </c>
      <c r="AF402" s="11">
        <f>-'OddsRatio_working_3-way'!U402/(3*'OddsRatio_working_3-way'!X402^(1/3))*COS(('OddsRatio_working_3-way'!Y402)/3)</f>
        <v>0.53013360684841493</v>
      </c>
      <c r="AG402" s="11">
        <f>-'OddsRatio_working_3-way'!U402/(3*'OddsRatio_working_3-way'!X402^(1/3))*COS(('OddsRatio_working_3-way'!Y402+2*PI())/3)</f>
        <v>-0.30338554076625412</v>
      </c>
      <c r="AH402" s="11">
        <f>-'OddsRatio_working_3-way'!U402/(3*'OddsRatio_working_3-way'!X402^(1/3))*COS(('OddsRatio_working_3-way'!Y402+4*PI())/3)</f>
        <v>-0.22674806608216089</v>
      </c>
      <c r="AI402" s="11">
        <f>'OddsRatio_working_3-way'!U402/(3*'OddsRatio_working_3-way'!X402^(1/3))*SIN(('OddsRatio_working_3-way'!Y402)/3)</f>
        <v>-4.4246666638874339E-2</v>
      </c>
      <c r="AJ402" s="11">
        <f>'OddsRatio_working_3-way'!U402/(3*'OddsRatio_working_3-way'!X402^(1/3))*SIN(('OddsRatio_working_3-way'!Y402+2*PI())/3)</f>
        <v>-0.43698583761116216</v>
      </c>
      <c r="AK402" s="11">
        <f>'OddsRatio_working_3-way'!U402/(3*'OddsRatio_working_3-way'!X402^(1/3))*SIN(('OddsRatio_working_3-way'!Y402+4*PI())/3)</f>
        <v>0.4812325042500365</v>
      </c>
      <c r="AL402" s="11">
        <f>'OddsRatio_working_3-way'!Z402+'OddsRatio_working_3-way'!AF402</f>
        <v>1.0602672136968299</v>
      </c>
      <c r="AM402" s="11">
        <f>'OddsRatio_working_3-way'!AA402+'OddsRatio_working_3-way'!AG402</f>
        <v>-0.60677108153250825</v>
      </c>
      <c r="AN402" s="11">
        <f>'OddsRatio_working_3-way'!AB402+'OddsRatio_working_3-way'!AH402</f>
        <v>-0.45349613216432177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1.0602672136968299</v>
      </c>
      <c r="AS402" s="11">
        <f>IF(('OddsRatio_working_3-way'!X402=0),IF(Q402&gt;0,-Q402^(1/3),(-Q402)^(1/3)),'OddsRatio_working_3-way'!AM402-'OddsRatio_working_3-way'!R402/3)</f>
        <v>-0.60677108153250825</v>
      </c>
      <c r="AT402" s="11">
        <f>IF(('OddsRatio_working_3-way'!X402=0),IF(Q402&gt;0,-Q402^(1/3),(-Q402)^(1/3)),'OddsRatio_working_3-way'!AN402-'OddsRatio_working_3-way'!R402/3)</f>
        <v>-0.45349613216432177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2.09</v>
      </c>
      <c r="B403" s="4">
        <f>IF('True_Odds_Calculator_3-way'!B404="","",'True_Odds_Calculator_3-way'!B404)</f>
        <v>3.41</v>
      </c>
      <c r="C403" s="4">
        <f>IF('True_Odds_Calculator_3-way'!C404="","",'True_Odds_Calculator_3-way'!C404)</f>
        <v>3.74</v>
      </c>
      <c r="D403" s="9">
        <f t="shared" si="91"/>
        <v>0.46340883496582297</v>
      </c>
      <c r="E403" s="9">
        <f t="shared" si="92"/>
        <v>0.28088502208592264</v>
      </c>
      <c r="F403" s="9">
        <f t="shared" si="93"/>
        <v>0.2557061429482545</v>
      </c>
      <c r="G403" s="9">
        <f t="shared" si="94"/>
        <v>1.062313523963621</v>
      </c>
      <c r="H403" s="9">
        <f t="shared" si="95"/>
        <v>2.1579217411203464</v>
      </c>
      <c r="I403" s="9">
        <f t="shared" si="96"/>
        <v>3.5601755927523264</v>
      </c>
      <c r="J403" s="9">
        <f t="shared" si="97"/>
        <v>3.9107390556603217</v>
      </c>
      <c r="K403" s="11">
        <f t="shared" si="98"/>
        <v>0.47846889952153115</v>
      </c>
      <c r="L403" s="11">
        <f t="shared" si="99"/>
        <v>0.29325513196480935</v>
      </c>
      <c r="M403" s="11">
        <f t="shared" si="100"/>
        <v>0.26737967914438499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-0.27003610557965108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0.23410588023698414</v>
      </c>
      <c r="Q403" s="11">
        <f>2*'OddsRatio_working_3-way'!K403*'OddsRatio_working_3-way'!L403*'OddsRatio_working_3-way'!M403</f>
        <v>7.5033935973392349E-2</v>
      </c>
      <c r="R403" s="11">
        <f t="shared" si="101"/>
        <v>0</v>
      </c>
      <c r="S403" s="11">
        <f t="shared" si="102"/>
        <v>-0.86694288430230382</v>
      </c>
      <c r="T403" s="11">
        <f t="shared" si="103"/>
        <v>-0.27786630907125121</v>
      </c>
      <c r="U403" s="11">
        <f>'OddsRatio_working_3-way'!S403-'OddsRatio_working_3-way'!R403^2/3</f>
        <v>-0.86694288430230382</v>
      </c>
      <c r="V403" s="11">
        <f>'OddsRatio_working_3-way'!S403*'OddsRatio_working_3-way'!R403/3-2*'OddsRatio_working_3-way'!R403^3/27-'OddsRatio_working_3-way'!T403</f>
        <v>0.27786630907125121</v>
      </c>
      <c r="W403" s="11">
        <f>'OddsRatio_working_3-way'!V403^2+4*'OddsRatio_working_3-way'!U403^3/27</f>
        <v>-1.93215100993787E-2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0.15534734936285427</v>
      </c>
      <c r="Y403" s="11">
        <f>IF('OddsRatio_working_3-way'!W403&gt;=0,IF('OddsRatio_working_3-way'!V403+SQRT('OddsRatio_working_3-way'!W403)&gt;0,0,PI()),ACOS('OddsRatio_working_3-way'!V403/(2*'OddsRatio_working_3-way'!X403)))</f>
        <v>0.46384532581453719</v>
      </c>
      <c r="Z403" s="11">
        <f>'OddsRatio_working_3-way'!X403^(1/3)*COS('OddsRatio_working_3-way'!Y403/3)</f>
        <v>0.53115676198181039</v>
      </c>
      <c r="AA403" s="11">
        <f>'OddsRatio_working_3-way'!X403^(1/3)*COS(('OddsRatio_working_3-way'!Y403+2*PI())/3)</f>
        <v>-0.33727281401275644</v>
      </c>
      <c r="AB403" s="11">
        <f>'OddsRatio_working_3-way'!X403^(1/3)*COS(('OddsRatio_working_3-way'!Y403+4*PI())/3)</f>
        <v>-0.19388394796905406</v>
      </c>
      <c r="AC403" s="11">
        <f>'OddsRatio_working_3-way'!X403^(1/3)*SIN('OddsRatio_working_3-way'!Y403/3)</f>
        <v>8.2785600409126969E-2</v>
      </c>
      <c r="AD403" s="11">
        <f>'OddsRatio_working_3-way'!X403^(1/3)*SIN(('OddsRatio_working_3-way'!Y403+2*PI())/3)</f>
        <v>0.41860244906356892</v>
      </c>
      <c r="AE403" s="11">
        <f>'OddsRatio_working_3-way'!X403^(1/3)*SIN(('OddsRatio_working_3-way'!Y403+4*PI())/3)</f>
        <v>-0.50138804947269566</v>
      </c>
      <c r="AF403" s="11">
        <f>-'OddsRatio_working_3-way'!U403/(3*'OddsRatio_working_3-way'!X403^(1/3))*COS(('OddsRatio_working_3-way'!Y403)/3)</f>
        <v>0.5311567619818105</v>
      </c>
      <c r="AG403" s="11">
        <f>-'OddsRatio_working_3-way'!U403/(3*'OddsRatio_working_3-way'!X403^(1/3))*COS(('OddsRatio_working_3-way'!Y403+2*PI())/3)</f>
        <v>-0.33727281401275649</v>
      </c>
      <c r="AH403" s="11">
        <f>-'OddsRatio_working_3-way'!U403/(3*'OddsRatio_working_3-way'!X403^(1/3))*COS(('OddsRatio_working_3-way'!Y403+4*PI())/3)</f>
        <v>-0.19388394796905409</v>
      </c>
      <c r="AI403" s="11">
        <f>'OddsRatio_working_3-way'!U403/(3*'OddsRatio_working_3-way'!X403^(1/3))*SIN(('OddsRatio_working_3-way'!Y403)/3)</f>
        <v>-8.2785600409126983E-2</v>
      </c>
      <c r="AJ403" s="11">
        <f>'OddsRatio_working_3-way'!U403/(3*'OddsRatio_working_3-way'!X403^(1/3))*SIN(('OddsRatio_working_3-way'!Y403+2*PI())/3)</f>
        <v>-0.41860244906356897</v>
      </c>
      <c r="AK403" s="11">
        <f>'OddsRatio_working_3-way'!U403/(3*'OddsRatio_working_3-way'!X403^(1/3))*SIN(('OddsRatio_working_3-way'!Y403+4*PI())/3)</f>
        <v>0.50138804947269577</v>
      </c>
      <c r="AL403" s="11">
        <f>'OddsRatio_working_3-way'!Z403+'OddsRatio_working_3-way'!AF403</f>
        <v>1.062313523963621</v>
      </c>
      <c r="AM403" s="11">
        <f>'OddsRatio_working_3-way'!AA403+'OddsRatio_working_3-way'!AG403</f>
        <v>-0.67454562802551288</v>
      </c>
      <c r="AN403" s="11">
        <f>'OddsRatio_working_3-way'!AB403+'OddsRatio_working_3-way'!AH403</f>
        <v>-0.38776789593810812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1.062313523963621</v>
      </c>
      <c r="AS403" s="11">
        <f>IF(('OddsRatio_working_3-way'!X403=0),IF(Q403&gt;0,-Q403^(1/3),(-Q403)^(1/3)),'OddsRatio_working_3-way'!AM403-'OddsRatio_working_3-way'!R403/3)</f>
        <v>-0.67454562802551288</v>
      </c>
      <c r="AT403" s="11">
        <f>IF(('OddsRatio_working_3-way'!X403=0),IF(Q403&gt;0,-Q403^(1/3),(-Q403)^(1/3)),'OddsRatio_working_3-way'!AN403-'OddsRatio_working_3-way'!R403/3)</f>
        <v>-0.38776789593810812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2.36</v>
      </c>
      <c r="B404" s="4">
        <f>IF('True_Odds_Calculator_3-way'!B405="","",'True_Odds_Calculator_3-way'!B405)</f>
        <v>3.44</v>
      </c>
      <c r="C404" s="4">
        <f>IF('True_Odds_Calculator_3-way'!C405="","",'True_Odds_Calculator_3-way'!C405)</f>
        <v>3.24</v>
      </c>
      <c r="D404" s="9">
        <f t="shared" si="91"/>
        <v>0.41521927307280027</v>
      </c>
      <c r="E404" s="9">
        <f t="shared" si="92"/>
        <v>0.28354521493925611</v>
      </c>
      <c r="F404" s="9">
        <f t="shared" si="93"/>
        <v>0.30123551198794335</v>
      </c>
      <c r="G404" s="9">
        <f t="shared" si="94"/>
        <v>1.0355632710419775</v>
      </c>
      <c r="H404" s="9">
        <f t="shared" si="95"/>
        <v>2.408366048617089</v>
      </c>
      <c r="I404" s="9">
        <f t="shared" si="96"/>
        <v>3.5267743813424253</v>
      </c>
      <c r="J404" s="9">
        <f t="shared" si="97"/>
        <v>3.3196617271340307</v>
      </c>
      <c r="K404" s="11">
        <f t="shared" si="98"/>
        <v>0.42372881355932207</v>
      </c>
      <c r="L404" s="11">
        <f t="shared" si="99"/>
        <v>0.29069767441860467</v>
      </c>
      <c r="M404" s="11">
        <f t="shared" si="100"/>
        <v>0.30864197530864196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-0.28259293323016876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0.2296262232538675</v>
      </c>
      <c r="Q404" s="11">
        <f>2*'OddsRatio_working_3-way'!K404*'OddsRatio_working_3-way'!L404*'OddsRatio_working_3-way'!M404</f>
        <v>7.6035173262870029E-2</v>
      </c>
      <c r="R404" s="11">
        <f t="shared" si="101"/>
        <v>0</v>
      </c>
      <c r="S404" s="11">
        <f t="shared" si="102"/>
        <v>-0.81256888001102112</v>
      </c>
      <c r="T404" s="11">
        <f t="shared" si="103"/>
        <v>-0.26906254305000699</v>
      </c>
      <c r="U404" s="11">
        <f>'OddsRatio_working_3-way'!S404-'OddsRatio_working_3-way'!R404^2/3</f>
        <v>-0.81256888001102112</v>
      </c>
      <c r="V404" s="11">
        <f>'OddsRatio_working_3-way'!S404*'OddsRatio_working_3-way'!R404/3-2*'OddsRatio_working_3-way'!R404^3/27-'OddsRatio_working_3-way'!T404</f>
        <v>0.26906254305000699</v>
      </c>
      <c r="W404" s="11">
        <f>'OddsRatio_working_3-way'!V404^2+4*'OddsRatio_working_3-way'!U404^3/27</f>
        <v>-7.0888115421690739E-3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0.14096405890749772</v>
      </c>
      <c r="Y404" s="11">
        <f>IF('OddsRatio_working_3-way'!W404&gt;=0,IF('OddsRatio_working_3-way'!V404+SQRT('OddsRatio_working_3-way'!W404)&gt;0,0,PI()),ACOS('OddsRatio_working_3-way'!V404/(2*'OddsRatio_working_3-way'!X404)))</f>
        <v>0.30326755525159288</v>
      </c>
      <c r="Z404" s="11">
        <f>'OddsRatio_working_3-way'!X404^(1/3)*COS('OddsRatio_working_3-way'!Y404/3)</f>
        <v>0.51778163552098866</v>
      </c>
      <c r="AA404" s="11">
        <f>'OddsRatio_working_3-way'!X404^(1/3)*COS(('OddsRatio_working_3-way'!Y404+2*PI())/3)</f>
        <v>-0.30437546836553731</v>
      </c>
      <c r="AB404" s="11">
        <f>'OddsRatio_working_3-way'!X404^(1/3)*COS(('OddsRatio_working_3-way'!Y404+4*PI())/3)</f>
        <v>-0.21340616715545141</v>
      </c>
      <c r="AC404" s="11">
        <f>'OddsRatio_working_3-way'!X404^(1/3)*SIN('OddsRatio_working_3-way'!Y404/3)</f>
        <v>5.2521150541635232E-2</v>
      </c>
      <c r="AD404" s="11">
        <f>'OddsRatio_working_3-way'!X404^(1/3)*SIN(('OddsRatio_working_3-way'!Y404+2*PI())/3)</f>
        <v>0.42215147470341358</v>
      </c>
      <c r="AE404" s="11">
        <f>'OddsRatio_working_3-way'!X404^(1/3)*SIN(('OddsRatio_working_3-way'!Y404+4*PI())/3)</f>
        <v>-0.47467262524504883</v>
      </c>
      <c r="AF404" s="11">
        <f>-'OddsRatio_working_3-way'!U404/(3*'OddsRatio_working_3-way'!X404^(1/3))*COS(('OddsRatio_working_3-way'!Y404)/3)</f>
        <v>0.51778163552098877</v>
      </c>
      <c r="AG404" s="11">
        <f>-'OddsRatio_working_3-way'!U404/(3*'OddsRatio_working_3-way'!X404^(1/3))*COS(('OddsRatio_working_3-way'!Y404+2*PI())/3)</f>
        <v>-0.30437546836553736</v>
      </c>
      <c r="AH404" s="11">
        <f>-'OddsRatio_working_3-way'!U404/(3*'OddsRatio_working_3-way'!X404^(1/3))*COS(('OddsRatio_working_3-way'!Y404+4*PI())/3)</f>
        <v>-0.21340616715545146</v>
      </c>
      <c r="AI404" s="11">
        <f>'OddsRatio_working_3-way'!U404/(3*'OddsRatio_working_3-way'!X404^(1/3))*SIN(('OddsRatio_working_3-way'!Y404)/3)</f>
        <v>-5.2521150541635246E-2</v>
      </c>
      <c r="AJ404" s="11">
        <f>'OddsRatio_working_3-way'!U404/(3*'OddsRatio_working_3-way'!X404^(1/3))*SIN(('OddsRatio_working_3-way'!Y404+2*PI())/3)</f>
        <v>-0.42215147470341363</v>
      </c>
      <c r="AK404" s="11">
        <f>'OddsRatio_working_3-way'!U404/(3*'OddsRatio_working_3-way'!X404^(1/3))*SIN(('OddsRatio_working_3-way'!Y404+4*PI())/3)</f>
        <v>0.47467262524504894</v>
      </c>
      <c r="AL404" s="11">
        <f>'OddsRatio_working_3-way'!Z404+'OddsRatio_working_3-way'!AF404</f>
        <v>1.0355632710419775</v>
      </c>
      <c r="AM404" s="11">
        <f>'OddsRatio_working_3-way'!AA404+'OddsRatio_working_3-way'!AG404</f>
        <v>-0.60875093673107461</v>
      </c>
      <c r="AN404" s="11">
        <f>'OddsRatio_working_3-way'!AB404+'OddsRatio_working_3-way'!AH404</f>
        <v>-0.42681233431090287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1.0355632710419775</v>
      </c>
      <c r="AS404" s="11">
        <f>IF(('OddsRatio_working_3-way'!X404=0),IF(Q404&gt;0,-Q404^(1/3),(-Q404)^(1/3)),'OddsRatio_working_3-way'!AM404-'OddsRatio_working_3-way'!R404/3)</f>
        <v>-0.60875093673107461</v>
      </c>
      <c r="AT404" s="11">
        <f>IF(('OddsRatio_working_3-way'!X404=0),IF(Q404&gt;0,-Q404^(1/3),(-Q404)^(1/3)),'OddsRatio_working_3-way'!AN404-'OddsRatio_working_3-way'!R404/3)</f>
        <v>-0.42681233431090287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2.69</v>
      </c>
      <c r="B405" s="4">
        <f>IF('True_Odds_Calculator_3-way'!B406="","",'True_Odds_Calculator_3-way'!B406)</f>
        <v>2.89</v>
      </c>
      <c r="C405" s="4">
        <f>IF('True_Odds_Calculator_3-way'!C406="","",'True_Odds_Calculator_3-way'!C406)</f>
        <v>3.02</v>
      </c>
      <c r="D405" s="9">
        <f t="shared" si="91"/>
        <v>0.35496069615109271</v>
      </c>
      <c r="E405" s="9">
        <f t="shared" si="92"/>
        <v>0.32978613750546593</v>
      </c>
      <c r="F405" s="9">
        <f t="shared" si="93"/>
        <v>0.31525316634344103</v>
      </c>
      <c r="G405" s="9">
        <f t="shared" si="94"/>
        <v>1.0752741517235236</v>
      </c>
      <c r="H405" s="9">
        <f t="shared" si="95"/>
        <v>2.8172133164127544</v>
      </c>
      <c r="I405" s="9">
        <f t="shared" si="96"/>
        <v>3.0322681467574597</v>
      </c>
      <c r="J405" s="9">
        <f t="shared" si="97"/>
        <v>3.1720537864815181</v>
      </c>
      <c r="K405" s="11">
        <f t="shared" si="98"/>
        <v>0.37174721189591081</v>
      </c>
      <c r="L405" s="11">
        <f t="shared" si="99"/>
        <v>0.34602076124567471</v>
      </c>
      <c r="M405" s="11">
        <f t="shared" si="100"/>
        <v>0.33112582781456956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-0.2748165052388678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0.23852338351212221</v>
      </c>
      <c r="Q405" s="11">
        <f>2*'OddsRatio_working_3-way'!K405*'OddsRatio_working_3-way'!L405*'OddsRatio_working_3-way'!M405</f>
        <v>8.518692268290079E-2</v>
      </c>
      <c r="R405" s="11">
        <f t="shared" si="101"/>
        <v>0</v>
      </c>
      <c r="S405" s="11">
        <f t="shared" si="102"/>
        <v>-0.86793689230856075</v>
      </c>
      <c r="T405" s="11">
        <f t="shared" si="103"/>
        <v>-0.3099774615387717</v>
      </c>
      <c r="U405" s="11">
        <f>'OddsRatio_working_3-way'!S405-'OddsRatio_working_3-way'!R405^2/3</f>
        <v>-0.86793689230856075</v>
      </c>
      <c r="V405" s="11">
        <f>'OddsRatio_working_3-way'!S405*'OddsRatio_working_3-way'!R405/3-2*'OddsRatio_working_3-way'!R405^3/27-'OddsRatio_working_3-way'!T405</f>
        <v>0.3099774615387717</v>
      </c>
      <c r="W405" s="11">
        <f>'OddsRatio_working_3-way'!V405^2+4*'OddsRatio_working_3-way'!U405^3/27</f>
        <v>-7.7758842278584372E-4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0.15561460012223027</v>
      </c>
      <c r="Y405" s="11">
        <f>IF('OddsRatio_working_3-way'!W405&gt;=0,IF('OddsRatio_working_3-way'!V405+SQRT('OddsRatio_working_3-way'!W405)&gt;0,0,PI()),ACOS('OddsRatio_working_3-way'!V405/(2*'OddsRatio_working_3-way'!X405)))</f>
        <v>8.9717535616116839E-2</v>
      </c>
      <c r="Z405" s="11">
        <f>'OddsRatio_working_3-way'!X405^(1/3)*COS('OddsRatio_working_3-way'!Y405/3)</f>
        <v>0.53763707586176179</v>
      </c>
      <c r="AA405" s="11">
        <f>'OddsRatio_working_3-way'!X405^(1/3)*COS(('OddsRatio_working_3-way'!Y405+2*PI())/3)</f>
        <v>-0.28274707235668833</v>
      </c>
      <c r="AB405" s="11">
        <f>'OddsRatio_working_3-way'!X405^(1/3)*COS(('OddsRatio_working_3-way'!Y405+4*PI())/3)</f>
        <v>-0.25489000350507351</v>
      </c>
      <c r="AC405" s="11">
        <f>'OddsRatio_working_3-way'!X405^(1/3)*SIN('OddsRatio_working_3-way'!Y405/3)</f>
        <v>1.6083286200313747E-2</v>
      </c>
      <c r="AD405" s="11">
        <f>'OddsRatio_working_3-way'!X405^(1/3)*SIN(('OddsRatio_working_3-way'!Y405+2*PI())/3)</f>
        <v>0.45756572261251016</v>
      </c>
      <c r="AE405" s="11">
        <f>'OddsRatio_working_3-way'!X405^(1/3)*SIN(('OddsRatio_working_3-way'!Y405+4*PI())/3)</f>
        <v>-0.4736490088128239</v>
      </c>
      <c r="AF405" s="11">
        <f>-'OddsRatio_working_3-way'!U405/(3*'OddsRatio_working_3-way'!X405^(1/3))*COS(('OddsRatio_working_3-way'!Y405)/3)</f>
        <v>0.53763707586176179</v>
      </c>
      <c r="AG405" s="11">
        <f>-'OddsRatio_working_3-way'!U405/(3*'OddsRatio_working_3-way'!X405^(1/3))*COS(('OddsRatio_working_3-way'!Y405+2*PI())/3)</f>
        <v>-0.28274707235668833</v>
      </c>
      <c r="AH405" s="11">
        <f>-'OddsRatio_working_3-way'!U405/(3*'OddsRatio_working_3-way'!X405^(1/3))*COS(('OddsRatio_working_3-way'!Y405+4*PI())/3)</f>
        <v>-0.25489000350507351</v>
      </c>
      <c r="AI405" s="11">
        <f>'OddsRatio_working_3-way'!U405/(3*'OddsRatio_working_3-way'!X405^(1/3))*SIN(('OddsRatio_working_3-way'!Y405)/3)</f>
        <v>-1.6083286200313747E-2</v>
      </c>
      <c r="AJ405" s="11">
        <f>'OddsRatio_working_3-way'!U405/(3*'OddsRatio_working_3-way'!X405^(1/3))*SIN(('OddsRatio_working_3-way'!Y405+2*PI())/3)</f>
        <v>-0.45756572261251016</v>
      </c>
      <c r="AK405" s="11">
        <f>'OddsRatio_working_3-way'!U405/(3*'OddsRatio_working_3-way'!X405^(1/3))*SIN(('OddsRatio_working_3-way'!Y405+4*PI())/3)</f>
        <v>0.4736490088128239</v>
      </c>
      <c r="AL405" s="11">
        <f>'OddsRatio_working_3-way'!Z405+'OddsRatio_working_3-way'!AF405</f>
        <v>1.0752741517235236</v>
      </c>
      <c r="AM405" s="11">
        <f>'OddsRatio_working_3-way'!AA405+'OddsRatio_working_3-way'!AG405</f>
        <v>-0.56549414471337667</v>
      </c>
      <c r="AN405" s="11">
        <f>'OddsRatio_working_3-way'!AB405+'OddsRatio_working_3-way'!AH405</f>
        <v>-0.50978000701014703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1.0752741517235236</v>
      </c>
      <c r="AS405" s="11">
        <f>IF(('OddsRatio_working_3-way'!X405=0),IF(Q405&gt;0,-Q405^(1/3),(-Q405)^(1/3)),'OddsRatio_working_3-way'!AM405-'OddsRatio_working_3-way'!R405/3)</f>
        <v>-0.56549414471337667</v>
      </c>
      <c r="AT405" s="11">
        <f>IF(('OddsRatio_working_3-way'!X405=0),IF(Q405&gt;0,-Q405^(1/3),(-Q405)^(1/3)),'OddsRatio_working_3-way'!AN405-'OddsRatio_working_3-way'!R405/3)</f>
        <v>-0.50978000701014703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1.94</v>
      </c>
      <c r="B406" s="4">
        <f>IF('True_Odds_Calculator_3-way'!B407="","",'True_Odds_Calculator_3-way'!B407)</f>
        <v>3.31</v>
      </c>
      <c r="C406" s="4">
        <f>IF('True_Odds_Calculator_3-way'!C407="","",'True_Odds_Calculator_3-way'!C407)</f>
        <v>4.72</v>
      </c>
      <c r="D406" s="9">
        <f t="shared" si="91"/>
        <v>0.50366232650520848</v>
      </c>
      <c r="E406" s="9">
        <f t="shared" si="92"/>
        <v>0.2922516471515475</v>
      </c>
      <c r="F406" s="9">
        <f t="shared" si="93"/>
        <v>0.20408602634324385</v>
      </c>
      <c r="G406" s="9">
        <f t="shared" si="94"/>
        <v>1.0483587391854363</v>
      </c>
      <c r="H406" s="9">
        <f t="shared" si="95"/>
        <v>1.9854572148343097</v>
      </c>
      <c r="I406" s="9">
        <f t="shared" si="96"/>
        <v>3.4217086875183584</v>
      </c>
      <c r="J406" s="9">
        <f t="shared" si="97"/>
        <v>4.8998945097698225</v>
      </c>
      <c r="K406" s="11">
        <f t="shared" si="98"/>
        <v>0.51546391752577325</v>
      </c>
      <c r="L406" s="11">
        <f t="shared" si="99"/>
        <v>0.30211480362537763</v>
      </c>
      <c r="M406" s="11">
        <f t="shared" si="100"/>
        <v>0.21186440677966104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-0.26650849146893862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0.22996463625599362</v>
      </c>
      <c r="Q406" s="11">
        <f>2*'OddsRatio_working_3-way'!K406*'OddsRatio_working_3-way'!L406*'OddsRatio_working_3-way'!M406</f>
        <v>6.598698314375713E-2</v>
      </c>
      <c r="R406" s="11">
        <f t="shared" si="101"/>
        <v>0</v>
      </c>
      <c r="S406" s="11">
        <f t="shared" si="102"/>
        <v>-0.86287920879547597</v>
      </c>
      <c r="T406" s="11">
        <f t="shared" si="103"/>
        <v>-0.24759805130429724</v>
      </c>
      <c r="U406" s="11">
        <f>'OddsRatio_working_3-way'!S406-'OddsRatio_working_3-way'!R406^2/3</f>
        <v>-0.86287920879547597</v>
      </c>
      <c r="V406" s="11">
        <f>'OddsRatio_working_3-way'!S406*'OddsRatio_working_3-way'!R406/3-2*'OddsRatio_working_3-way'!R406^3/27-'OddsRatio_working_3-way'!T406</f>
        <v>0.24759805130429724</v>
      </c>
      <c r="W406" s="11">
        <f>'OddsRatio_working_3-way'!V406^2+4*'OddsRatio_working_3-way'!U406^3/27</f>
        <v>-3.3875323529466393E-2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0.15425637631808919</v>
      </c>
      <c r="Y406" s="11">
        <f>IF('OddsRatio_working_3-way'!W406&gt;=0,IF('OddsRatio_working_3-way'!V406+SQRT('OddsRatio_working_3-way'!W406)&gt;0,0,PI()),ACOS('OddsRatio_working_3-way'!V406/(2*'OddsRatio_working_3-way'!X406)))</f>
        <v>0.63923278247816462</v>
      </c>
      <c r="Z406" s="11">
        <f>'OddsRatio_working_3-way'!X406^(1/3)*COS('OddsRatio_working_3-way'!Y406/3)</f>
        <v>0.52417936959271827</v>
      </c>
      <c r="AA406" s="11">
        <f>'OddsRatio_working_3-way'!X406^(1/3)*COS(('OddsRatio_working_3-way'!Y406+2*PI())/3)</f>
        <v>-0.36030777665780994</v>
      </c>
      <c r="AB406" s="11">
        <f>'OddsRatio_working_3-way'!X406^(1/3)*COS(('OddsRatio_working_3-way'!Y406+4*PI())/3)</f>
        <v>-0.16387159293490844</v>
      </c>
      <c r="AC406" s="11">
        <f>'OddsRatio_working_3-way'!X406^(1/3)*SIN('OddsRatio_working_3-way'!Y406/3)</f>
        <v>0.11341248355099998</v>
      </c>
      <c r="AD406" s="11">
        <f>'OddsRatio_working_3-way'!X406^(1/3)*SIN(('OddsRatio_working_3-way'!Y406+2*PI())/3)</f>
        <v>0.39724640843150633</v>
      </c>
      <c r="AE406" s="11">
        <f>'OddsRatio_working_3-way'!X406^(1/3)*SIN(('OddsRatio_working_3-way'!Y406+4*PI())/3)</f>
        <v>-0.51065889198250625</v>
      </c>
      <c r="AF406" s="11">
        <f>-'OddsRatio_working_3-way'!U406/(3*'OddsRatio_working_3-way'!X406^(1/3))*COS(('OddsRatio_working_3-way'!Y406)/3)</f>
        <v>0.52417936959271816</v>
      </c>
      <c r="AG406" s="11">
        <f>-'OddsRatio_working_3-way'!U406/(3*'OddsRatio_working_3-way'!X406^(1/3))*COS(('OddsRatio_working_3-way'!Y406+2*PI())/3)</f>
        <v>-0.36030777665780989</v>
      </c>
      <c r="AH406" s="11">
        <f>-'OddsRatio_working_3-way'!U406/(3*'OddsRatio_working_3-way'!X406^(1/3))*COS(('OddsRatio_working_3-way'!Y406+4*PI())/3)</f>
        <v>-0.16387159293490841</v>
      </c>
      <c r="AI406" s="11">
        <f>'OddsRatio_working_3-way'!U406/(3*'OddsRatio_working_3-way'!X406^(1/3))*SIN(('OddsRatio_working_3-way'!Y406)/3)</f>
        <v>-0.11341248355099995</v>
      </c>
      <c r="AJ406" s="11">
        <f>'OddsRatio_working_3-way'!U406/(3*'OddsRatio_working_3-way'!X406^(1/3))*SIN(('OddsRatio_working_3-way'!Y406+2*PI())/3)</f>
        <v>-0.39724640843150627</v>
      </c>
      <c r="AK406" s="11">
        <f>'OddsRatio_working_3-way'!U406/(3*'OddsRatio_working_3-way'!X406^(1/3))*SIN(('OddsRatio_working_3-way'!Y406+4*PI())/3)</f>
        <v>0.51065889198250614</v>
      </c>
      <c r="AL406" s="11">
        <f>'OddsRatio_working_3-way'!Z406+'OddsRatio_working_3-way'!AF406</f>
        <v>1.0483587391854363</v>
      </c>
      <c r="AM406" s="11">
        <f>'OddsRatio_working_3-way'!AA406+'OddsRatio_working_3-way'!AG406</f>
        <v>-0.72061555331561977</v>
      </c>
      <c r="AN406" s="11">
        <f>'OddsRatio_working_3-way'!AB406+'OddsRatio_working_3-way'!AH406</f>
        <v>-0.32774318586981688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1.0483587391854363</v>
      </c>
      <c r="AS406" s="11">
        <f>IF(('OddsRatio_working_3-way'!X406=0),IF(Q406&gt;0,-Q406^(1/3),(-Q406)^(1/3)),'OddsRatio_working_3-way'!AM406-'OddsRatio_working_3-way'!R406/3)</f>
        <v>-0.72061555331561977</v>
      </c>
      <c r="AT406" s="11">
        <f>IF(('OddsRatio_working_3-way'!X406=0),IF(Q406&gt;0,-Q406^(1/3),(-Q406)^(1/3)),'OddsRatio_working_3-way'!AN406-'OddsRatio_working_3-way'!R406/3)</f>
        <v>-0.32774318586981688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1.52</v>
      </c>
      <c r="B407" s="4">
        <f>IF('True_Odds_Calculator_3-way'!B408="","",'True_Odds_Calculator_3-way'!B408)</f>
        <v>4.3600000000000003</v>
      </c>
      <c r="C407" s="4">
        <f>IF('True_Odds_Calculator_3-way'!C408="","",'True_Odds_Calculator_3-way'!C408)</f>
        <v>6.87</v>
      </c>
      <c r="D407" s="9">
        <f t="shared" si="91"/>
        <v>0.6436268126453184</v>
      </c>
      <c r="E407" s="9">
        <f t="shared" si="92"/>
        <v>0.2184491709986118</v>
      </c>
      <c r="F407" s="9">
        <f t="shared" si="93"/>
        <v>0.13792401635606974</v>
      </c>
      <c r="G407" s="9">
        <f t="shared" si="94"/>
        <v>1.0647987920025042</v>
      </c>
      <c r="H407" s="9">
        <f t="shared" si="95"/>
        <v>1.553695371841302</v>
      </c>
      <c r="I407" s="9">
        <f t="shared" si="96"/>
        <v>4.5777239411284141</v>
      </c>
      <c r="J407" s="9">
        <f t="shared" si="97"/>
        <v>7.2503689090546999</v>
      </c>
      <c r="K407" s="11">
        <f t="shared" si="98"/>
        <v>0.65789473684210531</v>
      </c>
      <c r="L407" s="11">
        <f t="shared" si="99"/>
        <v>0.2293577981651376</v>
      </c>
      <c r="M407" s="11">
        <f t="shared" si="100"/>
        <v>0.14556040756914118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-0.2252650977630366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0.21414986326037042</v>
      </c>
      <c r="Q407" s="11">
        <f>2*'OddsRatio_working_3-way'!K407*'OddsRatio_working_3-way'!L407*'OddsRatio_working_3-way'!M407</f>
        <v>4.3928177079050335E-2</v>
      </c>
      <c r="R407" s="11">
        <f t="shared" si="101"/>
        <v>0</v>
      </c>
      <c r="S407" s="11">
        <f t="shared" si="102"/>
        <v>-0.95065709418349997</v>
      </c>
      <c r="T407" s="11">
        <f t="shared" si="103"/>
        <v>-0.19500658342225638</v>
      </c>
      <c r="U407" s="11">
        <f>'OddsRatio_working_3-way'!S407-'OddsRatio_working_3-way'!R407^2/3</f>
        <v>-0.95065709418349997</v>
      </c>
      <c r="V407" s="11">
        <f>'OddsRatio_working_3-way'!S407*'OddsRatio_working_3-way'!R407/3-2*'OddsRatio_working_3-way'!R407^3/27-'OddsRatio_working_3-way'!T407</f>
        <v>0.19500658342225638</v>
      </c>
      <c r="W407" s="11">
        <f>'OddsRatio_working_3-way'!V407^2+4*'OddsRatio_working_3-way'!U407^3/27</f>
        <v>-8.9254701064634054E-2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0.17838320313489123</v>
      </c>
      <c r="Y407" s="11">
        <f>IF('OddsRatio_working_3-way'!W407&gt;=0,IF('OddsRatio_working_3-way'!V407+SQRT('OddsRatio_working_3-way'!W407)&gt;0,0,PI()),ACOS('OddsRatio_working_3-way'!V407/(2*'OddsRatio_working_3-way'!X407)))</f>
        <v>0.99250418530361229</v>
      </c>
      <c r="Z407" s="11">
        <f>'OddsRatio_working_3-way'!X407^(1/3)*COS('OddsRatio_working_3-way'!Y407/3)</f>
        <v>0.53239939600125208</v>
      </c>
      <c r="AA407" s="11">
        <f>'OddsRatio_working_3-way'!X407^(1/3)*COS(('OddsRatio_working_3-way'!Y407+2*PI())/3)</f>
        <v>-0.42455826549541464</v>
      </c>
      <c r="AB407" s="11">
        <f>'OddsRatio_working_3-way'!X407^(1/3)*COS(('OddsRatio_working_3-way'!Y407+4*PI())/3)</f>
        <v>-0.10784113050583752</v>
      </c>
      <c r="AC407" s="11">
        <f>'OddsRatio_working_3-way'!X407^(1/3)*SIN('OddsRatio_working_3-way'!Y407/3)</f>
        <v>0.18285672314319937</v>
      </c>
      <c r="AD407" s="11">
        <f>'OddsRatio_working_3-way'!X407^(1/3)*SIN(('OddsRatio_working_3-way'!Y407+2*PI())/3)</f>
        <v>0.3696430403249758</v>
      </c>
      <c r="AE407" s="11">
        <f>'OddsRatio_working_3-way'!X407^(1/3)*SIN(('OddsRatio_working_3-way'!Y407+4*PI())/3)</f>
        <v>-0.5524997634681752</v>
      </c>
      <c r="AF407" s="11">
        <f>-'OddsRatio_working_3-way'!U407/(3*'OddsRatio_working_3-way'!X407^(1/3))*COS(('OddsRatio_working_3-way'!Y407)/3)</f>
        <v>0.53239939600125208</v>
      </c>
      <c r="AG407" s="11">
        <f>-'OddsRatio_working_3-way'!U407/(3*'OddsRatio_working_3-way'!X407^(1/3))*COS(('OddsRatio_working_3-way'!Y407+2*PI())/3)</f>
        <v>-0.42455826549541464</v>
      </c>
      <c r="AH407" s="11">
        <f>-'OddsRatio_working_3-way'!U407/(3*'OddsRatio_working_3-way'!X407^(1/3))*COS(('OddsRatio_working_3-way'!Y407+4*PI())/3)</f>
        <v>-0.10784113050583752</v>
      </c>
      <c r="AI407" s="11">
        <f>'OddsRatio_working_3-way'!U407/(3*'OddsRatio_working_3-way'!X407^(1/3))*SIN(('OddsRatio_working_3-way'!Y407)/3)</f>
        <v>-0.18285672314319937</v>
      </c>
      <c r="AJ407" s="11">
        <f>'OddsRatio_working_3-way'!U407/(3*'OddsRatio_working_3-way'!X407^(1/3))*SIN(('OddsRatio_working_3-way'!Y407+2*PI())/3)</f>
        <v>-0.3696430403249758</v>
      </c>
      <c r="AK407" s="11">
        <f>'OddsRatio_working_3-way'!U407/(3*'OddsRatio_working_3-way'!X407^(1/3))*SIN(('OddsRatio_working_3-way'!Y407+4*PI())/3)</f>
        <v>0.5524997634681752</v>
      </c>
      <c r="AL407" s="11">
        <f>'OddsRatio_working_3-way'!Z407+'OddsRatio_working_3-way'!AF407</f>
        <v>1.0647987920025042</v>
      </c>
      <c r="AM407" s="11">
        <f>'OddsRatio_working_3-way'!AA407+'OddsRatio_working_3-way'!AG407</f>
        <v>-0.84911653099082929</v>
      </c>
      <c r="AN407" s="11">
        <f>'OddsRatio_working_3-way'!AB407+'OddsRatio_working_3-way'!AH407</f>
        <v>-0.21568226101167504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1.0647987920025042</v>
      </c>
      <c r="AS407" s="11">
        <f>IF(('OddsRatio_working_3-way'!X407=0),IF(Q407&gt;0,-Q407^(1/3),(-Q407)^(1/3)),'OddsRatio_working_3-way'!AM407-'OddsRatio_working_3-way'!R407/3)</f>
        <v>-0.84911653099082929</v>
      </c>
      <c r="AT407" s="11">
        <f>IF(('OddsRatio_working_3-way'!X407=0),IF(Q407&gt;0,-Q407^(1/3),(-Q407)^(1/3)),'OddsRatio_working_3-way'!AN407-'OddsRatio_working_3-way'!R407/3)</f>
        <v>-0.21568226101167504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1.58</v>
      </c>
      <c r="B408" s="4">
        <f>IF('True_Odds_Calculator_3-way'!B409="","",'True_Odds_Calculator_3-way'!B409)</f>
        <v>3.97</v>
      </c>
      <c r="C408" s="4">
        <f>IF('True_Odds_Calculator_3-way'!C409="","",'True_Odds_Calculator_3-way'!C409)</f>
        <v>6.87</v>
      </c>
      <c r="D408" s="9">
        <f t="shared" si="91"/>
        <v>0.61979640621631393</v>
      </c>
      <c r="E408" s="9">
        <f t="shared" si="92"/>
        <v>0.24147588768997008</v>
      </c>
      <c r="F408" s="9">
        <f t="shared" si="93"/>
        <v>0.13872770609371615</v>
      </c>
      <c r="G408" s="9">
        <f t="shared" si="94"/>
        <v>1.0576431727958369</v>
      </c>
      <c r="H408" s="9">
        <f t="shared" si="95"/>
        <v>1.6134330402215853</v>
      </c>
      <c r="I408" s="9">
        <f t="shared" si="96"/>
        <v>4.1412002232036347</v>
      </c>
      <c r="J408" s="9">
        <f t="shared" si="97"/>
        <v>7.2083654243115625</v>
      </c>
      <c r="K408" s="11">
        <f t="shared" si="98"/>
        <v>0.63291139240506322</v>
      </c>
      <c r="L408" s="11">
        <f t="shared" si="99"/>
        <v>0.25188916876574308</v>
      </c>
      <c r="M408" s="11">
        <f t="shared" si="100"/>
        <v>0.14556040756914118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-0.23464873288929589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0.21859819521431462</v>
      </c>
      <c r="Q408" s="11">
        <f>2*'OddsRatio_working_3-way'!K408*'OddsRatio_working_3-way'!L408*'OddsRatio_working_3-way'!M408</f>
        <v>4.6411506414928791E-2</v>
      </c>
      <c r="R408" s="11">
        <f t="shared" si="101"/>
        <v>0</v>
      </c>
      <c r="S408" s="11">
        <f t="shared" si="102"/>
        <v>-0.93159759493543182</v>
      </c>
      <c r="T408" s="11">
        <f t="shared" si="103"/>
        <v>-0.19779142143002798</v>
      </c>
      <c r="U408" s="11">
        <f>'OddsRatio_working_3-way'!S408-'OddsRatio_working_3-way'!R408^2/3</f>
        <v>-0.93159759493543182</v>
      </c>
      <c r="V408" s="11">
        <f>'OddsRatio_working_3-way'!S408*'OddsRatio_working_3-way'!R408/3-2*'OddsRatio_working_3-way'!R408^3/27-'OddsRatio_working_3-way'!T408</f>
        <v>0.19779142143002798</v>
      </c>
      <c r="W408" s="11">
        <f>'OddsRatio_working_3-way'!V408^2+4*'OddsRatio_working_3-way'!U408^3/27</f>
        <v>-8.065772466057701E-2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0.17304563780393883</v>
      </c>
      <c r="Y408" s="11">
        <f>IF('OddsRatio_working_3-way'!W408&gt;=0,IF('OddsRatio_working_3-way'!V408+SQRT('OddsRatio_working_3-way'!W408)&gt;0,0,PI()),ACOS('OddsRatio_working_3-way'!V408/(2*'OddsRatio_working_3-way'!X408)))</f>
        <v>0.96246280001998175</v>
      </c>
      <c r="Z408" s="11">
        <f>'OddsRatio_working_3-way'!X408^(1/3)*COS('OddsRatio_working_3-way'!Y408/3)</f>
        <v>0.52882158639791843</v>
      </c>
      <c r="AA408" s="11">
        <f>'OddsRatio_working_3-way'!X408^(1/3)*COS(('OddsRatio_working_3-way'!Y408+2*PI())/3)</f>
        <v>-0.41659553636840307</v>
      </c>
      <c r="AB408" s="11">
        <f>'OddsRatio_working_3-way'!X408^(1/3)*COS(('OddsRatio_working_3-way'!Y408+4*PI())/3)</f>
        <v>-0.11222605002951554</v>
      </c>
      <c r="AC408" s="11">
        <f>'OddsRatio_working_3-way'!X408^(1/3)*SIN('OddsRatio_working_3-way'!Y408/3)</f>
        <v>0.17572780487086492</v>
      </c>
      <c r="AD408" s="11">
        <f>'OddsRatio_working_3-way'!X408^(1/3)*SIN(('OddsRatio_working_3-way'!Y408+2*PI())/3)</f>
        <v>0.37010902545475227</v>
      </c>
      <c r="AE408" s="11">
        <f>'OddsRatio_working_3-way'!X408^(1/3)*SIN(('OddsRatio_working_3-way'!Y408+4*PI())/3)</f>
        <v>-0.54583683032561714</v>
      </c>
      <c r="AF408" s="11">
        <f>-'OddsRatio_working_3-way'!U408/(3*'OddsRatio_working_3-way'!X408^(1/3))*COS(('OddsRatio_working_3-way'!Y408)/3)</f>
        <v>0.52882158639791843</v>
      </c>
      <c r="AG408" s="11">
        <f>-'OddsRatio_working_3-way'!U408/(3*'OddsRatio_working_3-way'!X408^(1/3))*COS(('OddsRatio_working_3-way'!Y408+2*PI())/3)</f>
        <v>-0.41659553636840307</v>
      </c>
      <c r="AH408" s="11">
        <f>-'OddsRatio_working_3-way'!U408/(3*'OddsRatio_working_3-way'!X408^(1/3))*COS(('OddsRatio_working_3-way'!Y408+4*PI())/3)</f>
        <v>-0.11222605002951554</v>
      </c>
      <c r="AI408" s="11">
        <f>'OddsRatio_working_3-way'!U408/(3*'OddsRatio_working_3-way'!X408^(1/3))*SIN(('OddsRatio_working_3-way'!Y408)/3)</f>
        <v>-0.17572780487086492</v>
      </c>
      <c r="AJ408" s="11">
        <f>'OddsRatio_working_3-way'!U408/(3*'OddsRatio_working_3-way'!X408^(1/3))*SIN(('OddsRatio_working_3-way'!Y408+2*PI())/3)</f>
        <v>-0.37010902545475227</v>
      </c>
      <c r="AK408" s="11">
        <f>'OddsRatio_working_3-way'!U408/(3*'OddsRatio_working_3-way'!X408^(1/3))*SIN(('OddsRatio_working_3-way'!Y408+4*PI())/3)</f>
        <v>0.54583683032561714</v>
      </c>
      <c r="AL408" s="11">
        <f>'OddsRatio_working_3-way'!Z408+'OddsRatio_working_3-way'!AF408</f>
        <v>1.0576431727958369</v>
      </c>
      <c r="AM408" s="11">
        <f>'OddsRatio_working_3-way'!AA408+'OddsRatio_working_3-way'!AG408</f>
        <v>-0.83319107273680615</v>
      </c>
      <c r="AN408" s="11">
        <f>'OddsRatio_working_3-way'!AB408+'OddsRatio_working_3-way'!AH408</f>
        <v>-0.22445210005903107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1.0576431727958369</v>
      </c>
      <c r="AS408" s="11">
        <f>IF(('OddsRatio_working_3-way'!X408=0),IF(Q408&gt;0,-Q408^(1/3),(-Q408)^(1/3)),'OddsRatio_working_3-way'!AM408-'OddsRatio_working_3-way'!R408/3)</f>
        <v>-0.83319107273680615</v>
      </c>
      <c r="AT408" s="11">
        <f>IF(('OddsRatio_working_3-way'!X408=0),IF(Q408&gt;0,-Q408^(1/3),(-Q408)^(1/3)),'OddsRatio_working_3-way'!AN408-'OddsRatio_working_3-way'!R408/3)</f>
        <v>-0.22445210005903107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1.67</v>
      </c>
      <c r="B409" s="4">
        <f>IF('True_Odds_Calculator_3-way'!B410="","",'True_Odds_Calculator_3-way'!B410)</f>
        <v>4.25</v>
      </c>
      <c r="C409" s="4">
        <f>IF('True_Odds_Calculator_3-way'!C410="","",'True_Odds_Calculator_3-way'!C410)</f>
        <v>4.8099999999999996</v>
      </c>
      <c r="D409" s="9">
        <f t="shared" si="91"/>
        <v>0.58127519605097766</v>
      </c>
      <c r="E409" s="9">
        <f t="shared" si="92"/>
        <v>0.22250594617367966</v>
      </c>
      <c r="F409" s="9">
        <f t="shared" si="93"/>
        <v>0.19621885777534251</v>
      </c>
      <c r="G409" s="9">
        <f t="shared" si="94"/>
        <v>1.0751575126542225</v>
      </c>
      <c r="H409" s="9">
        <f t="shared" si="95"/>
        <v>1.7203555334783291</v>
      </c>
      <c r="I409" s="9">
        <f t="shared" si="96"/>
        <v>4.4942619161262236</v>
      </c>
      <c r="J409" s="9">
        <f t="shared" si="97"/>
        <v>5.0963501232125878</v>
      </c>
      <c r="K409" s="11">
        <f t="shared" si="98"/>
        <v>0.5988023952095809</v>
      </c>
      <c r="L409" s="11">
        <f t="shared" si="99"/>
        <v>0.23529411764705882</v>
      </c>
      <c r="M409" s="11">
        <f t="shared" si="100"/>
        <v>0.20790020790020791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-0.24301476538179589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0.2264274191008957</v>
      </c>
      <c r="Q409" s="11">
        <f>2*'OddsRatio_working_3-way'!K409*'OddsRatio_working_3-way'!L409*'OddsRatio_working_3-way'!M409</f>
        <v>5.8584067037747919E-2</v>
      </c>
      <c r="R409" s="11">
        <f t="shared" si="101"/>
        <v>0</v>
      </c>
      <c r="S409" s="11">
        <f t="shared" si="102"/>
        <v>-0.93174346318076551</v>
      </c>
      <c r="T409" s="11">
        <f t="shared" si="103"/>
        <v>-0.24107204739476468</v>
      </c>
      <c r="U409" s="11">
        <f>'OddsRatio_working_3-way'!S409-'OddsRatio_working_3-way'!R409^2/3</f>
        <v>-0.93174346318076551</v>
      </c>
      <c r="V409" s="11">
        <f>'OddsRatio_working_3-way'!S409*'OddsRatio_working_3-way'!R409/3-2*'OddsRatio_working_3-way'!R409^3/27-'OddsRatio_working_3-way'!T409</f>
        <v>0.24107204739476468</v>
      </c>
      <c r="W409" s="11">
        <f>'OddsRatio_working_3-way'!V409^2+4*'OddsRatio_working_3-way'!U409^3/27</f>
        <v>-6.1719712391096505E-2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0.17308628225988923</v>
      </c>
      <c r="Y409" s="11">
        <f>IF('OddsRatio_working_3-way'!W409&gt;=0,IF('OddsRatio_working_3-way'!V409+SQRT('OddsRatio_working_3-way'!W409)&gt;0,0,PI()),ACOS('OddsRatio_working_3-way'!V409/(2*'OddsRatio_working_3-way'!X409)))</f>
        <v>0.80043763638732524</v>
      </c>
      <c r="Z409" s="11">
        <f>'OddsRatio_working_3-way'!X409^(1/3)*COS('OddsRatio_working_3-way'!Y409/3)</f>
        <v>0.53757875632711138</v>
      </c>
      <c r="AA409" s="11">
        <f>'OddsRatio_working_3-way'!X409^(1/3)*COS(('OddsRatio_working_3-way'!Y409+2*PI())/3)</f>
        <v>-0.39603982552834344</v>
      </c>
      <c r="AB409" s="11">
        <f>'OddsRatio_working_3-way'!X409^(1/3)*COS(('OddsRatio_working_3-way'!Y409+4*PI())/3)</f>
        <v>-0.14153893079876803</v>
      </c>
      <c r="AC409" s="11">
        <f>'OddsRatio_working_3-way'!X409^(1/3)*SIN('OddsRatio_working_3-way'!Y409/3)</f>
        <v>0.14693616008112095</v>
      </c>
      <c r="AD409" s="11">
        <f>'OddsRatio_working_3-way'!X409^(1/3)*SIN(('OddsRatio_working_3-way'!Y409+2*PI())/3)</f>
        <v>0.39208877947356241</v>
      </c>
      <c r="AE409" s="11">
        <f>'OddsRatio_working_3-way'!X409^(1/3)*SIN(('OddsRatio_working_3-way'!Y409+4*PI())/3)</f>
        <v>-0.53902493955468345</v>
      </c>
      <c r="AF409" s="11">
        <f>-'OddsRatio_working_3-way'!U409/(3*'OddsRatio_working_3-way'!X409^(1/3))*COS(('OddsRatio_working_3-way'!Y409)/3)</f>
        <v>0.53757875632711127</v>
      </c>
      <c r="AG409" s="11">
        <f>-'OddsRatio_working_3-way'!U409/(3*'OddsRatio_working_3-way'!X409^(1/3))*COS(('OddsRatio_working_3-way'!Y409+2*PI())/3)</f>
        <v>-0.39603982552834333</v>
      </c>
      <c r="AH409" s="11">
        <f>-'OddsRatio_working_3-way'!U409/(3*'OddsRatio_working_3-way'!X409^(1/3))*COS(('OddsRatio_working_3-way'!Y409+4*PI())/3)</f>
        <v>-0.141538930798768</v>
      </c>
      <c r="AI409" s="11">
        <f>'OddsRatio_working_3-way'!U409/(3*'OddsRatio_working_3-way'!X409^(1/3))*SIN(('OddsRatio_working_3-way'!Y409)/3)</f>
        <v>-0.14693616008112093</v>
      </c>
      <c r="AJ409" s="11">
        <f>'OddsRatio_working_3-way'!U409/(3*'OddsRatio_working_3-way'!X409^(1/3))*SIN(('OddsRatio_working_3-way'!Y409+2*PI())/3)</f>
        <v>-0.39208877947356235</v>
      </c>
      <c r="AK409" s="11">
        <f>'OddsRatio_working_3-way'!U409/(3*'OddsRatio_working_3-way'!X409^(1/3))*SIN(('OddsRatio_working_3-way'!Y409+4*PI())/3)</f>
        <v>0.53902493955468334</v>
      </c>
      <c r="AL409" s="11">
        <f>'OddsRatio_working_3-way'!Z409+'OddsRatio_working_3-way'!AF409</f>
        <v>1.0751575126542225</v>
      </c>
      <c r="AM409" s="11">
        <f>'OddsRatio_working_3-way'!AA409+'OddsRatio_working_3-way'!AG409</f>
        <v>-0.79207965105668676</v>
      </c>
      <c r="AN409" s="11">
        <f>'OddsRatio_working_3-way'!AB409+'OddsRatio_working_3-way'!AH409</f>
        <v>-0.28307786159753601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1.0751575126542225</v>
      </c>
      <c r="AS409" s="11">
        <f>IF(('OddsRatio_working_3-way'!X409=0),IF(Q409&gt;0,-Q409^(1/3),(-Q409)^(1/3)),'OddsRatio_working_3-way'!AM409-'OddsRatio_working_3-way'!R409/3)</f>
        <v>-0.79207965105668676</v>
      </c>
      <c r="AT409" s="11">
        <f>IF(('OddsRatio_working_3-way'!X409=0),IF(Q409&gt;0,-Q409^(1/3),(-Q409)^(1/3)),'OddsRatio_working_3-way'!AN409-'OddsRatio_working_3-way'!R409/3)</f>
        <v>-0.28307786159753601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5.0199999999999996</v>
      </c>
      <c r="B410" s="4">
        <f>IF('True_Odds_Calculator_3-way'!B411="","",'True_Odds_Calculator_3-way'!B411)</f>
        <v>3.44</v>
      </c>
      <c r="C410" s="4">
        <f>IF('True_Odds_Calculator_3-way'!C411="","",'True_Odds_Calculator_3-way'!C411)</f>
        <v>1.88</v>
      </c>
      <c r="D410" s="9">
        <f t="shared" si="91"/>
        <v>0.19357491325979112</v>
      </c>
      <c r="E410" s="9">
        <f t="shared" si="92"/>
        <v>0.2833991715653954</v>
      </c>
      <c r="F410" s="9">
        <f t="shared" si="93"/>
        <v>0.52302591517481356</v>
      </c>
      <c r="G410" s="9">
        <f t="shared" si="94"/>
        <v>1.0363081250037214</v>
      </c>
      <c r="H410" s="9">
        <f t="shared" si="95"/>
        <v>5.1659586625149601</v>
      </c>
      <c r="I410" s="9">
        <f t="shared" si="96"/>
        <v>3.5285918250090802</v>
      </c>
      <c r="J410" s="9">
        <f t="shared" si="97"/>
        <v>1.9119511500032746</v>
      </c>
      <c r="K410" s="11">
        <f t="shared" si="98"/>
        <v>0.19920318725099603</v>
      </c>
      <c r="L410" s="11">
        <f t="shared" si="99"/>
        <v>0.29069767441860467</v>
      </c>
      <c r="M410" s="11">
        <f t="shared" si="100"/>
        <v>0.53191489361702127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-0.26587563649410284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0.22608723936515196</v>
      </c>
      <c r="Q410" s="11">
        <f>2*'OddsRatio_working_3-way'!K410*'OddsRatio_working_3-way'!L410*'OddsRatio_working_3-way'!M410</f>
        <v>6.1604152415572745E-2</v>
      </c>
      <c r="R410" s="11">
        <f t="shared" si="101"/>
        <v>0</v>
      </c>
      <c r="S410" s="11">
        <f t="shared" si="102"/>
        <v>-0.85034959331509341</v>
      </c>
      <c r="T410" s="11">
        <f t="shared" si="103"/>
        <v>-0.23170288646187834</v>
      </c>
      <c r="U410" s="11">
        <f>'OddsRatio_working_3-way'!S410-'OddsRatio_working_3-way'!R410^2/3</f>
        <v>-0.85034959331509341</v>
      </c>
      <c r="V410" s="11">
        <f>'OddsRatio_working_3-way'!S410*'OddsRatio_working_3-way'!R410/3-2*'OddsRatio_working_3-way'!R410^3/27-'OddsRatio_working_3-way'!T410</f>
        <v>0.23170288646187834</v>
      </c>
      <c r="W410" s="11">
        <f>'OddsRatio_working_3-way'!V410^2+4*'OddsRatio_working_3-way'!U410^3/27</f>
        <v>-3.7407558361186491E-2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0.15090873562848556</v>
      </c>
      <c r="Y410" s="11">
        <f>IF('OddsRatio_working_3-way'!W410&gt;=0,IF('OddsRatio_working_3-way'!V410+SQRT('OddsRatio_working_3-way'!W410)&gt;0,0,PI()),ACOS('OddsRatio_working_3-way'!V410/(2*'OddsRatio_working_3-way'!X410)))</f>
        <v>0.6955644813250379</v>
      </c>
      <c r="Z410" s="11">
        <f>'OddsRatio_working_3-way'!X410^(1/3)*COS('OddsRatio_working_3-way'!Y410/3)</f>
        <v>0.51815406250186069</v>
      </c>
      <c r="AA410" s="11">
        <f>'OddsRatio_working_3-way'!X410^(1/3)*COS(('OddsRatio_working_3-way'!Y410+2*PI())/3)</f>
        <v>-0.36502359307993321</v>
      </c>
      <c r="AB410" s="11">
        <f>'OddsRatio_working_3-way'!X410^(1/3)*COS(('OddsRatio_working_3-way'!Y410+4*PI())/3)</f>
        <v>-0.1531304694219274</v>
      </c>
      <c r="AC410" s="11">
        <f>'OddsRatio_working_3-way'!X410^(1/3)*SIN('OddsRatio_working_3-way'!Y410/3)</f>
        <v>0.12233655198338034</v>
      </c>
      <c r="AD410" s="11">
        <f>'OddsRatio_working_3-way'!X410^(1/3)*SIN(('OddsRatio_working_3-way'!Y410+2*PI())/3)</f>
        <v>0.38756630520903107</v>
      </c>
      <c r="AE410" s="11">
        <f>'OddsRatio_working_3-way'!X410^(1/3)*SIN(('OddsRatio_working_3-way'!Y410+4*PI())/3)</f>
        <v>-0.50990285719241135</v>
      </c>
      <c r="AF410" s="11">
        <f>-'OddsRatio_working_3-way'!U410/(3*'OddsRatio_working_3-way'!X410^(1/3))*COS(('OddsRatio_working_3-way'!Y410)/3)</f>
        <v>0.51815406250186069</v>
      </c>
      <c r="AG410" s="11">
        <f>-'OddsRatio_working_3-way'!U410/(3*'OddsRatio_working_3-way'!X410^(1/3))*COS(('OddsRatio_working_3-way'!Y410+2*PI())/3)</f>
        <v>-0.36502359307993321</v>
      </c>
      <c r="AH410" s="11">
        <f>-'OddsRatio_working_3-way'!U410/(3*'OddsRatio_working_3-way'!X410^(1/3))*COS(('OddsRatio_working_3-way'!Y410+4*PI())/3)</f>
        <v>-0.1531304694219274</v>
      </c>
      <c r="AI410" s="11">
        <f>'OddsRatio_working_3-way'!U410/(3*'OddsRatio_working_3-way'!X410^(1/3))*SIN(('OddsRatio_working_3-way'!Y410)/3)</f>
        <v>-0.12233655198338034</v>
      </c>
      <c r="AJ410" s="11">
        <f>'OddsRatio_working_3-way'!U410/(3*'OddsRatio_working_3-way'!X410^(1/3))*SIN(('OddsRatio_working_3-way'!Y410+2*PI())/3)</f>
        <v>-0.38756630520903107</v>
      </c>
      <c r="AK410" s="11">
        <f>'OddsRatio_working_3-way'!U410/(3*'OddsRatio_working_3-way'!X410^(1/3))*SIN(('OddsRatio_working_3-way'!Y410+4*PI())/3)</f>
        <v>0.50990285719241135</v>
      </c>
      <c r="AL410" s="11">
        <f>'OddsRatio_working_3-way'!Z410+'OddsRatio_working_3-way'!AF410</f>
        <v>1.0363081250037214</v>
      </c>
      <c r="AM410" s="11">
        <f>'OddsRatio_working_3-way'!AA410+'OddsRatio_working_3-way'!AG410</f>
        <v>-0.73004718615986641</v>
      </c>
      <c r="AN410" s="11">
        <f>'OddsRatio_working_3-way'!AB410+'OddsRatio_working_3-way'!AH410</f>
        <v>-0.3062609388438548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1.0363081250037214</v>
      </c>
      <c r="AS410" s="11">
        <f>IF(('OddsRatio_working_3-way'!X410=0),IF(Q410&gt;0,-Q410^(1/3),(-Q410)^(1/3)),'OddsRatio_working_3-way'!AM410-'OddsRatio_working_3-way'!R410/3)</f>
        <v>-0.73004718615986641</v>
      </c>
      <c r="AT410" s="11">
        <f>IF(('OddsRatio_working_3-way'!X410=0),IF(Q410&gt;0,-Q410^(1/3),(-Q410)^(1/3)),'OddsRatio_working_3-way'!AN410-'OddsRatio_working_3-way'!R410/3)</f>
        <v>-0.3062609388438548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2.2999999999999998</v>
      </c>
      <c r="B411" s="4">
        <f>IF('True_Odds_Calculator_3-way'!B412="","",'True_Odds_Calculator_3-way'!B412)</f>
        <v>2.8</v>
      </c>
      <c r="C411" s="4">
        <f>IF('True_Odds_Calculator_3-way'!C412="","",'True_Odds_Calculator_3-way'!C412)</f>
        <v>4.13</v>
      </c>
      <c r="D411" s="9">
        <f t="shared" si="91"/>
        <v>0.42202669206186971</v>
      </c>
      <c r="E411" s="9">
        <f t="shared" si="92"/>
        <v>0.3452733214026803</v>
      </c>
      <c r="F411" s="9">
        <f t="shared" si="93"/>
        <v>0.23269998653544985</v>
      </c>
      <c r="G411" s="9">
        <f t="shared" si="94"/>
        <v>1.0534756701951022</v>
      </c>
      <c r="H411" s="9">
        <f t="shared" si="95"/>
        <v>2.369518371253633</v>
      </c>
      <c r="I411" s="9">
        <f t="shared" si="96"/>
        <v>2.8962562063511843</v>
      </c>
      <c r="J411" s="9">
        <f t="shared" si="97"/>
        <v>4.2973788477106707</v>
      </c>
      <c r="K411" s="11">
        <f t="shared" si="98"/>
        <v>0.43478260869565222</v>
      </c>
      <c r="L411" s="11">
        <f t="shared" si="99"/>
        <v>0.35714285714285715</v>
      </c>
      <c r="M411" s="11">
        <f t="shared" si="100"/>
        <v>0.24213075060532688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-0.27537485148812646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0.23423518265080542</v>
      </c>
      <c r="Q411" s="11">
        <f>2*'OddsRatio_working_3-way'!K411*'OddsRatio_working_3-way'!L411*'OddsRatio_working_3-way'!M411</f>
        <v>7.5195885281157421E-2</v>
      </c>
      <c r="R411" s="11">
        <f t="shared" si="101"/>
        <v>0</v>
      </c>
      <c r="S411" s="11">
        <f t="shared" si="102"/>
        <v>-0.85060484421506843</v>
      </c>
      <c r="T411" s="11">
        <f t="shared" si="103"/>
        <v>-0.27306736571912305</v>
      </c>
      <c r="U411" s="11">
        <f>'OddsRatio_working_3-way'!S411-'OddsRatio_working_3-way'!R411^2/3</f>
        <v>-0.85060484421506843</v>
      </c>
      <c r="V411" s="11">
        <f>'OddsRatio_working_3-way'!S411*'OddsRatio_working_3-way'!R411/3-2*'OddsRatio_working_3-way'!R411^3/27-'OddsRatio_working_3-way'!T411</f>
        <v>0.27306736571912305</v>
      </c>
      <c r="W411" s="11">
        <f>'OddsRatio_working_3-way'!V411^2+4*'OddsRatio_working_3-way'!U411^3/27</f>
        <v>-1.6610055696340553E-2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0.15097668852932383</v>
      </c>
      <c r="Y411" s="11">
        <f>IF('OddsRatio_working_3-way'!W411&gt;=0,IF('OddsRatio_working_3-way'!V411+SQRT('OddsRatio_working_3-way'!W411)&gt;0,0,PI()),ACOS('OddsRatio_working_3-way'!V411/(2*'OddsRatio_working_3-way'!X411)))</f>
        <v>0.44097442616492133</v>
      </c>
      <c r="Z411" s="11">
        <f>'OddsRatio_working_3-way'!X411^(1/3)*COS('OddsRatio_working_3-way'!Y411/3)</f>
        <v>0.52673783509755112</v>
      </c>
      <c r="AA411" s="11">
        <f>'OddsRatio_working_3-way'!X411^(1/3)*COS(('OddsRatio_working_3-way'!Y411+2*PI())/3)</f>
        <v>-0.33090891208035539</v>
      </c>
      <c r="AB411" s="11">
        <f>'OddsRatio_working_3-way'!X411^(1/3)*COS(('OddsRatio_working_3-way'!Y411+4*PI())/3)</f>
        <v>-0.19582892301719593</v>
      </c>
      <c r="AC411" s="11">
        <f>'OddsRatio_working_3-way'!X411^(1/3)*SIN('OddsRatio_working_3-way'!Y411/3)</f>
        <v>7.7988468047746937E-2</v>
      </c>
      <c r="AD411" s="11">
        <f>'OddsRatio_working_3-way'!X411^(1/3)*SIN(('OddsRatio_working_3-way'!Y411+2*PI())/3)</f>
        <v>0.41717411230502438</v>
      </c>
      <c r="AE411" s="11">
        <f>'OddsRatio_working_3-way'!X411^(1/3)*SIN(('OddsRatio_working_3-way'!Y411+4*PI())/3)</f>
        <v>-0.49516258035277122</v>
      </c>
      <c r="AF411" s="11">
        <f>-'OddsRatio_working_3-way'!U411/(3*'OddsRatio_working_3-way'!X411^(1/3))*COS(('OddsRatio_working_3-way'!Y411)/3)</f>
        <v>0.52673783509755112</v>
      </c>
      <c r="AG411" s="11">
        <f>-'OddsRatio_working_3-way'!U411/(3*'OddsRatio_working_3-way'!X411^(1/3))*COS(('OddsRatio_working_3-way'!Y411+2*PI())/3)</f>
        <v>-0.33090891208035539</v>
      </c>
      <c r="AH411" s="11">
        <f>-'OddsRatio_working_3-way'!U411/(3*'OddsRatio_working_3-way'!X411^(1/3))*COS(('OddsRatio_working_3-way'!Y411+4*PI())/3)</f>
        <v>-0.19582892301719593</v>
      </c>
      <c r="AI411" s="11">
        <f>'OddsRatio_working_3-way'!U411/(3*'OddsRatio_working_3-way'!X411^(1/3))*SIN(('OddsRatio_working_3-way'!Y411)/3)</f>
        <v>-7.7988468047746937E-2</v>
      </c>
      <c r="AJ411" s="11">
        <f>'OddsRatio_working_3-way'!U411/(3*'OddsRatio_working_3-way'!X411^(1/3))*SIN(('OddsRatio_working_3-way'!Y411+2*PI())/3)</f>
        <v>-0.41717411230502438</v>
      </c>
      <c r="AK411" s="11">
        <f>'OddsRatio_working_3-way'!U411/(3*'OddsRatio_working_3-way'!X411^(1/3))*SIN(('OddsRatio_working_3-way'!Y411+4*PI())/3)</f>
        <v>0.49516258035277122</v>
      </c>
      <c r="AL411" s="11">
        <f>'OddsRatio_working_3-way'!Z411+'OddsRatio_working_3-way'!AF411</f>
        <v>1.0534756701951022</v>
      </c>
      <c r="AM411" s="11">
        <f>'OddsRatio_working_3-way'!AA411+'OddsRatio_working_3-way'!AG411</f>
        <v>-0.66181782416071078</v>
      </c>
      <c r="AN411" s="11">
        <f>'OddsRatio_working_3-way'!AB411+'OddsRatio_working_3-way'!AH411</f>
        <v>-0.39165784603439185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1.0534756701951022</v>
      </c>
      <c r="AS411" s="11">
        <f>IF(('OddsRatio_working_3-way'!X411=0),IF(Q411&gt;0,-Q411^(1/3),(-Q411)^(1/3)),'OddsRatio_working_3-way'!AM411-'OddsRatio_working_3-way'!R411/3)</f>
        <v>-0.66181782416071078</v>
      </c>
      <c r="AT411" s="11">
        <f>IF(('OddsRatio_working_3-way'!X411=0),IF(Q411&gt;0,-Q411^(1/3),(-Q411)^(1/3)),'OddsRatio_working_3-way'!AN411-'OddsRatio_working_3-way'!R411/3)</f>
        <v>-0.39165784603439185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3.63</v>
      </c>
      <c r="B412" s="4">
        <f>IF('True_Odds_Calculator_3-way'!B413="","",'True_Odds_Calculator_3-way'!B413)</f>
        <v>3.53</v>
      </c>
      <c r="C412" s="4">
        <f>IF('True_Odds_Calculator_3-way'!C413="","",'True_Odds_Calculator_3-way'!C413)</f>
        <v>2.1</v>
      </c>
      <c r="D412" s="9">
        <f t="shared" si="91"/>
        <v>0.2648269724144155</v>
      </c>
      <c r="E412" s="9">
        <f t="shared" si="92"/>
        <v>0.27244265654583222</v>
      </c>
      <c r="F412" s="9">
        <f t="shared" si="93"/>
        <v>0.46273037103975251</v>
      </c>
      <c r="G412" s="9">
        <f t="shared" si="94"/>
        <v>1.0555324784947961</v>
      </c>
      <c r="H412" s="9">
        <f t="shared" si="95"/>
        <v>3.7760504184413142</v>
      </c>
      <c r="I412" s="9">
        <f t="shared" si="96"/>
        <v>3.6704971705918341</v>
      </c>
      <c r="J412" s="9">
        <f t="shared" si="97"/>
        <v>2.1610857263442762</v>
      </c>
      <c r="K412" s="11">
        <f t="shared" si="98"/>
        <v>0.27548209366391185</v>
      </c>
      <c r="L412" s="11">
        <f t="shared" si="99"/>
        <v>0.28328611898016998</v>
      </c>
      <c r="M412" s="11">
        <f t="shared" si="100"/>
        <v>0.47619047619047616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-0.27199964027159518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0.23263427847512316</v>
      </c>
      <c r="Q412" s="11">
        <f>2*'OddsRatio_working_3-way'!K412*'OddsRatio_working_3-way'!L412*'OddsRatio_working_3-way'!M412</f>
        <v>7.4324050631029759E-2</v>
      </c>
      <c r="R412" s="11">
        <f t="shared" si="101"/>
        <v>0</v>
      </c>
      <c r="S412" s="11">
        <f t="shared" si="102"/>
        <v>-0.855274213755705</v>
      </c>
      <c r="T412" s="11">
        <f t="shared" si="103"/>
        <v>-0.27325054752578432</v>
      </c>
      <c r="U412" s="11">
        <f>'OddsRatio_working_3-way'!S412-'OddsRatio_working_3-way'!R412^2/3</f>
        <v>-0.855274213755705</v>
      </c>
      <c r="V412" s="11">
        <f>'OddsRatio_working_3-way'!S412*'OddsRatio_working_3-way'!R412/3-2*'OddsRatio_working_3-way'!R412^3/27-'OddsRatio_working_3-way'!T412</f>
        <v>0.27325054752578432</v>
      </c>
      <c r="W412" s="11">
        <f>'OddsRatio_working_3-way'!V412^2+4*'OddsRatio_working_3-way'!U412^3/27</f>
        <v>-1.8019758902552155E-2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0.15222156600305775</v>
      </c>
      <c r="Y412" s="11">
        <f>IF('OddsRatio_working_3-way'!W412&gt;=0,IF('OddsRatio_working_3-way'!V412+SQRT('OddsRatio_working_3-way'!W412)&gt;0,0,PI()),ACOS('OddsRatio_working_3-way'!V412/(2*'OddsRatio_working_3-way'!X412)))</f>
        <v>0.45663305627857298</v>
      </c>
      <c r="Z412" s="11">
        <f>'OddsRatio_working_3-way'!X412^(1/3)*COS('OddsRatio_working_3-way'!Y412/3)</f>
        <v>0.52776623924739818</v>
      </c>
      <c r="AA412" s="11">
        <f>'OddsRatio_working_3-way'!X412^(1/3)*COS(('OddsRatio_working_3-way'!Y412+2*PI())/3)</f>
        <v>-0.33399482315399304</v>
      </c>
      <c r="AB412" s="11">
        <f>'OddsRatio_working_3-way'!X412^(1/3)*COS(('OddsRatio_working_3-way'!Y412+4*PI())/3)</f>
        <v>-0.19377141609340501</v>
      </c>
      <c r="AC412" s="11">
        <f>'OddsRatio_working_3-way'!X412^(1/3)*SIN('OddsRatio_working_3-way'!Y412/3)</f>
        <v>8.095802181311694E-2</v>
      </c>
      <c r="AD412" s="11">
        <f>'OddsRatio_working_3-way'!X412^(1/3)*SIN(('OddsRatio_working_3-way'!Y412+2*PI())/3)</f>
        <v>0.41657995954146421</v>
      </c>
      <c r="AE412" s="11">
        <f>'OddsRatio_working_3-way'!X412^(1/3)*SIN(('OddsRatio_working_3-way'!Y412+4*PI())/3)</f>
        <v>-0.4975379813545811</v>
      </c>
      <c r="AF412" s="11">
        <f>-'OddsRatio_working_3-way'!U412/(3*'OddsRatio_working_3-way'!X412^(1/3))*COS(('OddsRatio_working_3-way'!Y412)/3)</f>
        <v>0.52776623924739807</v>
      </c>
      <c r="AG412" s="11">
        <f>-'OddsRatio_working_3-way'!U412/(3*'OddsRatio_working_3-way'!X412^(1/3))*COS(('OddsRatio_working_3-way'!Y412+2*PI())/3)</f>
        <v>-0.33399482315399298</v>
      </c>
      <c r="AH412" s="11">
        <f>-'OddsRatio_working_3-way'!U412/(3*'OddsRatio_working_3-way'!X412^(1/3))*COS(('OddsRatio_working_3-way'!Y412+4*PI())/3)</f>
        <v>-0.19377141609340498</v>
      </c>
      <c r="AI412" s="11">
        <f>'OddsRatio_working_3-way'!U412/(3*'OddsRatio_working_3-way'!X412^(1/3))*SIN(('OddsRatio_working_3-way'!Y412)/3)</f>
        <v>-8.0958021813116926E-2</v>
      </c>
      <c r="AJ412" s="11">
        <f>'OddsRatio_working_3-way'!U412/(3*'OddsRatio_working_3-way'!X412^(1/3))*SIN(('OddsRatio_working_3-way'!Y412+2*PI())/3)</f>
        <v>-0.4165799595414641</v>
      </c>
      <c r="AK412" s="11">
        <f>'OddsRatio_working_3-way'!U412/(3*'OddsRatio_working_3-way'!X412^(1/3))*SIN(('OddsRatio_working_3-way'!Y412+4*PI())/3)</f>
        <v>0.49753798135458105</v>
      </c>
      <c r="AL412" s="11">
        <f>'OddsRatio_working_3-way'!Z412+'OddsRatio_working_3-way'!AF412</f>
        <v>1.0555324784947961</v>
      </c>
      <c r="AM412" s="11">
        <f>'OddsRatio_working_3-way'!AA412+'OddsRatio_working_3-way'!AG412</f>
        <v>-0.66798964630798596</v>
      </c>
      <c r="AN412" s="11">
        <f>'OddsRatio_working_3-way'!AB412+'OddsRatio_working_3-way'!AH412</f>
        <v>-0.38754283218680996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1.0555324784947961</v>
      </c>
      <c r="AS412" s="11">
        <f>IF(('OddsRatio_working_3-way'!X412=0),IF(Q412&gt;0,-Q412^(1/3),(-Q412)^(1/3)),'OddsRatio_working_3-way'!AM412-'OddsRatio_working_3-way'!R412/3)</f>
        <v>-0.66798964630798596</v>
      </c>
      <c r="AT412" s="11">
        <f>IF(('OddsRatio_working_3-way'!X412=0),IF(Q412&gt;0,-Q412^(1/3),(-Q412)^(1/3)),'OddsRatio_working_3-way'!AN412-'OddsRatio_working_3-way'!R412/3)</f>
        <v>-0.38754283218680996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5.61</v>
      </c>
      <c r="B413" s="4">
        <f>IF('True_Odds_Calculator_3-way'!B414="","",'True_Odds_Calculator_3-way'!B414)</f>
        <v>3.84</v>
      </c>
      <c r="C413" s="4">
        <f>IF('True_Odds_Calculator_3-way'!C414="","",'True_Odds_Calculator_3-way'!C414)</f>
        <v>1.7</v>
      </c>
      <c r="D413" s="9">
        <f t="shared" si="91"/>
        <v>0.1715354192613642</v>
      </c>
      <c r="E413" s="9">
        <f t="shared" si="92"/>
        <v>0.25155039837827442</v>
      </c>
      <c r="F413" s="9">
        <f t="shared" si="93"/>
        <v>0.57691418236036163</v>
      </c>
      <c r="G413" s="9">
        <f t="shared" si="94"/>
        <v>1.0476572242355344</v>
      </c>
      <c r="H413" s="9">
        <f t="shared" si="95"/>
        <v>5.8296998037258136</v>
      </c>
      <c r="I413" s="9">
        <f t="shared" si="96"/>
        <v>3.9753465168289184</v>
      </c>
      <c r="J413" s="9">
        <f t="shared" si="97"/>
        <v>1.7333600569648737</v>
      </c>
      <c r="K413" s="11">
        <f t="shared" si="98"/>
        <v>0.17825311942959002</v>
      </c>
      <c r="L413" s="11">
        <f t="shared" si="99"/>
        <v>0.26041666666666669</v>
      </c>
      <c r="M413" s="11">
        <f t="shared" si="100"/>
        <v>0.58823529411764708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-0.25025012233057231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0.22254333997413583</v>
      </c>
      <c r="Q413" s="11">
        <f>2*'OddsRatio_working_3-way'!K413*'OddsRatio_working_3-way'!L413*'OddsRatio_working_3-way'!M413</f>
        <v>5.4611862570340092E-2</v>
      </c>
      <c r="R413" s="11">
        <f t="shared" si="101"/>
        <v>0</v>
      </c>
      <c r="S413" s="11">
        <f t="shared" si="102"/>
        <v>-0.88928364110912717</v>
      </c>
      <c r="T413" s="11">
        <f t="shared" si="103"/>
        <v>-0.21822911438260792</v>
      </c>
      <c r="U413" s="11">
        <f>'OddsRatio_working_3-way'!S413-'OddsRatio_working_3-way'!R413^2/3</f>
        <v>-0.88928364110912717</v>
      </c>
      <c r="V413" s="11">
        <f>'OddsRatio_working_3-way'!S413*'OddsRatio_working_3-way'!R413/3-2*'OddsRatio_working_3-way'!R413^3/27-'OddsRatio_working_3-way'!T413</f>
        <v>0.21822911438260792</v>
      </c>
      <c r="W413" s="11">
        <f>'OddsRatio_working_3-way'!V413^2+4*'OddsRatio_working_3-way'!U413^3/27</f>
        <v>-5.6563918252681374E-2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0.16139072511834343</v>
      </c>
      <c r="Y413" s="11">
        <f>IF('OddsRatio_working_3-way'!W413&gt;=0,IF('OddsRatio_working_3-way'!V413+SQRT('OddsRatio_working_3-way'!W413)&gt;0,0,PI()),ACOS('OddsRatio_working_3-way'!V413/(2*'OddsRatio_working_3-way'!X413)))</f>
        <v>0.82835412012431664</v>
      </c>
      <c r="Z413" s="11">
        <f>'OddsRatio_working_3-way'!X413^(1/3)*COS('OddsRatio_working_3-way'!Y413/3)</f>
        <v>0.52382861211776732</v>
      </c>
      <c r="AA413" s="11">
        <f>'OddsRatio_working_3-way'!X413^(1/3)*COS(('OddsRatio_working_3-way'!Y413+2*PI())/3)</f>
        <v>-0.39045845848271854</v>
      </c>
      <c r="AB413" s="11">
        <f>'OddsRatio_working_3-way'!X413^(1/3)*COS(('OddsRatio_working_3-way'!Y413+4*PI())/3)</f>
        <v>-0.13337015363504892</v>
      </c>
      <c r="AC413" s="11">
        <f>'OddsRatio_working_3-way'!X413^(1/3)*SIN('OddsRatio_working_3-way'!Y413/3)</f>
        <v>0.14843000200930678</v>
      </c>
      <c r="AD413" s="11">
        <f>'OddsRatio_working_3-way'!X413^(1/3)*SIN(('OddsRatio_working_3-way'!Y413+2*PI())/3)</f>
        <v>0.37943388431847824</v>
      </c>
      <c r="AE413" s="11">
        <f>'OddsRatio_working_3-way'!X413^(1/3)*SIN(('OddsRatio_working_3-way'!Y413+4*PI())/3)</f>
        <v>-0.52786388632778491</v>
      </c>
      <c r="AF413" s="11">
        <f>-'OddsRatio_working_3-way'!U413/(3*'OddsRatio_working_3-way'!X413^(1/3))*COS(('OddsRatio_working_3-way'!Y413)/3)</f>
        <v>0.5238286121177671</v>
      </c>
      <c r="AG413" s="11">
        <f>-'OddsRatio_working_3-way'!U413/(3*'OddsRatio_working_3-way'!X413^(1/3))*COS(('OddsRatio_working_3-way'!Y413+2*PI())/3)</f>
        <v>-0.39045845848271837</v>
      </c>
      <c r="AH413" s="11">
        <f>-'OddsRatio_working_3-way'!U413/(3*'OddsRatio_working_3-way'!X413^(1/3))*COS(('OddsRatio_working_3-way'!Y413+4*PI())/3)</f>
        <v>-0.13337015363504887</v>
      </c>
      <c r="AI413" s="11">
        <f>'OddsRatio_working_3-way'!U413/(3*'OddsRatio_working_3-way'!X413^(1/3))*SIN(('OddsRatio_working_3-way'!Y413)/3)</f>
        <v>-0.14843000200930673</v>
      </c>
      <c r="AJ413" s="11">
        <f>'OddsRatio_working_3-way'!U413/(3*'OddsRatio_working_3-way'!X413^(1/3))*SIN(('OddsRatio_working_3-way'!Y413+2*PI())/3)</f>
        <v>-0.37943388431847808</v>
      </c>
      <c r="AK413" s="11">
        <f>'OddsRatio_working_3-way'!U413/(3*'OddsRatio_working_3-way'!X413^(1/3))*SIN(('OddsRatio_working_3-way'!Y413+4*PI())/3)</f>
        <v>0.52786388632778469</v>
      </c>
      <c r="AL413" s="11">
        <f>'OddsRatio_working_3-way'!Z413+'OddsRatio_working_3-way'!AF413</f>
        <v>1.0476572242355344</v>
      </c>
      <c r="AM413" s="11">
        <f>'OddsRatio_working_3-way'!AA413+'OddsRatio_working_3-way'!AG413</f>
        <v>-0.78091691696543686</v>
      </c>
      <c r="AN413" s="11">
        <f>'OddsRatio_working_3-way'!AB413+'OddsRatio_working_3-way'!AH413</f>
        <v>-0.26674030727009779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1.0476572242355344</v>
      </c>
      <c r="AS413" s="11">
        <f>IF(('OddsRatio_working_3-way'!X413=0),IF(Q413&gt;0,-Q413^(1/3),(-Q413)^(1/3)),'OddsRatio_working_3-way'!AM413-'OddsRatio_working_3-way'!R413/3)</f>
        <v>-0.78091691696543686</v>
      </c>
      <c r="AT413" s="11">
        <f>IF(('OddsRatio_working_3-way'!X413=0),IF(Q413&gt;0,-Q413^(1/3),(-Q413)^(1/3)),'OddsRatio_working_3-way'!AN413-'OddsRatio_working_3-way'!R413/3)</f>
        <v>-0.26674030727009779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3.21</v>
      </c>
      <c r="B414" s="4">
        <f>IF('True_Odds_Calculator_3-way'!B415="","",'True_Odds_Calculator_3-way'!B415)</f>
        <v>3.26</v>
      </c>
      <c r="C414" s="4">
        <f>IF('True_Odds_Calculator_3-way'!C415="","",'True_Odds_Calculator_3-way'!C415)</f>
        <v>2.44</v>
      </c>
      <c r="D414" s="9">
        <f t="shared" si="91"/>
        <v>0.30252717434198184</v>
      </c>
      <c r="E414" s="9">
        <f t="shared" si="92"/>
        <v>0.2978274781264289</v>
      </c>
      <c r="F414" s="9">
        <f t="shared" si="93"/>
        <v>0.39964534753158931</v>
      </c>
      <c r="G414" s="9">
        <f t="shared" si="94"/>
        <v>1.0432073228879732</v>
      </c>
      <c r="H414" s="9">
        <f t="shared" si="95"/>
        <v>3.3054881835824212</v>
      </c>
      <c r="I414" s="9">
        <f t="shared" si="96"/>
        <v>3.3576485497268194</v>
      </c>
      <c r="J414" s="9">
        <f t="shared" si="97"/>
        <v>2.5022185449586813</v>
      </c>
      <c r="K414" s="11">
        <f t="shared" si="98"/>
        <v>0.3115264797507788</v>
      </c>
      <c r="L414" s="11">
        <f t="shared" si="99"/>
        <v>0.30674846625766872</v>
      </c>
      <c r="M414" s="11">
        <f t="shared" si="100"/>
        <v>0.4098360655737705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-0.2816765845694289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0.23145950610066163</v>
      </c>
      <c r="Q414" s="11">
        <f>2*'OddsRatio_working_3-way'!K414*'OddsRatio_working_3-way'!L414*'OddsRatio_working_3-way'!M414</f>
        <v>7.8328090050985316E-2</v>
      </c>
      <c r="R414" s="11">
        <f t="shared" si="101"/>
        <v>0</v>
      </c>
      <c r="S414" s="11">
        <f t="shared" si="102"/>
        <v>-0.82172079178846491</v>
      </c>
      <c r="T414" s="11">
        <f t="shared" si="103"/>
        <v>-0.2780781021280761</v>
      </c>
      <c r="U414" s="11">
        <f>'OddsRatio_working_3-way'!S414-'OddsRatio_working_3-way'!R414^2/3</f>
        <v>-0.82172079178846491</v>
      </c>
      <c r="V414" s="11">
        <f>'OddsRatio_working_3-way'!S414*'OddsRatio_working_3-way'!R414/3-2*'OddsRatio_working_3-way'!R414^3/27-'OddsRatio_working_3-way'!T414</f>
        <v>0.2780781021280761</v>
      </c>
      <c r="W414" s="11">
        <f>'OddsRatio_working_3-way'!V414^2+4*'OddsRatio_working_3-way'!U414^3/27</f>
        <v>-4.8720462512388124E-3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0.143352255941781</v>
      </c>
      <c r="Y414" s="11">
        <f>IF('OddsRatio_working_3-way'!W414&gt;=0,IF('OddsRatio_working_3-way'!V414+SQRT('OddsRatio_working_3-way'!W414)&gt;0,0,PI()),ACOS('OddsRatio_working_3-way'!V414/(2*'OddsRatio_working_3-way'!X414)))</f>
        <v>0.24592787624980628</v>
      </c>
      <c r="Z414" s="11">
        <f>'OddsRatio_working_3-way'!X414^(1/3)*COS('OddsRatio_working_3-way'!Y414/3)</f>
        <v>0.52160366144398662</v>
      </c>
      <c r="AA414" s="11">
        <f>'OddsRatio_working_3-way'!X414^(1/3)*COS(('OddsRatio_working_3-way'!Y414+2*PI())/3)</f>
        <v>-0.29791534878868181</v>
      </c>
      <c r="AB414" s="11">
        <f>'OddsRatio_working_3-way'!X414^(1/3)*COS(('OddsRatio_working_3-way'!Y414+4*PI())/3)</f>
        <v>-0.22368831265530456</v>
      </c>
      <c r="AC414" s="11">
        <f>'OddsRatio_working_3-way'!X414^(1/3)*SIN('OddsRatio_working_3-way'!Y414/3)</f>
        <v>4.285499929275341E-2</v>
      </c>
      <c r="AD414" s="11">
        <f>'OddsRatio_working_3-way'!X414^(1/3)*SIN(('OddsRatio_working_3-way'!Y414+2*PI())/3)</f>
        <v>0.43029452187109357</v>
      </c>
      <c r="AE414" s="11">
        <f>'OddsRatio_working_3-way'!X414^(1/3)*SIN(('OddsRatio_working_3-way'!Y414+4*PI())/3)</f>
        <v>-0.47314952116384695</v>
      </c>
      <c r="AF414" s="11">
        <f>-'OddsRatio_working_3-way'!U414/(3*'OddsRatio_working_3-way'!X414^(1/3))*COS(('OddsRatio_working_3-way'!Y414)/3)</f>
        <v>0.52160366144398662</v>
      </c>
      <c r="AG414" s="11">
        <f>-'OddsRatio_working_3-way'!U414/(3*'OddsRatio_working_3-way'!X414^(1/3))*COS(('OddsRatio_working_3-way'!Y414+2*PI())/3)</f>
        <v>-0.29791534878868181</v>
      </c>
      <c r="AH414" s="11">
        <f>-'OddsRatio_working_3-way'!U414/(3*'OddsRatio_working_3-way'!X414^(1/3))*COS(('OddsRatio_working_3-way'!Y414+4*PI())/3)</f>
        <v>-0.22368831265530456</v>
      </c>
      <c r="AI414" s="11">
        <f>'OddsRatio_working_3-way'!U414/(3*'OddsRatio_working_3-way'!X414^(1/3))*SIN(('OddsRatio_working_3-way'!Y414)/3)</f>
        <v>-4.285499929275341E-2</v>
      </c>
      <c r="AJ414" s="11">
        <f>'OddsRatio_working_3-way'!U414/(3*'OddsRatio_working_3-way'!X414^(1/3))*SIN(('OddsRatio_working_3-way'!Y414+2*PI())/3)</f>
        <v>-0.43029452187109357</v>
      </c>
      <c r="AK414" s="11">
        <f>'OddsRatio_working_3-way'!U414/(3*'OddsRatio_working_3-way'!X414^(1/3))*SIN(('OddsRatio_working_3-way'!Y414+4*PI())/3)</f>
        <v>0.47314952116384695</v>
      </c>
      <c r="AL414" s="11">
        <f>'OddsRatio_working_3-way'!Z414+'OddsRatio_working_3-way'!AF414</f>
        <v>1.0432073228879732</v>
      </c>
      <c r="AM414" s="11">
        <f>'OddsRatio_working_3-way'!AA414+'OddsRatio_working_3-way'!AG414</f>
        <v>-0.59583069757736362</v>
      </c>
      <c r="AN414" s="11">
        <f>'OddsRatio_working_3-way'!AB414+'OddsRatio_working_3-way'!AH414</f>
        <v>-0.44737662531060912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1.0432073228879732</v>
      </c>
      <c r="AS414" s="11">
        <f>IF(('OddsRatio_working_3-way'!X414=0),IF(Q414&gt;0,-Q414^(1/3),(-Q414)^(1/3)),'OddsRatio_working_3-way'!AM414-'OddsRatio_working_3-way'!R414/3)</f>
        <v>-0.59583069757736362</v>
      </c>
      <c r="AT414" s="11">
        <f>IF(('OddsRatio_working_3-way'!X414=0),IF(Q414&gt;0,-Q414^(1/3),(-Q414)^(1/3)),'OddsRatio_working_3-way'!AN414-'OddsRatio_working_3-way'!R414/3)</f>
        <v>-0.44737662531060912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4.3600000000000003</v>
      </c>
      <c r="B415" s="4">
        <f>IF('True_Odds_Calculator_3-way'!B416="","",'True_Odds_Calculator_3-way'!B416)</f>
        <v>3.89</v>
      </c>
      <c r="C415" s="4">
        <f>IF('True_Odds_Calculator_3-way'!C416="","",'True_Odds_Calculator_3-way'!C416)</f>
        <v>1.84</v>
      </c>
      <c r="D415" s="9">
        <f t="shared" si="91"/>
        <v>0.22083109819354471</v>
      </c>
      <c r="E415" s="9">
        <f t="shared" si="92"/>
        <v>0.24784381577235001</v>
      </c>
      <c r="F415" s="9">
        <f t="shared" si="93"/>
        <v>0.53132508603410544</v>
      </c>
      <c r="G415" s="9">
        <f t="shared" si="94"/>
        <v>1.0501034880819842</v>
      </c>
      <c r="H415" s="9">
        <f t="shared" si="95"/>
        <v>4.5283477199554669</v>
      </c>
      <c r="I415" s="9">
        <f t="shared" si="96"/>
        <v>4.034799080556934</v>
      </c>
      <c r="J415" s="9">
        <f t="shared" si="97"/>
        <v>1.8820869299888667</v>
      </c>
      <c r="K415" s="11">
        <f t="shared" si="98"/>
        <v>0.2293577981651376</v>
      </c>
      <c r="L415" s="11">
        <f t="shared" si="99"/>
        <v>0.25706940874035988</v>
      </c>
      <c r="M415" s="11">
        <f t="shared" si="100"/>
        <v>0.54347826086956519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-0.26137406521380246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0.22719162694070993</v>
      </c>
      <c r="Q415" s="11">
        <f>2*'OddsRatio_working_3-way'!K415*'OddsRatio_working_3-way'!L415*'OddsRatio_working_3-way'!M415</f>
        <v>6.4087906048155133E-2</v>
      </c>
      <c r="R415" s="11">
        <f t="shared" si="101"/>
        <v>0</v>
      </c>
      <c r="S415" s="11">
        <f t="shared" si="102"/>
        <v>-0.86922023711445318</v>
      </c>
      <c r="T415" s="11">
        <f t="shared" si="103"/>
        <v>-0.24519611766275126</v>
      </c>
      <c r="U415" s="11">
        <f>'OddsRatio_working_3-way'!S415-'OddsRatio_working_3-way'!R415^2/3</f>
        <v>-0.86922023711445318</v>
      </c>
      <c r="V415" s="11">
        <f>'OddsRatio_working_3-way'!S415*'OddsRatio_working_3-way'!R415/3-2*'OddsRatio_working_3-way'!R415^3/27-'OddsRatio_working_3-way'!T415</f>
        <v>0.24519611766275126</v>
      </c>
      <c r="W415" s="11">
        <f>'OddsRatio_working_3-way'!V415^2+4*'OddsRatio_working_3-way'!U415^3/27</f>
        <v>-3.7172786683170693E-2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0.15595986887662516</v>
      </c>
      <c r="Y415" s="11">
        <f>IF('OddsRatio_working_3-way'!W415&gt;=0,IF('OddsRatio_working_3-way'!V415+SQRT('OddsRatio_working_3-way'!W415)&gt;0,0,PI()),ACOS('OddsRatio_working_3-way'!V415/(2*'OddsRatio_working_3-way'!X415)))</f>
        <v>0.66634324467148431</v>
      </c>
      <c r="Z415" s="11">
        <f>'OddsRatio_working_3-way'!X415^(1/3)*COS('OddsRatio_working_3-way'!Y415/3)</f>
        <v>0.5250517440409922</v>
      </c>
      <c r="AA415" s="11">
        <f>'OddsRatio_working_3-way'!X415^(1/3)*COS(('OddsRatio_working_3-way'!Y415+2*PI())/3)</f>
        <v>-0.36521744342851215</v>
      </c>
      <c r="AB415" s="11">
        <f>'OddsRatio_working_3-way'!X415^(1/3)*COS(('OddsRatio_working_3-way'!Y415+4*PI())/3)</f>
        <v>-0.15983430061248019</v>
      </c>
      <c r="AC415" s="11">
        <f>'OddsRatio_working_3-way'!X415^(1/3)*SIN('OddsRatio_working_3-way'!Y415/3)</f>
        <v>0.11857801279184757</v>
      </c>
      <c r="AD415" s="11">
        <f>'OddsRatio_working_3-way'!X415^(1/3)*SIN(('OddsRatio_working_3-way'!Y415+2*PI())/3)</f>
        <v>0.39541914224490027</v>
      </c>
      <c r="AE415" s="11">
        <f>'OddsRatio_working_3-way'!X415^(1/3)*SIN(('OddsRatio_working_3-way'!Y415+4*PI())/3)</f>
        <v>-0.5139971550367477</v>
      </c>
      <c r="AF415" s="11">
        <f>-'OddsRatio_working_3-way'!U415/(3*'OddsRatio_working_3-way'!X415^(1/3))*COS(('OddsRatio_working_3-way'!Y415)/3)</f>
        <v>0.52505174404099209</v>
      </c>
      <c r="AG415" s="11">
        <f>-'OddsRatio_working_3-way'!U415/(3*'OddsRatio_working_3-way'!X415^(1/3))*COS(('OddsRatio_working_3-way'!Y415+2*PI())/3)</f>
        <v>-0.36521744342851203</v>
      </c>
      <c r="AH415" s="11">
        <f>-'OddsRatio_working_3-way'!U415/(3*'OddsRatio_working_3-way'!X415^(1/3))*COS(('OddsRatio_working_3-way'!Y415+4*PI())/3)</f>
        <v>-0.15983430061248016</v>
      </c>
      <c r="AI415" s="11">
        <f>'OddsRatio_working_3-way'!U415/(3*'OddsRatio_working_3-way'!X415^(1/3))*SIN(('OddsRatio_working_3-way'!Y415)/3)</f>
        <v>-0.11857801279184756</v>
      </c>
      <c r="AJ415" s="11">
        <f>'OddsRatio_working_3-way'!U415/(3*'OddsRatio_working_3-way'!X415^(1/3))*SIN(('OddsRatio_working_3-way'!Y415+2*PI())/3)</f>
        <v>-0.39541914224490016</v>
      </c>
      <c r="AK415" s="11">
        <f>'OddsRatio_working_3-way'!U415/(3*'OddsRatio_working_3-way'!X415^(1/3))*SIN(('OddsRatio_working_3-way'!Y415+4*PI())/3)</f>
        <v>0.51399715503674759</v>
      </c>
      <c r="AL415" s="11">
        <f>'OddsRatio_working_3-way'!Z415+'OddsRatio_working_3-way'!AF415</f>
        <v>1.0501034880819842</v>
      </c>
      <c r="AM415" s="11">
        <f>'OddsRatio_working_3-way'!AA415+'OddsRatio_working_3-way'!AG415</f>
        <v>-0.73043488685702418</v>
      </c>
      <c r="AN415" s="11">
        <f>'OddsRatio_working_3-way'!AB415+'OddsRatio_working_3-way'!AH415</f>
        <v>-0.31966860122496032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1.0501034880819842</v>
      </c>
      <c r="AS415" s="11">
        <f>IF(('OddsRatio_working_3-way'!X415=0),IF(Q415&gt;0,-Q415^(1/3),(-Q415)^(1/3)),'OddsRatio_working_3-way'!AM415-'OddsRatio_working_3-way'!R415/3)</f>
        <v>-0.73043488685702418</v>
      </c>
      <c r="AT415" s="11">
        <f>IF(('OddsRatio_working_3-way'!X415=0),IF(Q415&gt;0,-Q415^(1/3),(-Q415)^(1/3)),'OddsRatio_working_3-way'!AN415-'OddsRatio_working_3-way'!R415/3)</f>
        <v>-0.31966860122496032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2.41</v>
      </c>
      <c r="B416" s="4">
        <f>IF('True_Odds_Calculator_3-way'!B417="","",'True_Odds_Calculator_3-way'!B417)</f>
        <v>3.42</v>
      </c>
      <c r="C416" s="4">
        <f>IF('True_Odds_Calculator_3-way'!C417="","",'True_Odds_Calculator_3-way'!C417)</f>
        <v>3.17</v>
      </c>
      <c r="D416" s="9">
        <f t="shared" si="91"/>
        <v>0.40660459559007156</v>
      </c>
      <c r="E416" s="9">
        <f t="shared" si="92"/>
        <v>0.28532528894272752</v>
      </c>
      <c r="F416" s="9">
        <f t="shared" si="93"/>
        <v>0.30807011546720087</v>
      </c>
      <c r="G416" s="9">
        <f t="shared" si="94"/>
        <v>1.0350296310234937</v>
      </c>
      <c r="H416" s="9">
        <f t="shared" si="95"/>
        <v>2.4593917797431257</v>
      </c>
      <c r="I416" s="9">
        <f t="shared" si="96"/>
        <v>3.5047717070768547</v>
      </c>
      <c r="J416" s="9">
        <f t="shared" si="97"/>
        <v>3.246014299320982</v>
      </c>
      <c r="K416" s="11">
        <f t="shared" si="98"/>
        <v>0.41493775933609955</v>
      </c>
      <c r="L416" s="11">
        <f t="shared" si="99"/>
        <v>0.29239766081871343</v>
      </c>
      <c r="M416" s="11">
        <f t="shared" si="100"/>
        <v>0.31545741324921134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-0.28339475073536691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0.22964068810454347</v>
      </c>
      <c r="Q416" s="11">
        <f>2*'OddsRatio_working_3-way'!K416*'OddsRatio_working_3-way'!L416*'OddsRatio_working_3-way'!M416</f>
        <v>7.6546896034847808E-2</v>
      </c>
      <c r="R416" s="11">
        <f t="shared" si="101"/>
        <v>0</v>
      </c>
      <c r="S416" s="11">
        <f t="shared" si="102"/>
        <v>-0.81032089517769934</v>
      </c>
      <c r="T416" s="11">
        <f t="shared" si="103"/>
        <v>-0.27010696505923304</v>
      </c>
      <c r="U416" s="11">
        <f>'OddsRatio_working_3-way'!S416-'OddsRatio_working_3-way'!R416^2/3</f>
        <v>-0.81032089517769934</v>
      </c>
      <c r="V416" s="11">
        <f>'OddsRatio_working_3-way'!S416*'OddsRatio_working_3-way'!R416/3-2*'OddsRatio_working_3-way'!R416^3/27-'OddsRatio_working_3-way'!T416</f>
        <v>0.27010696505923304</v>
      </c>
      <c r="W416" s="11">
        <f>'OddsRatio_working_3-way'!V416^2+4*'OddsRatio_working_3-way'!U416^3/27</f>
        <v>-5.8678375357401891E-3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0.14037949468249444</v>
      </c>
      <c r="Y416" s="11">
        <f>IF('OddsRatio_working_3-way'!W416&gt;=0,IF('OddsRatio_working_3-way'!V416+SQRT('OddsRatio_working_3-way'!W416)&gt;0,0,PI()),ACOS('OddsRatio_working_3-way'!V416/(2*'OddsRatio_working_3-way'!X416)))</f>
        <v>0.27634205761368702</v>
      </c>
      <c r="Z416" s="11">
        <f>'OddsRatio_working_3-way'!X416^(1/3)*COS('OddsRatio_working_3-way'!Y416/3)</f>
        <v>0.51751481551174683</v>
      </c>
      <c r="AA416" s="11">
        <f>'OddsRatio_working_3-way'!X416^(1/3)*COS(('OddsRatio_working_3-way'!Y416+2*PI())/3)</f>
        <v>-0.30015832065410358</v>
      </c>
      <c r="AB416" s="11">
        <f>'OddsRatio_working_3-way'!X416^(1/3)*COS(('OddsRatio_working_3-way'!Y416+4*PI())/3)</f>
        <v>-0.21735649485764327</v>
      </c>
      <c r="AC416" s="11">
        <f>'OddsRatio_working_3-way'!X416^(1/3)*SIN('OddsRatio_working_3-way'!Y416/3)</f>
        <v>4.7805656412978868E-2</v>
      </c>
      <c r="AD416" s="11">
        <f>'OddsRatio_working_3-way'!X416^(1/3)*SIN(('OddsRatio_working_3-way'!Y416+2*PI())/3)</f>
        <v>0.4242781488615005</v>
      </c>
      <c r="AE416" s="11">
        <f>'OddsRatio_working_3-way'!X416^(1/3)*SIN(('OddsRatio_working_3-way'!Y416+4*PI())/3)</f>
        <v>-0.4720838052744793</v>
      </c>
      <c r="AF416" s="11">
        <f>-'OddsRatio_working_3-way'!U416/(3*'OddsRatio_working_3-way'!X416^(1/3))*COS(('OddsRatio_working_3-way'!Y416)/3)</f>
        <v>0.51751481551174672</v>
      </c>
      <c r="AG416" s="11">
        <f>-'OddsRatio_working_3-way'!U416/(3*'OddsRatio_working_3-way'!X416^(1/3))*COS(('OddsRatio_working_3-way'!Y416+2*PI())/3)</f>
        <v>-0.30015832065410342</v>
      </c>
      <c r="AH416" s="11">
        <f>-'OddsRatio_working_3-way'!U416/(3*'OddsRatio_working_3-way'!X416^(1/3))*COS(('OddsRatio_working_3-way'!Y416+4*PI())/3)</f>
        <v>-0.21735649485764316</v>
      </c>
      <c r="AI416" s="11">
        <f>'OddsRatio_working_3-way'!U416/(3*'OddsRatio_working_3-way'!X416^(1/3))*SIN(('OddsRatio_working_3-way'!Y416)/3)</f>
        <v>-4.7805656412978847E-2</v>
      </c>
      <c r="AJ416" s="11">
        <f>'OddsRatio_working_3-way'!U416/(3*'OddsRatio_working_3-way'!X416^(1/3))*SIN(('OddsRatio_working_3-way'!Y416+2*PI())/3)</f>
        <v>-0.42427814886150034</v>
      </c>
      <c r="AK416" s="11">
        <f>'OddsRatio_working_3-way'!U416/(3*'OddsRatio_working_3-way'!X416^(1/3))*SIN(('OddsRatio_working_3-way'!Y416+4*PI())/3)</f>
        <v>0.47208380527447913</v>
      </c>
      <c r="AL416" s="11">
        <f>'OddsRatio_working_3-way'!Z416+'OddsRatio_working_3-way'!AF416</f>
        <v>1.0350296310234937</v>
      </c>
      <c r="AM416" s="11">
        <f>'OddsRatio_working_3-way'!AA416+'OddsRatio_working_3-way'!AG416</f>
        <v>-0.60031664130820706</v>
      </c>
      <c r="AN416" s="11">
        <f>'OddsRatio_working_3-way'!AB416+'OddsRatio_working_3-way'!AH416</f>
        <v>-0.43471298971528644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1.0350296310234937</v>
      </c>
      <c r="AS416" s="11">
        <f>IF(('OddsRatio_working_3-way'!X416=0),IF(Q416&gt;0,-Q416^(1/3),(-Q416)^(1/3)),'OddsRatio_working_3-way'!AM416-'OddsRatio_working_3-way'!R416/3)</f>
        <v>-0.60031664130820706</v>
      </c>
      <c r="AT416" s="11">
        <f>IF(('OddsRatio_working_3-way'!X416=0),IF(Q416&gt;0,-Q416^(1/3),(-Q416)^(1/3)),'OddsRatio_working_3-way'!AN416-'OddsRatio_working_3-way'!R416/3)</f>
        <v>-0.43471298971528644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1.89</v>
      </c>
      <c r="B417" s="4">
        <f>IF('True_Odds_Calculator_3-way'!B418="","",'True_Odds_Calculator_3-way'!B418)</f>
        <v>3.38</v>
      </c>
      <c r="C417" s="4">
        <f>IF('True_Odds_Calculator_3-way'!C418="","",'True_Odds_Calculator_3-way'!C418)</f>
        <v>4.88</v>
      </c>
      <c r="D417" s="9">
        <f t="shared" si="91"/>
        <v>0.5170075431857426</v>
      </c>
      <c r="E417" s="9">
        <f t="shared" si="92"/>
        <v>0.28585978884653473</v>
      </c>
      <c r="F417" s="9">
        <f t="shared" si="93"/>
        <v>0.19713266796772252</v>
      </c>
      <c r="G417" s="9">
        <f t="shared" si="94"/>
        <v>1.0496716360846516</v>
      </c>
      <c r="H417" s="9">
        <f t="shared" si="95"/>
        <v>1.9342077561153401</v>
      </c>
      <c r="I417" s="9">
        <f t="shared" si="96"/>
        <v>3.4982184938814709</v>
      </c>
      <c r="J417" s="9">
        <f t="shared" si="97"/>
        <v>5.0727259480084488</v>
      </c>
      <c r="K417" s="11">
        <f t="shared" si="98"/>
        <v>0.52910052910052918</v>
      </c>
      <c r="L417" s="11">
        <f t="shared" si="99"/>
        <v>0.29585798816568049</v>
      </c>
      <c r="M417" s="11">
        <f t="shared" si="100"/>
        <v>0.20491803278688525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-0.26363335884142935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0.22935473755145891</v>
      </c>
      <c r="Q417" s="11">
        <f>2*'OddsRatio_working_3-way'!K417*'OddsRatio_working_3-way'!L417*'OddsRatio_working_3-way'!M417</f>
        <v>6.4155171343065434E-2</v>
      </c>
      <c r="R417" s="11">
        <f t="shared" si="101"/>
        <v>0</v>
      </c>
      <c r="S417" s="11">
        <f t="shared" si="102"/>
        <v>-0.86997616143642731</v>
      </c>
      <c r="T417" s="11">
        <f t="shared" si="103"/>
        <v>-0.24334997522697269</v>
      </c>
      <c r="U417" s="11">
        <f>'OddsRatio_working_3-way'!S417-'OddsRatio_working_3-way'!R417^2/3</f>
        <v>-0.86997616143642731</v>
      </c>
      <c r="V417" s="11">
        <f>'OddsRatio_working_3-way'!S417*'OddsRatio_working_3-way'!R417/3-2*'OddsRatio_working_3-way'!R417^3/27-'OddsRatio_working_3-way'!T417</f>
        <v>0.24334997522697269</v>
      </c>
      <c r="W417" s="11">
        <f>'OddsRatio_working_3-way'!V417^2+4*'OddsRatio_working_3-way'!U417^3/27</f>
        <v>-3.8328770483977738E-2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0.15616336072118994</v>
      </c>
      <c r="Y417" s="11">
        <f>IF('OddsRatio_working_3-way'!W417&gt;=0,IF('OddsRatio_working_3-way'!V417+SQRT('OddsRatio_working_3-way'!W417)&gt;0,0,PI()),ACOS('OddsRatio_working_3-way'!V417/(2*'OddsRatio_working_3-way'!X417)))</f>
        <v>0.67748455109017847</v>
      </c>
      <c r="Z417" s="11">
        <f>'OddsRatio_working_3-way'!X417^(1/3)*COS('OddsRatio_working_3-way'!Y417/3)</f>
        <v>0.52483581804232593</v>
      </c>
      <c r="AA417" s="11">
        <f>'OddsRatio_working_3-way'!X417^(1/3)*COS(('OddsRatio_working_3-way'!Y417+2*PI())/3)</f>
        <v>-0.36684282670841206</v>
      </c>
      <c r="AB417" s="11">
        <f>'OddsRatio_working_3-way'!X417^(1/3)*COS(('OddsRatio_working_3-way'!Y417+4*PI())/3)</f>
        <v>-0.15799299133391401</v>
      </c>
      <c r="AC417" s="11">
        <f>'OddsRatio_working_3-way'!X417^(1/3)*SIN('OddsRatio_working_3-way'!Y417/3)</f>
        <v>0.12057950867367566</v>
      </c>
      <c r="AD417" s="11">
        <f>'OddsRatio_working_3-way'!X417^(1/3)*SIN(('OddsRatio_working_3-way'!Y417+2*PI())/3)</f>
        <v>0.39423139690380371</v>
      </c>
      <c r="AE417" s="11">
        <f>'OddsRatio_working_3-way'!X417^(1/3)*SIN(('OddsRatio_working_3-way'!Y417+4*PI())/3)</f>
        <v>-0.51481090557747922</v>
      </c>
      <c r="AF417" s="11">
        <f>-'OddsRatio_working_3-way'!U417/(3*'OddsRatio_working_3-way'!X417^(1/3))*COS(('OddsRatio_working_3-way'!Y417)/3)</f>
        <v>0.52483581804232582</v>
      </c>
      <c r="AG417" s="11">
        <f>-'OddsRatio_working_3-way'!U417/(3*'OddsRatio_working_3-way'!X417^(1/3))*COS(('OddsRatio_working_3-way'!Y417+2*PI())/3)</f>
        <v>-0.36684282670841195</v>
      </c>
      <c r="AH417" s="11">
        <f>-'OddsRatio_working_3-way'!U417/(3*'OddsRatio_working_3-way'!X417^(1/3))*COS(('OddsRatio_working_3-way'!Y417+4*PI())/3)</f>
        <v>-0.15799299133391398</v>
      </c>
      <c r="AI417" s="11">
        <f>'OddsRatio_working_3-way'!U417/(3*'OddsRatio_working_3-way'!X417^(1/3))*SIN(('OddsRatio_working_3-way'!Y417)/3)</f>
        <v>-0.12057950867367564</v>
      </c>
      <c r="AJ417" s="11">
        <f>'OddsRatio_working_3-way'!U417/(3*'OddsRatio_working_3-way'!X417^(1/3))*SIN(('OddsRatio_working_3-way'!Y417+2*PI())/3)</f>
        <v>-0.39423139690380365</v>
      </c>
      <c r="AK417" s="11">
        <f>'OddsRatio_working_3-way'!U417/(3*'OddsRatio_working_3-way'!X417^(1/3))*SIN(('OddsRatio_working_3-way'!Y417+4*PI())/3)</f>
        <v>0.51481090557747911</v>
      </c>
      <c r="AL417" s="11">
        <f>'OddsRatio_working_3-way'!Z417+'OddsRatio_working_3-way'!AF417</f>
        <v>1.0496716360846516</v>
      </c>
      <c r="AM417" s="11">
        <f>'OddsRatio_working_3-way'!AA417+'OddsRatio_working_3-way'!AG417</f>
        <v>-0.73368565341682401</v>
      </c>
      <c r="AN417" s="11">
        <f>'OddsRatio_working_3-way'!AB417+'OddsRatio_working_3-way'!AH417</f>
        <v>-0.31598598266782796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1.0496716360846516</v>
      </c>
      <c r="AS417" s="11">
        <f>IF(('OddsRatio_working_3-way'!X417=0),IF(Q417&gt;0,-Q417^(1/3),(-Q417)^(1/3)),'OddsRatio_working_3-way'!AM417-'OddsRatio_working_3-way'!R417/3)</f>
        <v>-0.73368565341682401</v>
      </c>
      <c r="AT417" s="11">
        <f>IF(('OddsRatio_working_3-way'!X417=0),IF(Q417&gt;0,-Q417^(1/3),(-Q417)^(1/3)),'OddsRatio_working_3-way'!AN417-'OddsRatio_working_3-way'!R417/3)</f>
        <v>-0.31598598266782796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6.17</v>
      </c>
      <c r="B418" s="4">
        <f>IF('True_Odds_Calculator_3-way'!B419="","",'True_Odds_Calculator_3-way'!B419)</f>
        <v>4.78</v>
      </c>
      <c r="C418" s="4">
        <f>IF('True_Odds_Calculator_3-way'!C419="","",'True_Odds_Calculator_3-way'!C419)</f>
        <v>1.53</v>
      </c>
      <c r="D418" s="9">
        <f t="shared" si="91"/>
        <v>0.15574058401736213</v>
      </c>
      <c r="E418" s="9">
        <f t="shared" si="92"/>
        <v>0.20147202985597501</v>
      </c>
      <c r="F418" s="9">
        <f t="shared" si="93"/>
        <v>0.64278738612666264</v>
      </c>
      <c r="G418" s="9">
        <f t="shared" si="94"/>
        <v>1.0485365432780076</v>
      </c>
      <c r="H418" s="9">
        <f t="shared" si="95"/>
        <v>6.4209339287473002</v>
      </c>
      <c r="I418" s="9">
        <f t="shared" si="96"/>
        <v>4.9634681335908688</v>
      </c>
      <c r="J418" s="9">
        <f t="shared" si="97"/>
        <v>1.5557243679373445</v>
      </c>
      <c r="K418" s="11">
        <f t="shared" si="98"/>
        <v>0.16207455429497569</v>
      </c>
      <c r="L418" s="11">
        <f t="shared" si="99"/>
        <v>0.20920502092050208</v>
      </c>
      <c r="M418" s="11">
        <f t="shared" si="100"/>
        <v>0.65359477124183007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-0.22953753902773621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0.21008925735176107</v>
      </c>
      <c r="Q418" s="11">
        <f>2*'OddsRatio_working_3-way'!K418*'OddsRatio_working_3-way'!L418*'OddsRatio_working_3-way'!M418</f>
        <v>4.4322628133282929E-2</v>
      </c>
      <c r="R418" s="11">
        <f t="shared" si="101"/>
        <v>0</v>
      </c>
      <c r="S418" s="11">
        <f t="shared" si="102"/>
        <v>-0.91527189078373317</v>
      </c>
      <c r="T418" s="11">
        <f t="shared" si="103"/>
        <v>-0.19309533560838255</v>
      </c>
      <c r="U418" s="11">
        <f>'OddsRatio_working_3-way'!S418-'OddsRatio_working_3-way'!R418^2/3</f>
        <v>-0.91527189078373317</v>
      </c>
      <c r="V418" s="11">
        <f>'OddsRatio_working_3-way'!S418*'OddsRatio_working_3-way'!R418/3-2*'OddsRatio_working_3-way'!R418^3/27-'OddsRatio_working_3-way'!T418</f>
        <v>0.19309533560838255</v>
      </c>
      <c r="W418" s="11">
        <f>'OddsRatio_working_3-way'!V418^2+4*'OddsRatio_working_3-way'!U418^3/27</f>
        <v>-7.6305891992560881E-2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0.16851683938576789</v>
      </c>
      <c r="Y418" s="11">
        <f>IF('OddsRatio_working_3-way'!W418&gt;=0,IF('OddsRatio_working_3-way'!V418+SQRT('OddsRatio_working_3-way'!W418)&gt;0,0,PI()),ACOS('OddsRatio_working_3-way'!V418/(2*'OddsRatio_working_3-way'!X418)))</f>
        <v>0.96072498328038347</v>
      </c>
      <c r="Z418" s="11">
        <f>'OddsRatio_working_3-way'!X418^(1/3)*COS('OddsRatio_working_3-way'!Y418/3)</f>
        <v>0.5242682716390038</v>
      </c>
      <c r="AA418" s="11">
        <f>'OddsRatio_working_3-way'!X418^(1/3)*COS(('OddsRatio_working_3-way'!Y418+2*PI())/3)</f>
        <v>-0.41271652924722679</v>
      </c>
      <c r="AB418" s="11">
        <f>'OddsRatio_working_3-way'!X418^(1/3)*COS(('OddsRatio_working_3-way'!Y418+4*PI())/3)</f>
        <v>-0.11155174239177663</v>
      </c>
      <c r="AC418" s="11">
        <f>'OddsRatio_working_3-way'!X418^(1/3)*SIN('OddsRatio_working_3-way'!Y418/3)</f>
        <v>0.17387757076143034</v>
      </c>
      <c r="AD418" s="11">
        <f>'OddsRatio_working_3-way'!X418^(1/3)*SIN(('OddsRatio_working_3-way'!Y418+2*PI())/3)</f>
        <v>0.36709085625682286</v>
      </c>
      <c r="AE418" s="11">
        <f>'OddsRatio_working_3-way'!X418^(1/3)*SIN(('OddsRatio_working_3-way'!Y418+4*PI())/3)</f>
        <v>-0.54096842701825321</v>
      </c>
      <c r="AF418" s="11">
        <f>-'OddsRatio_working_3-way'!U418/(3*'OddsRatio_working_3-way'!X418^(1/3))*COS(('OddsRatio_working_3-way'!Y418)/3)</f>
        <v>0.5242682716390038</v>
      </c>
      <c r="AG418" s="11">
        <f>-'OddsRatio_working_3-way'!U418/(3*'OddsRatio_working_3-way'!X418^(1/3))*COS(('OddsRatio_working_3-way'!Y418+2*PI())/3)</f>
        <v>-0.41271652924722679</v>
      </c>
      <c r="AH418" s="11">
        <f>-'OddsRatio_working_3-way'!U418/(3*'OddsRatio_working_3-way'!X418^(1/3))*COS(('OddsRatio_working_3-way'!Y418+4*PI())/3)</f>
        <v>-0.11155174239177663</v>
      </c>
      <c r="AI418" s="11">
        <f>'OddsRatio_working_3-way'!U418/(3*'OddsRatio_working_3-way'!X418^(1/3))*SIN(('OddsRatio_working_3-way'!Y418)/3)</f>
        <v>-0.17387757076143034</v>
      </c>
      <c r="AJ418" s="11">
        <f>'OddsRatio_working_3-way'!U418/(3*'OddsRatio_working_3-way'!X418^(1/3))*SIN(('OddsRatio_working_3-way'!Y418+2*PI())/3)</f>
        <v>-0.36709085625682286</v>
      </c>
      <c r="AK418" s="11">
        <f>'OddsRatio_working_3-way'!U418/(3*'OddsRatio_working_3-way'!X418^(1/3))*SIN(('OddsRatio_working_3-way'!Y418+4*PI())/3)</f>
        <v>0.54096842701825321</v>
      </c>
      <c r="AL418" s="11">
        <f>'OddsRatio_working_3-way'!Z418+'OddsRatio_working_3-way'!AF418</f>
        <v>1.0485365432780076</v>
      </c>
      <c r="AM418" s="11">
        <f>'OddsRatio_working_3-way'!AA418+'OddsRatio_working_3-way'!AG418</f>
        <v>-0.82543305849445359</v>
      </c>
      <c r="AN418" s="11">
        <f>'OddsRatio_working_3-way'!AB418+'OddsRatio_working_3-way'!AH418</f>
        <v>-0.22310348478355327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1.0485365432780076</v>
      </c>
      <c r="AS418" s="11">
        <f>IF(('OddsRatio_working_3-way'!X418=0),IF(Q418&gt;0,-Q418^(1/3),(-Q418)^(1/3)),'OddsRatio_working_3-way'!AM418-'OddsRatio_working_3-way'!R418/3)</f>
        <v>-0.82543305849445359</v>
      </c>
      <c r="AT418" s="11">
        <f>IF(('OddsRatio_working_3-way'!X418=0),IF(Q418&gt;0,-Q418^(1/3),(-Q418)^(1/3)),'OddsRatio_working_3-way'!AN418-'OddsRatio_working_3-way'!R418/3)</f>
        <v>-0.22310348478355327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</v>
      </c>
      <c r="B419" s="4">
        <f>IF('True_Odds_Calculator_3-way'!B420="","",'True_Odds_Calculator_3-way'!B420)</f>
        <v>3.4</v>
      </c>
      <c r="C419" s="4">
        <f>IF('True_Odds_Calculator_3-way'!C420="","",'True_Odds_Calculator_3-way'!C420)</f>
        <v>4.1100000000000003</v>
      </c>
      <c r="D419" s="9">
        <f t="shared" si="91"/>
        <v>0.4764926449306337</v>
      </c>
      <c r="E419" s="9">
        <f t="shared" si="92"/>
        <v>0.28673417256631323</v>
      </c>
      <c r="F419" s="9">
        <f t="shared" si="93"/>
        <v>0.23677318250305293</v>
      </c>
      <c r="G419" s="9">
        <f t="shared" si="94"/>
        <v>1.0364795102868454</v>
      </c>
      <c r="H419" s="9">
        <f t="shared" si="95"/>
        <v>2.0986682809040564</v>
      </c>
      <c r="I419" s="9">
        <f t="shared" si="96"/>
        <v>3.4875508246884288</v>
      </c>
      <c r="J419" s="9">
        <f t="shared" si="97"/>
        <v>4.2234512769920896</v>
      </c>
      <c r="K419" s="11">
        <f t="shared" si="98"/>
        <v>0.4854368932038835</v>
      </c>
      <c r="L419" s="11">
        <f t="shared" si="99"/>
        <v>0.29411764705882354</v>
      </c>
      <c r="M419" s="11">
        <f t="shared" si="100"/>
        <v>0.24330900243309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-0.27484607335954014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0.22823245944965753</v>
      </c>
      <c r="Q419" s="11">
        <f>2*'OddsRatio_working_3-way'!K419*'OddsRatio_working_3-way'!L419*'OddsRatio_working_3-way'!M419</f>
        <v>6.9477156605679616E-2</v>
      </c>
      <c r="R419" s="11">
        <f t="shared" si="101"/>
        <v>0</v>
      </c>
      <c r="S419" s="11">
        <f t="shared" si="102"/>
        <v>-0.83040101923193577</v>
      </c>
      <c r="T419" s="11">
        <f t="shared" si="103"/>
        <v>-0.25278569839632747</v>
      </c>
      <c r="U419" s="11">
        <f>'OddsRatio_working_3-way'!S419-'OddsRatio_working_3-way'!R419^2/3</f>
        <v>-0.83040101923193577</v>
      </c>
      <c r="V419" s="11">
        <f>'OddsRatio_working_3-way'!S419*'OddsRatio_working_3-way'!R419/3-2*'OddsRatio_working_3-way'!R419^3/27-'OddsRatio_working_3-way'!T419</f>
        <v>0.25278569839632747</v>
      </c>
      <c r="W419" s="11">
        <f>'OddsRatio_working_3-way'!V419^2+4*'OddsRatio_working_3-way'!U419^3/27</f>
        <v>-2.0931418381692643E-2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0.14562969107930196</v>
      </c>
      <c r="Y419" s="11">
        <f>IF('OddsRatio_working_3-way'!W419&gt;=0,IF('OddsRatio_working_3-way'!V419+SQRT('OddsRatio_working_3-way'!W419)&gt;0,0,PI()),ACOS('OddsRatio_working_3-way'!V419/(2*'OddsRatio_working_3-way'!X419)))</f>
        <v>0.5198257050663968</v>
      </c>
      <c r="Z419" s="11">
        <f>'OddsRatio_working_3-way'!X419^(1/3)*COS('OddsRatio_working_3-way'!Y419/3)</f>
        <v>0.51823975514342269</v>
      </c>
      <c r="AA419" s="11">
        <f>'OddsRatio_working_3-way'!X419^(1/3)*COS(('OddsRatio_working_3-way'!Y419+2*PI())/3)</f>
        <v>-0.33767509350068692</v>
      </c>
      <c r="AB419" s="11">
        <f>'OddsRatio_working_3-way'!X419^(1/3)*COS(('OddsRatio_working_3-way'!Y419+4*PI())/3)</f>
        <v>-0.1805646616427358</v>
      </c>
      <c r="AC419" s="11">
        <f>'OddsRatio_working_3-way'!X419^(1/3)*SIN('OddsRatio_working_3-way'!Y419/3)</f>
        <v>9.0707750125686382E-2</v>
      </c>
      <c r="AD419" s="11">
        <f>'OddsRatio_working_3-way'!X419^(1/3)*SIN(('OddsRatio_working_3-way'!Y419+2*PI())/3)</f>
        <v>0.40345491814238793</v>
      </c>
      <c r="AE419" s="11">
        <f>'OddsRatio_working_3-way'!X419^(1/3)*SIN(('OddsRatio_working_3-way'!Y419+4*PI())/3)</f>
        <v>-0.49416266826807437</v>
      </c>
      <c r="AF419" s="11">
        <f>-'OddsRatio_working_3-way'!U419/(3*'OddsRatio_working_3-way'!X419^(1/3))*COS(('OddsRatio_working_3-way'!Y419)/3)</f>
        <v>0.51823975514342269</v>
      </c>
      <c r="AG419" s="11">
        <f>-'OddsRatio_working_3-way'!U419/(3*'OddsRatio_working_3-way'!X419^(1/3))*COS(('OddsRatio_working_3-way'!Y419+2*PI())/3)</f>
        <v>-0.33767509350068692</v>
      </c>
      <c r="AH419" s="11">
        <f>-'OddsRatio_working_3-way'!U419/(3*'OddsRatio_working_3-way'!X419^(1/3))*COS(('OddsRatio_working_3-way'!Y419+4*PI())/3)</f>
        <v>-0.1805646616427358</v>
      </c>
      <c r="AI419" s="11">
        <f>'OddsRatio_working_3-way'!U419/(3*'OddsRatio_working_3-way'!X419^(1/3))*SIN(('OddsRatio_working_3-way'!Y419)/3)</f>
        <v>-9.0707750125686382E-2</v>
      </c>
      <c r="AJ419" s="11">
        <f>'OddsRatio_working_3-way'!U419/(3*'OddsRatio_working_3-way'!X419^(1/3))*SIN(('OddsRatio_working_3-way'!Y419+2*PI())/3)</f>
        <v>-0.40345491814238793</v>
      </c>
      <c r="AK419" s="11">
        <f>'OddsRatio_working_3-way'!U419/(3*'OddsRatio_working_3-way'!X419^(1/3))*SIN(('OddsRatio_working_3-way'!Y419+4*PI())/3)</f>
        <v>0.49416266826807437</v>
      </c>
      <c r="AL419" s="11">
        <f>'OddsRatio_working_3-way'!Z419+'OddsRatio_working_3-way'!AF419</f>
        <v>1.0364795102868454</v>
      </c>
      <c r="AM419" s="11">
        <f>'OddsRatio_working_3-way'!AA419+'OddsRatio_working_3-way'!AG419</f>
        <v>-0.67535018700137384</v>
      </c>
      <c r="AN419" s="11">
        <f>'OddsRatio_working_3-way'!AB419+'OddsRatio_working_3-way'!AH419</f>
        <v>-0.36112932328547159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1.0364795102868454</v>
      </c>
      <c r="AS419" s="11">
        <f>IF(('OddsRatio_working_3-way'!X419=0),IF(Q419&gt;0,-Q419^(1/3),(-Q419)^(1/3)),'OddsRatio_working_3-way'!AM419-'OddsRatio_working_3-way'!R419/3)</f>
        <v>-0.67535018700137384</v>
      </c>
      <c r="AT419" s="11">
        <f>IF(('OddsRatio_working_3-way'!X419=0),IF(Q419&gt;0,-Q419^(1/3),(-Q419)^(1/3)),'OddsRatio_working_3-way'!AN419-'OddsRatio_working_3-way'!R419/3)</f>
        <v>-0.36112932328547159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2.96</v>
      </c>
      <c r="B420" s="4">
        <f>IF('True_Odds_Calculator_3-way'!B421="","",'True_Odds_Calculator_3-way'!B421)</f>
        <v>3.28</v>
      </c>
      <c r="C420" s="4">
        <f>IF('True_Odds_Calculator_3-way'!C421="","",'True_Odds_Calculator_3-way'!C421)</f>
        <v>2.64</v>
      </c>
      <c r="D420" s="9">
        <f t="shared" si="91"/>
        <v>0.33066899490684715</v>
      </c>
      <c r="E420" s="9">
        <f t="shared" si="92"/>
        <v>0.29809374790339205</v>
      </c>
      <c r="F420" s="9">
        <f t="shared" si="93"/>
        <v>0.37123725718976108</v>
      </c>
      <c r="G420" s="9">
        <f t="shared" si="94"/>
        <v>1.0327409464501365</v>
      </c>
      <c r="H420" s="9">
        <f t="shared" si="95"/>
        <v>3.0241722550422674</v>
      </c>
      <c r="I420" s="9">
        <f t="shared" si="96"/>
        <v>3.3546493579063115</v>
      </c>
      <c r="J420" s="9">
        <f t="shared" si="97"/>
        <v>2.6936951521782242</v>
      </c>
      <c r="K420" s="11">
        <f t="shared" si="98"/>
        <v>0.33783783783783783</v>
      </c>
      <c r="L420" s="11">
        <f t="shared" si="99"/>
        <v>0.3048780487804878</v>
      </c>
      <c r="M420" s="11">
        <f t="shared" si="100"/>
        <v>0.37878787878787878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-0.28593366093366113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0.22940762270030562</v>
      </c>
      <c r="Q420" s="11">
        <f>2*'OddsRatio_working_3-way'!K420*'OddsRatio_working_3-way'!L420*'OddsRatio_working_3-way'!M420</f>
        <v>7.8029803639559733E-2</v>
      </c>
      <c r="R420" s="11">
        <f t="shared" si="101"/>
        <v>0</v>
      </c>
      <c r="S420" s="11">
        <f t="shared" si="102"/>
        <v>-0.80231065468549367</v>
      </c>
      <c r="T420" s="11">
        <f t="shared" si="103"/>
        <v>-0.27289478050526994</v>
      </c>
      <c r="U420" s="11">
        <f>'OddsRatio_working_3-way'!S420-'OddsRatio_working_3-way'!R420^2/3</f>
        <v>-0.80231065468549367</v>
      </c>
      <c r="V420" s="11">
        <f>'OddsRatio_working_3-way'!S420*'OddsRatio_working_3-way'!R420/3-2*'OddsRatio_working_3-way'!R420^3/27-'OddsRatio_working_3-way'!T420</f>
        <v>0.27289478050526994</v>
      </c>
      <c r="W420" s="11">
        <f>'OddsRatio_working_3-way'!V420^2+4*'OddsRatio_working_3-way'!U420^3/27</f>
        <v>-2.0394436964181195E-3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0.13830311359784853</v>
      </c>
      <c r="Y420" s="11">
        <f>IF('OddsRatio_working_3-way'!W420&gt;=0,IF('OddsRatio_working_3-way'!V420+SQRT('OddsRatio_working_3-way'!W420)&gt;0,0,PI()),ACOS('OddsRatio_working_3-way'!V420/(2*'OddsRatio_working_3-way'!X420)))</f>
        <v>0.16399946831500278</v>
      </c>
      <c r="Z420" s="11">
        <f>'OddsRatio_working_3-way'!X420^(1/3)*COS('OddsRatio_working_3-way'!Y420/3)</f>
        <v>0.51637047322506835</v>
      </c>
      <c r="AA420" s="11">
        <f>'OddsRatio_working_3-way'!X420^(1/3)*COS(('OddsRatio_working_3-way'!Y420+2*PI())/3)</f>
        <v>-0.28265592228667602</v>
      </c>
      <c r="AB420" s="11">
        <f>'OddsRatio_working_3-way'!X420^(1/3)*COS(('OddsRatio_working_3-way'!Y420+4*PI())/3)</f>
        <v>-0.23371455093839244</v>
      </c>
      <c r="AC420" s="11">
        <f>'OddsRatio_working_3-way'!X420^(1/3)*SIN('OddsRatio_working_3-way'!Y420/3)</f>
        <v>2.8256313922441059E-2</v>
      </c>
      <c r="AD420" s="11">
        <f>'OddsRatio_working_3-way'!X420^(1/3)*SIN(('OddsRatio_working_3-way'!Y420+2*PI())/3)</f>
        <v>0.43306179061588096</v>
      </c>
      <c r="AE420" s="11">
        <f>'OddsRatio_working_3-way'!X420^(1/3)*SIN(('OddsRatio_working_3-way'!Y420+4*PI())/3)</f>
        <v>-0.46131810453832195</v>
      </c>
      <c r="AF420" s="11">
        <f>-'OddsRatio_working_3-way'!U420/(3*'OddsRatio_working_3-way'!X420^(1/3))*COS(('OddsRatio_working_3-way'!Y420)/3)</f>
        <v>0.51637047322506824</v>
      </c>
      <c r="AG420" s="11">
        <f>-'OddsRatio_working_3-way'!U420/(3*'OddsRatio_working_3-way'!X420^(1/3))*COS(('OddsRatio_working_3-way'!Y420+2*PI())/3)</f>
        <v>-0.28265592228667596</v>
      </c>
      <c r="AH420" s="11">
        <f>-'OddsRatio_working_3-way'!U420/(3*'OddsRatio_working_3-way'!X420^(1/3))*COS(('OddsRatio_working_3-way'!Y420+4*PI())/3)</f>
        <v>-0.23371455093839241</v>
      </c>
      <c r="AI420" s="11">
        <f>'OddsRatio_working_3-way'!U420/(3*'OddsRatio_working_3-way'!X420^(1/3))*SIN(('OddsRatio_working_3-way'!Y420)/3)</f>
        <v>-2.8256313922441052E-2</v>
      </c>
      <c r="AJ420" s="11">
        <f>'OddsRatio_working_3-way'!U420/(3*'OddsRatio_working_3-way'!X420^(1/3))*SIN(('OddsRatio_working_3-way'!Y420+2*PI())/3)</f>
        <v>-0.4330617906158809</v>
      </c>
      <c r="AK420" s="11">
        <f>'OddsRatio_working_3-way'!U420/(3*'OddsRatio_working_3-way'!X420^(1/3))*SIN(('OddsRatio_working_3-way'!Y420+4*PI())/3)</f>
        <v>0.46131810453832184</v>
      </c>
      <c r="AL420" s="11">
        <f>'OddsRatio_working_3-way'!Z420+'OddsRatio_working_3-way'!AF420</f>
        <v>1.0327409464501365</v>
      </c>
      <c r="AM420" s="11">
        <f>'OddsRatio_working_3-way'!AA420+'OddsRatio_working_3-way'!AG420</f>
        <v>-0.56531184457335204</v>
      </c>
      <c r="AN420" s="11">
        <f>'OddsRatio_working_3-way'!AB420+'OddsRatio_working_3-way'!AH420</f>
        <v>-0.46742910187678488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1.0327409464501365</v>
      </c>
      <c r="AS420" s="11">
        <f>IF(('OddsRatio_working_3-way'!X420=0),IF(Q420&gt;0,-Q420^(1/3),(-Q420)^(1/3)),'OddsRatio_working_3-way'!AM420-'OddsRatio_working_3-way'!R420/3)</f>
        <v>-0.56531184457335204</v>
      </c>
      <c r="AT420" s="11">
        <f>IF(('OddsRatio_working_3-way'!X420=0),IF(Q420&gt;0,-Q420^(1/3),(-Q420)^(1/3)),'OddsRatio_working_3-way'!AN420-'OddsRatio_working_3-way'!R420/3)</f>
        <v>-0.46742910187678488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</v>
      </c>
      <c r="B421" s="4">
        <f>IF('True_Odds_Calculator_3-way'!B422="","",'True_Odds_Calculator_3-way'!B422)</f>
        <v>3.27</v>
      </c>
      <c r="C421" s="4">
        <f>IF('True_Odds_Calculator_3-way'!C422="","",'True_Odds_Calculator_3-way'!C422)</f>
        <v>4.49</v>
      </c>
      <c r="D421" s="9">
        <f t="shared" si="91"/>
        <v>0.48870493891171068</v>
      </c>
      <c r="E421" s="9">
        <f t="shared" si="92"/>
        <v>0.29630248348878052</v>
      </c>
      <c r="F421" s="9">
        <f t="shared" si="93"/>
        <v>0.21499257759950899</v>
      </c>
      <c r="G421" s="9">
        <f t="shared" si="94"/>
        <v>1.0462244605648641</v>
      </c>
      <c r="H421" s="9">
        <f t="shared" si="95"/>
        <v>2.0462244605648641</v>
      </c>
      <c r="I421" s="9">
        <f t="shared" si="96"/>
        <v>3.3749295254822425</v>
      </c>
      <c r="J421" s="9">
        <f t="shared" si="97"/>
        <v>4.6513233673713756</v>
      </c>
      <c r="K421" s="11">
        <f t="shared" si="98"/>
        <v>0.5</v>
      </c>
      <c r="L421" s="11">
        <f t="shared" si="99"/>
        <v>0.3058103975535168</v>
      </c>
      <c r="M421" s="11">
        <f t="shared" si="100"/>
        <v>0.22271714922048996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-0.26979083658554881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0.23020916341445141</v>
      </c>
      <c r="Q421" s="11">
        <f>2*'OddsRatio_working_3-way'!K421*'OddsRatio_working_3-way'!L421*'OddsRatio_working_3-way'!M421</f>
        <v>6.8109219945103966E-2</v>
      </c>
      <c r="R421" s="11">
        <f t="shared" si="101"/>
        <v>0</v>
      </c>
      <c r="S421" s="11">
        <f t="shared" si="102"/>
        <v>-0.85328755538164347</v>
      </c>
      <c r="T421" s="11">
        <f t="shared" si="103"/>
        <v>-0.25245193946202471</v>
      </c>
      <c r="U421" s="11">
        <f>'OddsRatio_working_3-way'!S421-'OddsRatio_working_3-way'!R421^2/3</f>
        <v>-0.85328755538164347</v>
      </c>
      <c r="V421" s="11">
        <f>'OddsRatio_working_3-way'!S421*'OddsRatio_working_3-way'!R421/3-2*'OddsRatio_working_3-way'!R421^3/27-'OddsRatio_working_3-way'!T421</f>
        <v>0.25245193946202471</v>
      </c>
      <c r="W421" s="11">
        <f>'OddsRatio_working_3-way'!V421^2+4*'OddsRatio_working_3-way'!U421^3/27</f>
        <v>-2.830925859870155E-2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0.15169149641364157</v>
      </c>
      <c r="Y421" s="11">
        <f>IF('OddsRatio_working_3-way'!W421&gt;=0,IF('OddsRatio_working_3-way'!V421+SQRT('OddsRatio_working_3-way'!W421)&gt;0,0,PI()),ACOS('OddsRatio_working_3-way'!V421/(2*'OddsRatio_working_3-way'!X421)))</f>
        <v>0.58787167722396305</v>
      </c>
      <c r="Z421" s="11">
        <f>'OddsRatio_working_3-way'!X421^(1/3)*COS('OddsRatio_working_3-way'!Y421/3)</f>
        <v>0.52311223028243203</v>
      </c>
      <c r="AA421" s="11">
        <f>'OddsRatio_working_3-way'!X421^(1/3)*COS(('OddsRatio_working_3-way'!Y421+2*PI())/3)</f>
        <v>-0.35148433508421101</v>
      </c>
      <c r="AB421" s="11">
        <f>'OddsRatio_working_3-way'!X421^(1/3)*COS(('OddsRatio_working_3-way'!Y421+4*PI())/3)</f>
        <v>-0.17162789519822094</v>
      </c>
      <c r="AC421" s="11">
        <f>'OddsRatio_working_3-way'!X421^(1/3)*SIN('OddsRatio_working_3-way'!Y421/3)</f>
        <v>0.10384016398366409</v>
      </c>
      <c r="AD421" s="11">
        <f>'OddsRatio_working_3-way'!X421^(1/3)*SIN(('OddsRatio_working_3-way'!Y421+2*PI())/3)</f>
        <v>0.40110839846308943</v>
      </c>
      <c r="AE421" s="11">
        <f>'OddsRatio_working_3-way'!X421^(1/3)*SIN(('OddsRatio_working_3-way'!Y421+4*PI())/3)</f>
        <v>-0.50494856244675357</v>
      </c>
      <c r="AF421" s="11">
        <f>-'OddsRatio_working_3-way'!U421/(3*'OddsRatio_working_3-way'!X421^(1/3))*COS(('OddsRatio_working_3-way'!Y421)/3)</f>
        <v>0.52311223028243214</v>
      </c>
      <c r="AG421" s="11">
        <f>-'OddsRatio_working_3-way'!U421/(3*'OddsRatio_working_3-way'!X421^(1/3))*COS(('OddsRatio_working_3-way'!Y421+2*PI())/3)</f>
        <v>-0.35148433508421106</v>
      </c>
      <c r="AH421" s="11">
        <f>-'OddsRatio_working_3-way'!U421/(3*'OddsRatio_working_3-way'!X421^(1/3))*COS(('OddsRatio_working_3-way'!Y421+4*PI())/3)</f>
        <v>-0.17162789519822097</v>
      </c>
      <c r="AI421" s="11">
        <f>'OddsRatio_working_3-way'!U421/(3*'OddsRatio_working_3-way'!X421^(1/3))*SIN(('OddsRatio_working_3-way'!Y421)/3)</f>
        <v>-0.10384016398366412</v>
      </c>
      <c r="AJ421" s="11">
        <f>'OddsRatio_working_3-way'!U421/(3*'OddsRatio_working_3-way'!X421^(1/3))*SIN(('OddsRatio_working_3-way'!Y421+2*PI())/3)</f>
        <v>-0.40110839846308949</v>
      </c>
      <c r="AK421" s="11">
        <f>'OddsRatio_working_3-way'!U421/(3*'OddsRatio_working_3-way'!X421^(1/3))*SIN(('OddsRatio_working_3-way'!Y421+4*PI())/3)</f>
        <v>0.50494856244675368</v>
      </c>
      <c r="AL421" s="11">
        <f>'OddsRatio_working_3-way'!Z421+'OddsRatio_working_3-way'!AF421</f>
        <v>1.0462244605648641</v>
      </c>
      <c r="AM421" s="11">
        <f>'OddsRatio_working_3-way'!AA421+'OddsRatio_working_3-way'!AG421</f>
        <v>-0.70296867016842213</v>
      </c>
      <c r="AN421" s="11">
        <f>'OddsRatio_working_3-way'!AB421+'OddsRatio_working_3-way'!AH421</f>
        <v>-0.34325579039644194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1.0462244605648641</v>
      </c>
      <c r="AS421" s="11">
        <f>IF(('OddsRatio_working_3-way'!X421=0),IF(Q421&gt;0,-Q421^(1/3),(-Q421)^(1/3)),'OddsRatio_working_3-way'!AM421-'OddsRatio_working_3-way'!R421/3)</f>
        <v>-0.70296867016842213</v>
      </c>
      <c r="AT421" s="11">
        <f>IF(('OddsRatio_working_3-way'!X421=0),IF(Q421&gt;0,-Q421^(1/3),(-Q421)^(1/3)),'OddsRatio_working_3-way'!AN421-'OddsRatio_working_3-way'!R421/3)</f>
        <v>-0.34325579039644194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5.79</v>
      </c>
      <c r="B422" s="4">
        <f>IF('True_Odds_Calculator_3-way'!B423="","",'True_Odds_Calculator_3-way'!B423)</f>
        <v>4.8899999999999997</v>
      </c>
      <c r="C422" s="4">
        <f>IF('True_Odds_Calculator_3-way'!C423="","",'True_Odds_Calculator_3-way'!C423)</f>
        <v>1.53</v>
      </c>
      <c r="D422" s="9">
        <f t="shared" si="91"/>
        <v>0.16454043849607516</v>
      </c>
      <c r="E422" s="9">
        <f t="shared" si="92"/>
        <v>0.19517876126699418</v>
      </c>
      <c r="F422" s="9">
        <f t="shared" si="93"/>
        <v>0.6402808002369309</v>
      </c>
      <c r="G422" s="9">
        <f t="shared" si="94"/>
        <v>1.0600278362242324</v>
      </c>
      <c r="H422" s="9">
        <f t="shared" si="95"/>
        <v>6.0775333355140742</v>
      </c>
      <c r="I422" s="9">
        <f t="shared" si="96"/>
        <v>5.1235082829122636</v>
      </c>
      <c r="J422" s="9">
        <f t="shared" si="97"/>
        <v>1.5618147531988431</v>
      </c>
      <c r="K422" s="11">
        <f t="shared" si="98"/>
        <v>0.17271157167530224</v>
      </c>
      <c r="L422" s="11">
        <f t="shared" si="99"/>
        <v>0.20449897750511248</v>
      </c>
      <c r="M422" s="11">
        <f t="shared" si="100"/>
        <v>0.65359477124183007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-0.22797232616611607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0.21260857494012508</v>
      </c>
      <c r="Q422" s="11">
        <f>2*'OddsRatio_working_3-way'!K422*'OddsRatio_working_3-way'!L422*'OddsRatio_working_3-way'!M422</f>
        <v>4.6169071648235631E-2</v>
      </c>
      <c r="R422" s="11">
        <f t="shared" si="101"/>
        <v>0</v>
      </c>
      <c r="S422" s="11">
        <f t="shared" si="102"/>
        <v>-0.93260694627120699</v>
      </c>
      <c r="T422" s="11">
        <f t="shared" si="103"/>
        <v>-0.20252050950514811</v>
      </c>
      <c r="U422" s="11">
        <f>'OddsRatio_working_3-way'!S422-'OddsRatio_working_3-way'!R422^2/3</f>
        <v>-0.93260694627120699</v>
      </c>
      <c r="V422" s="11">
        <f>'OddsRatio_working_3-way'!S422*'OddsRatio_working_3-way'!R422/3-2*'OddsRatio_working_3-way'!R422^3/27-'OddsRatio_working_3-way'!T422</f>
        <v>0.20252050950514811</v>
      </c>
      <c r="W422" s="11">
        <f>'OddsRatio_working_3-way'!V422^2+4*'OddsRatio_working_3-way'!U422^3/27</f>
        <v>-7.9154365084333711E-2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0.17332694673258289</v>
      </c>
      <c r="Y422" s="11">
        <f>IF('OddsRatio_working_3-way'!W422&gt;=0,IF('OddsRatio_working_3-way'!V422+SQRT('OddsRatio_working_3-way'!W422)&gt;0,0,PI()),ACOS('OddsRatio_working_3-way'!V422/(2*'OddsRatio_working_3-way'!X422)))</f>
        <v>0.94688345894557724</v>
      </c>
      <c r="Z422" s="11">
        <f>'OddsRatio_working_3-way'!X422^(1/3)*COS('OddsRatio_working_3-way'!Y422/3)</f>
        <v>0.53001391811211618</v>
      </c>
      <c r="AA422" s="11">
        <f>'OddsRatio_working_3-way'!X422^(1/3)*COS(('OddsRatio_working_3-way'!Y422+2*PI())/3)</f>
        <v>-0.41489248712125831</v>
      </c>
      <c r="AB422" s="11">
        <f>'OddsRatio_working_3-way'!X422^(1/3)*COS(('OddsRatio_working_3-way'!Y422+4*PI())/3)</f>
        <v>-0.115121430990858</v>
      </c>
      <c r="AC422" s="11">
        <f>'OddsRatio_working_3-way'!X422^(1/3)*SIN('OddsRatio_working_3-way'!Y422/3)</f>
        <v>0.17307289995214512</v>
      </c>
      <c r="AD422" s="11">
        <f>'OddsRatio_working_3-way'!X422^(1/3)*SIN(('OddsRatio_working_3-way'!Y422+2*PI())/3)</f>
        <v>0.37246906746834529</v>
      </c>
      <c r="AE422" s="11">
        <f>'OddsRatio_working_3-way'!X422^(1/3)*SIN(('OddsRatio_working_3-way'!Y422+4*PI())/3)</f>
        <v>-0.54554196742049044</v>
      </c>
      <c r="AF422" s="11">
        <f>-'OddsRatio_working_3-way'!U422/(3*'OddsRatio_working_3-way'!X422^(1/3))*COS(('OddsRatio_working_3-way'!Y422)/3)</f>
        <v>0.53001391811211629</v>
      </c>
      <c r="AG422" s="11">
        <f>-'OddsRatio_working_3-way'!U422/(3*'OddsRatio_working_3-way'!X422^(1/3))*COS(('OddsRatio_working_3-way'!Y422+2*PI())/3)</f>
        <v>-0.41489248712125842</v>
      </c>
      <c r="AH422" s="11">
        <f>-'OddsRatio_working_3-way'!U422/(3*'OddsRatio_working_3-way'!X422^(1/3))*COS(('OddsRatio_working_3-way'!Y422+4*PI())/3)</f>
        <v>-0.11512143099085803</v>
      </c>
      <c r="AI422" s="11">
        <f>'OddsRatio_working_3-way'!U422/(3*'OddsRatio_working_3-way'!X422^(1/3))*SIN(('OddsRatio_working_3-way'!Y422)/3)</f>
        <v>-0.17307289995214514</v>
      </c>
      <c r="AJ422" s="11">
        <f>'OddsRatio_working_3-way'!U422/(3*'OddsRatio_working_3-way'!X422^(1/3))*SIN(('OddsRatio_working_3-way'!Y422+2*PI())/3)</f>
        <v>-0.37246906746834535</v>
      </c>
      <c r="AK422" s="11">
        <f>'OddsRatio_working_3-way'!U422/(3*'OddsRatio_working_3-way'!X422^(1/3))*SIN(('OddsRatio_working_3-way'!Y422+4*PI())/3)</f>
        <v>0.54554196742049055</v>
      </c>
      <c r="AL422" s="11">
        <f>'OddsRatio_working_3-way'!Z422+'OddsRatio_working_3-way'!AF422</f>
        <v>1.0600278362242324</v>
      </c>
      <c r="AM422" s="11">
        <f>'OddsRatio_working_3-way'!AA422+'OddsRatio_working_3-way'!AG422</f>
        <v>-0.82978497424251674</v>
      </c>
      <c r="AN422" s="11">
        <f>'OddsRatio_working_3-way'!AB422+'OddsRatio_working_3-way'!AH422</f>
        <v>-0.23024286198171603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1.0600278362242324</v>
      </c>
      <c r="AS422" s="11">
        <f>IF(('OddsRatio_working_3-way'!X422=0),IF(Q422&gt;0,-Q422^(1/3),(-Q422)^(1/3)),'OddsRatio_working_3-way'!AM422-'OddsRatio_working_3-way'!R422/3)</f>
        <v>-0.82978497424251674</v>
      </c>
      <c r="AT422" s="11">
        <f>IF(('OddsRatio_working_3-way'!X422=0),IF(Q422&gt;0,-Q422^(1/3),(-Q422)^(1/3)),'OddsRatio_working_3-way'!AN422-'OddsRatio_working_3-way'!R422/3)</f>
        <v>-0.23024286198171603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2.34</v>
      </c>
      <c r="B423" s="4">
        <f>IF('True_Odds_Calculator_3-way'!B424="","",'True_Odds_Calculator_3-way'!B424)</f>
        <v>3.08</v>
      </c>
      <c r="C423" s="4">
        <f>IF('True_Odds_Calculator_3-way'!C424="","",'True_Odds_Calculator_3-way'!C424)</f>
        <v>3.62</v>
      </c>
      <c r="D423" s="9">
        <f t="shared" si="91"/>
        <v>0.41689514611536399</v>
      </c>
      <c r="E423" s="9">
        <f t="shared" si="92"/>
        <v>0.31534871870947634</v>
      </c>
      <c r="F423" s="9">
        <f t="shared" si="93"/>
        <v>0.26775613517515967</v>
      </c>
      <c r="G423" s="9">
        <f t="shared" si="94"/>
        <v>1.0437945370390429</v>
      </c>
      <c r="H423" s="9">
        <f t="shared" si="95"/>
        <v>2.3986846796323174</v>
      </c>
      <c r="I423" s="9">
        <f t="shared" si="96"/>
        <v>3.1710926370412098</v>
      </c>
      <c r="J423" s="9">
        <f t="shared" si="97"/>
        <v>3.7347416870422929</v>
      </c>
      <c r="K423" s="11">
        <f t="shared" si="98"/>
        <v>0.42735042735042739</v>
      </c>
      <c r="L423" s="11">
        <f t="shared" si="99"/>
        <v>0.32467532467532467</v>
      </c>
      <c r="M423" s="11">
        <f t="shared" si="100"/>
        <v>0.27624309392265195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-0.27989444564030197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0.23150575636763482</v>
      </c>
      <c r="Q423" s="11">
        <f>2*'OddsRatio_working_3-way'!K423*'OddsRatio_working_3-way'!L423*'OddsRatio_working_3-way'!M423</f>
        <v>7.6657535221071132E-2</v>
      </c>
      <c r="R423" s="11">
        <f t="shared" si="101"/>
        <v>0</v>
      </c>
      <c r="S423" s="11">
        <f t="shared" si="102"/>
        <v>-0.82711807959614736</v>
      </c>
      <c r="T423" s="11">
        <f t="shared" si="103"/>
        <v>-0.27388015880667133</v>
      </c>
      <c r="U423" s="11">
        <f>'OddsRatio_working_3-way'!S423-'OddsRatio_working_3-way'!R423^2/3</f>
        <v>-0.82711807959614736</v>
      </c>
      <c r="V423" s="11">
        <f>'OddsRatio_working_3-way'!S423*'OddsRatio_working_3-way'!R423/3-2*'OddsRatio_working_3-way'!R423^3/27-'OddsRatio_working_3-way'!T423</f>
        <v>0.27388015880667133</v>
      </c>
      <c r="W423" s="11">
        <f>'OddsRatio_working_3-way'!V423^2+4*'OddsRatio_working_3-way'!U423^3/27</f>
        <v>-8.819524060040107E-3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0.14476693808325816</v>
      </c>
      <c r="Y423" s="11">
        <f>IF('OddsRatio_working_3-way'!W423&gt;=0,IF('OddsRatio_working_3-way'!V423+SQRT('OddsRatio_working_3-way'!W423)&gt;0,0,PI()),ACOS('OddsRatio_working_3-way'!V423/(2*'OddsRatio_working_3-way'!X423)))</f>
        <v>0.33033183092130525</v>
      </c>
      <c r="Z423" s="11">
        <f>'OddsRatio_working_3-way'!X423^(1/3)*COS('OddsRatio_working_3-way'!Y423/3)</f>
        <v>0.52189726851952145</v>
      </c>
      <c r="AA423" s="11">
        <f>'OddsRatio_working_3-way'!X423^(1/3)*COS(('OddsRatio_working_3-way'!Y423+2*PI())/3)</f>
        <v>-0.31091813228539317</v>
      </c>
      <c r="AB423" s="11">
        <f>'OddsRatio_working_3-way'!X423^(1/3)*COS(('OddsRatio_working_3-way'!Y423+4*PI())/3)</f>
        <v>-0.21097913623412828</v>
      </c>
      <c r="AC423" s="11">
        <f>'OddsRatio_working_3-way'!X423^(1/3)*SIN('OddsRatio_working_3-way'!Y423/3)</f>
        <v>5.7699806272738692E-2</v>
      </c>
      <c r="AD423" s="11">
        <f>'OddsRatio_working_3-way'!X423^(1/3)*SIN(('OddsRatio_working_3-way'!Y423+2*PI())/3)</f>
        <v>0.42312638956724491</v>
      </c>
      <c r="AE423" s="11">
        <f>'OddsRatio_working_3-way'!X423^(1/3)*SIN(('OddsRatio_working_3-way'!Y423+4*PI())/3)</f>
        <v>-0.48082619583998359</v>
      </c>
      <c r="AF423" s="11">
        <f>-'OddsRatio_working_3-way'!U423/(3*'OddsRatio_working_3-way'!X423^(1/3))*COS(('OddsRatio_working_3-way'!Y423)/3)</f>
        <v>0.52189726851952145</v>
      </c>
      <c r="AG423" s="11">
        <f>-'OddsRatio_working_3-way'!U423/(3*'OddsRatio_working_3-way'!X423^(1/3))*COS(('OddsRatio_working_3-way'!Y423+2*PI())/3)</f>
        <v>-0.31091813228539317</v>
      </c>
      <c r="AH423" s="11">
        <f>-'OddsRatio_working_3-way'!U423/(3*'OddsRatio_working_3-way'!X423^(1/3))*COS(('OddsRatio_working_3-way'!Y423+4*PI())/3)</f>
        <v>-0.21097913623412828</v>
      </c>
      <c r="AI423" s="11">
        <f>'OddsRatio_working_3-way'!U423/(3*'OddsRatio_working_3-way'!X423^(1/3))*SIN(('OddsRatio_working_3-way'!Y423)/3)</f>
        <v>-5.7699806272738692E-2</v>
      </c>
      <c r="AJ423" s="11">
        <f>'OddsRatio_working_3-way'!U423/(3*'OddsRatio_working_3-way'!X423^(1/3))*SIN(('OddsRatio_working_3-way'!Y423+2*PI())/3)</f>
        <v>-0.42312638956724491</v>
      </c>
      <c r="AK423" s="11">
        <f>'OddsRatio_working_3-way'!U423/(3*'OddsRatio_working_3-way'!X423^(1/3))*SIN(('OddsRatio_working_3-way'!Y423+4*PI())/3)</f>
        <v>0.48082619583998359</v>
      </c>
      <c r="AL423" s="11">
        <f>'OddsRatio_working_3-way'!Z423+'OddsRatio_working_3-way'!AF423</f>
        <v>1.0437945370390429</v>
      </c>
      <c r="AM423" s="11">
        <f>'OddsRatio_working_3-way'!AA423+'OddsRatio_working_3-way'!AG423</f>
        <v>-0.62183626457078633</v>
      </c>
      <c r="AN423" s="11">
        <f>'OddsRatio_working_3-way'!AB423+'OddsRatio_working_3-way'!AH423</f>
        <v>-0.42195827246825657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1.0437945370390429</v>
      </c>
      <c r="AS423" s="11">
        <f>IF(('OddsRatio_working_3-way'!X423=0),IF(Q423&gt;0,-Q423^(1/3),(-Q423)^(1/3)),'OddsRatio_working_3-way'!AM423-'OddsRatio_working_3-way'!R423/3)</f>
        <v>-0.62183626457078633</v>
      </c>
      <c r="AT423" s="11">
        <f>IF(('OddsRatio_working_3-way'!X423=0),IF(Q423&gt;0,-Q423^(1/3),(-Q423)^(1/3)),'OddsRatio_working_3-way'!AN423-'OddsRatio_working_3-way'!R423/3)</f>
        <v>-0.42195827246825657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2.0499999999999998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4.38</v>
      </c>
      <c r="D424" s="9">
        <f t="shared" si="91"/>
        <v>0.47881841108839912</v>
      </c>
      <c r="E424" s="9">
        <f t="shared" si="92"/>
        <v>0.29914937531278757</v>
      </c>
      <c r="F424" s="9">
        <f t="shared" si="93"/>
        <v>0.22203221359881312</v>
      </c>
      <c r="G424" s="9">
        <f t="shared" si="94"/>
        <v>1.0366422980327092</v>
      </c>
      <c r="H424" s="9">
        <f t="shared" si="95"/>
        <v>2.0884744129343447</v>
      </c>
      <c r="I424" s="9">
        <f t="shared" si="96"/>
        <v>3.3428115935539231</v>
      </c>
      <c r="J424" s="9">
        <f t="shared" si="97"/>
        <v>4.5038509673505569</v>
      </c>
      <c r="K424" s="11">
        <f t="shared" si="98"/>
        <v>0.48780487804878053</v>
      </c>
      <c r="L424" s="11">
        <f t="shared" si="99"/>
        <v>0.30674846625766872</v>
      </c>
      <c r="M424" s="11">
        <f t="shared" si="100"/>
        <v>0.22831050228310504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-0.27401154841870279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0.22854964241717382</v>
      </c>
      <c r="Q424" s="11">
        <f>2*'OddsRatio_working_3-way'!K424*'OddsRatio_working_3-way'!L424*'OddsRatio_working_3-way'!M424</f>
        <v>6.8325752591083366E-2</v>
      </c>
      <c r="R424" s="11">
        <f t="shared" si="101"/>
        <v>0</v>
      </c>
      <c r="S424" s="11">
        <f t="shared" si="102"/>
        <v>-0.83408762782486456</v>
      </c>
      <c r="T424" s="11">
        <f t="shared" si="103"/>
        <v>-0.24935355091924205</v>
      </c>
      <c r="U424" s="11">
        <f>'OddsRatio_working_3-way'!S424-'OddsRatio_working_3-way'!R424^2/3</f>
        <v>-0.83408762782486456</v>
      </c>
      <c r="V424" s="11">
        <f>'OddsRatio_working_3-way'!S424*'OddsRatio_working_3-way'!R424/3-2*'OddsRatio_working_3-way'!R424^3/27-'OddsRatio_working_3-way'!T424</f>
        <v>0.24935355091924205</v>
      </c>
      <c r="W424" s="11">
        <f>'OddsRatio_working_3-way'!V424^2+4*'OddsRatio_working_3-way'!U424^3/27</f>
        <v>-2.3789706405546271E-2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0.14660056255142859</v>
      </c>
      <c r="Y424" s="11">
        <f>IF('OddsRatio_working_3-way'!W424&gt;=0,IF('OddsRatio_working_3-way'!V424+SQRT('OddsRatio_working_3-way'!W424)&gt;0,0,PI()),ACOS('OddsRatio_working_3-way'!V424/(2*'OddsRatio_working_3-way'!X424)))</f>
        <v>0.55395196048781958</v>
      </c>
      <c r="Z424" s="11">
        <f>'OddsRatio_working_3-way'!X424^(1/3)*COS('OddsRatio_working_3-way'!Y424/3)</f>
        <v>0.51832114901635462</v>
      </c>
      <c r="AA424" s="11">
        <f>'OddsRatio_working_3-way'!X424^(1/3)*COS(('OddsRatio_working_3-way'!Y424+2*PI())/3)</f>
        <v>-0.34300147632817563</v>
      </c>
      <c r="AB424" s="11">
        <f>'OddsRatio_working_3-way'!X424^(1/3)*COS(('OddsRatio_working_3-way'!Y424+4*PI())/3)</f>
        <v>-0.17531967268817938</v>
      </c>
      <c r="AC424" s="11">
        <f>'OddsRatio_working_3-way'!X424^(1/3)*SIN('OddsRatio_working_3-way'!Y424/3)</f>
        <v>9.681113446975402E-2</v>
      </c>
      <c r="AD424" s="11">
        <f>'OddsRatio_working_3-way'!X424^(1/3)*SIN(('OddsRatio_working_3-way'!Y424+2*PI())/3)</f>
        <v>0.40047371513202573</v>
      </c>
      <c r="AE424" s="11">
        <f>'OddsRatio_working_3-way'!X424^(1/3)*SIN(('OddsRatio_working_3-way'!Y424+4*PI())/3)</f>
        <v>-0.4972848496017796</v>
      </c>
      <c r="AF424" s="11">
        <f>-'OddsRatio_working_3-way'!U424/(3*'OddsRatio_working_3-way'!X424^(1/3))*COS(('OddsRatio_working_3-way'!Y424)/3)</f>
        <v>0.51832114901635462</v>
      </c>
      <c r="AG424" s="11">
        <f>-'OddsRatio_working_3-way'!U424/(3*'OddsRatio_working_3-way'!X424^(1/3))*COS(('OddsRatio_working_3-way'!Y424+2*PI())/3)</f>
        <v>-0.34300147632817563</v>
      </c>
      <c r="AH424" s="11">
        <f>-'OddsRatio_working_3-way'!U424/(3*'OddsRatio_working_3-way'!X424^(1/3))*COS(('OddsRatio_working_3-way'!Y424+4*PI())/3)</f>
        <v>-0.17531967268817938</v>
      </c>
      <c r="AI424" s="11">
        <f>'OddsRatio_working_3-way'!U424/(3*'OddsRatio_working_3-way'!X424^(1/3))*SIN(('OddsRatio_working_3-way'!Y424)/3)</f>
        <v>-9.681113446975402E-2</v>
      </c>
      <c r="AJ424" s="11">
        <f>'OddsRatio_working_3-way'!U424/(3*'OddsRatio_working_3-way'!X424^(1/3))*SIN(('OddsRatio_working_3-way'!Y424+2*PI())/3)</f>
        <v>-0.40047371513202573</v>
      </c>
      <c r="AK424" s="11">
        <f>'OddsRatio_working_3-way'!U424/(3*'OddsRatio_working_3-way'!X424^(1/3))*SIN(('OddsRatio_working_3-way'!Y424+4*PI())/3)</f>
        <v>0.4972848496017796</v>
      </c>
      <c r="AL424" s="11">
        <f>'OddsRatio_working_3-way'!Z424+'OddsRatio_working_3-way'!AF424</f>
        <v>1.0366422980327092</v>
      </c>
      <c r="AM424" s="11">
        <f>'OddsRatio_working_3-way'!AA424+'OddsRatio_working_3-way'!AG424</f>
        <v>-0.68600295265635125</v>
      </c>
      <c r="AN424" s="11">
        <f>'OddsRatio_working_3-way'!AB424+'OddsRatio_working_3-way'!AH424</f>
        <v>-0.35063934537635877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1.0366422980327092</v>
      </c>
      <c r="AS424" s="11">
        <f>IF(('OddsRatio_working_3-way'!X424=0),IF(Q424&gt;0,-Q424^(1/3),(-Q424)^(1/3)),'OddsRatio_working_3-way'!AM424-'OddsRatio_working_3-way'!R424/3)</f>
        <v>-0.68600295265635125</v>
      </c>
      <c r="AT424" s="11">
        <f>IF(('OddsRatio_working_3-way'!X424=0),IF(Q424&gt;0,-Q424^(1/3),(-Q424)^(1/3)),'OddsRatio_working_3-way'!AN424-'OddsRatio_working_3-way'!R424/3)</f>
        <v>-0.35063934537635877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3.3</v>
      </c>
      <c r="B425" s="4">
        <f>IF('True_Odds_Calculator_3-way'!B426="","",'True_Odds_Calculator_3-way'!B426)</f>
        <v>2.91</v>
      </c>
      <c r="C425" s="4">
        <f>IF('True_Odds_Calculator_3-way'!C426="","",'True_Odds_Calculator_3-way'!C426)</f>
        <v>2.62</v>
      </c>
      <c r="D425" s="9">
        <f t="shared" si="91"/>
        <v>0.29414490843272512</v>
      </c>
      <c r="E425" s="9">
        <f t="shared" si="92"/>
        <v>0.33413729014450133</v>
      </c>
      <c r="F425" s="9">
        <f t="shared" si="93"/>
        <v>0.3717178014227735</v>
      </c>
      <c r="G425" s="9">
        <f t="shared" si="94"/>
        <v>1.0433412555326242</v>
      </c>
      <c r="H425" s="9">
        <f t="shared" si="95"/>
        <v>3.3996848877250359</v>
      </c>
      <c r="I425" s="9">
        <f t="shared" si="96"/>
        <v>2.9927817980673126</v>
      </c>
      <c r="J425" s="9">
        <f t="shared" si="97"/>
        <v>2.6902128339628515</v>
      </c>
      <c r="K425" s="11">
        <f t="shared" si="98"/>
        <v>0.30303030303030304</v>
      </c>
      <c r="L425" s="11">
        <f t="shared" si="99"/>
        <v>0.3436426116838488</v>
      </c>
      <c r="M425" s="11">
        <f t="shared" si="100"/>
        <v>0.38167938931297707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-0.28285769475664813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0.23171830049928738</v>
      </c>
      <c r="Q425" s="11">
        <f>2*'OddsRatio_working_3-way'!K425*'OddsRatio_working_3-way'!L425*'OddsRatio_working_3-way'!M425</f>
        <v>7.9491698284489654E-2</v>
      </c>
      <c r="R425" s="11">
        <f t="shared" si="101"/>
        <v>0</v>
      </c>
      <c r="S425" s="11">
        <f t="shared" si="102"/>
        <v>-0.81920451447729692</v>
      </c>
      <c r="T425" s="11">
        <f t="shared" si="103"/>
        <v>-0.28103070822548776</v>
      </c>
      <c r="U425" s="11">
        <f>'OddsRatio_working_3-way'!S425-'OddsRatio_working_3-way'!R425^2/3</f>
        <v>-0.81920451447729692</v>
      </c>
      <c r="V425" s="11">
        <f>'OddsRatio_working_3-way'!S425*'OddsRatio_working_3-way'!R425/3-2*'OddsRatio_working_3-way'!R425^3/27-'OddsRatio_working_3-way'!T425</f>
        <v>0.28103070822548776</v>
      </c>
      <c r="W425" s="11">
        <f>'OddsRatio_working_3-way'!V425^2+4*'OddsRatio_working_3-way'!U425^3/27</f>
        <v>-2.4683932981882789E-3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0.14269429934645911</v>
      </c>
      <c r="Y425" s="11">
        <f>IF('OddsRatio_working_3-way'!W425&gt;=0,IF('OddsRatio_working_3-way'!V425+SQRT('OddsRatio_working_3-way'!W425)&gt;0,0,PI()),ACOS('OddsRatio_working_3-way'!V425/(2*'OddsRatio_working_3-way'!X425)))</f>
        <v>0.17498025203163947</v>
      </c>
      <c r="Z425" s="11">
        <f>'OddsRatio_working_3-way'!X425^(1/3)*COS('OddsRatio_working_3-way'!Y425/3)</f>
        <v>0.52167062776631223</v>
      </c>
      <c r="AA425" s="11">
        <f>'OddsRatio_working_3-way'!X425^(1/3)*COS(('OddsRatio_working_3-way'!Y425+2*PI())/3)</f>
        <v>-0.28721609692215244</v>
      </c>
      <c r="AB425" s="11">
        <f>'OddsRatio_working_3-way'!X425^(1/3)*COS(('OddsRatio_working_3-way'!Y425+4*PI())/3)</f>
        <v>-0.23445453084415963</v>
      </c>
      <c r="AC425" s="11">
        <f>'OddsRatio_working_3-way'!X425^(1/3)*SIN('OddsRatio_working_3-way'!Y425/3)</f>
        <v>3.0461904377995334E-2</v>
      </c>
      <c r="AD425" s="11">
        <f>'OddsRatio_working_3-way'!X425^(1/3)*SIN(('OddsRatio_working_3-way'!Y425+2*PI())/3)</f>
        <v>0.43654906386480447</v>
      </c>
      <c r="AE425" s="11">
        <f>'OddsRatio_working_3-way'!X425^(1/3)*SIN(('OddsRatio_working_3-way'!Y425+4*PI())/3)</f>
        <v>-0.46701096824279981</v>
      </c>
      <c r="AF425" s="11">
        <f>-'OddsRatio_working_3-way'!U425/(3*'OddsRatio_working_3-way'!X425^(1/3))*COS(('OddsRatio_working_3-way'!Y425)/3)</f>
        <v>0.52167062776631212</v>
      </c>
      <c r="AG425" s="11">
        <f>-'OddsRatio_working_3-way'!U425/(3*'OddsRatio_working_3-way'!X425^(1/3))*COS(('OddsRatio_working_3-way'!Y425+2*PI())/3)</f>
        <v>-0.28721609692215239</v>
      </c>
      <c r="AH425" s="11">
        <f>-'OddsRatio_working_3-way'!U425/(3*'OddsRatio_working_3-way'!X425^(1/3))*COS(('OddsRatio_working_3-way'!Y425+4*PI())/3)</f>
        <v>-0.23445453084415957</v>
      </c>
      <c r="AI425" s="11">
        <f>'OddsRatio_working_3-way'!U425/(3*'OddsRatio_working_3-way'!X425^(1/3))*SIN(('OddsRatio_working_3-way'!Y425)/3)</f>
        <v>-3.0461904377995327E-2</v>
      </c>
      <c r="AJ425" s="11">
        <f>'OddsRatio_working_3-way'!U425/(3*'OddsRatio_working_3-way'!X425^(1/3))*SIN(('OddsRatio_working_3-way'!Y425+2*PI())/3)</f>
        <v>-0.43654906386480435</v>
      </c>
      <c r="AK425" s="11">
        <f>'OddsRatio_working_3-way'!U425/(3*'OddsRatio_working_3-way'!X425^(1/3))*SIN(('OddsRatio_working_3-way'!Y425+4*PI())/3)</f>
        <v>0.4670109682427997</v>
      </c>
      <c r="AL425" s="11">
        <f>'OddsRatio_working_3-way'!Z425+'OddsRatio_working_3-way'!AF425</f>
        <v>1.0433412555326242</v>
      </c>
      <c r="AM425" s="11">
        <f>'OddsRatio_working_3-way'!AA425+'OddsRatio_working_3-way'!AG425</f>
        <v>-0.57443219384430488</v>
      </c>
      <c r="AN425" s="11">
        <f>'OddsRatio_working_3-way'!AB425+'OddsRatio_working_3-way'!AH425</f>
        <v>-0.4689090616883192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1.0433412555326242</v>
      </c>
      <c r="AS425" s="11">
        <f>IF(('OddsRatio_working_3-way'!X425=0),IF(Q425&gt;0,-Q425^(1/3),(-Q425)^(1/3)),'OddsRatio_working_3-way'!AM425-'OddsRatio_working_3-way'!R425/3)</f>
        <v>-0.57443219384430488</v>
      </c>
      <c r="AT425" s="11">
        <f>IF(('OddsRatio_working_3-way'!X425=0),IF(Q425&gt;0,-Q425^(1/3),(-Q425)^(1/3)),'OddsRatio_working_3-way'!AN425-'OddsRatio_working_3-way'!R425/3)</f>
        <v>-0.4689090616883192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2.23</v>
      </c>
      <c r="B426" s="4">
        <f>IF('True_Odds_Calculator_3-way'!B427="","",'True_Odds_Calculator_3-way'!B427)</f>
        <v>3.33</v>
      </c>
      <c r="C426" s="4">
        <f>IF('True_Odds_Calculator_3-way'!C427="","",'True_Odds_Calculator_3-way'!C427)</f>
        <v>3.5</v>
      </c>
      <c r="D426" s="9">
        <f t="shared" si="91"/>
        <v>0.43548666185904139</v>
      </c>
      <c r="E426" s="9">
        <f t="shared" si="92"/>
        <v>0.2893888804051834</v>
      </c>
      <c r="F426" s="9">
        <f t="shared" si="93"/>
        <v>0.27512445773577526</v>
      </c>
      <c r="G426" s="9">
        <f t="shared" si="94"/>
        <v>1.0538874634844464</v>
      </c>
      <c r="H426" s="9">
        <f t="shared" si="95"/>
        <v>2.2962815800858687</v>
      </c>
      <c r="I426" s="9">
        <f t="shared" si="96"/>
        <v>3.4555577899187604</v>
      </c>
      <c r="J426" s="9">
        <f t="shared" si="97"/>
        <v>3.6347186587111153</v>
      </c>
      <c r="K426" s="11">
        <f t="shared" si="98"/>
        <v>0.44843049327354262</v>
      </c>
      <c r="L426" s="11">
        <f t="shared" si="99"/>
        <v>0.3003003003003003</v>
      </c>
      <c r="M426" s="11">
        <f t="shared" si="100"/>
        <v>0.2857142857142857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-0.27566644158572395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0.23316077127736318</v>
      </c>
      <c r="Q426" s="11">
        <f>2*'OddsRatio_working_3-way'!K426*'OddsRatio_working_3-way'!L426*'OddsRatio_working_3-way'!M426</f>
        <v>7.6950749596489509E-2</v>
      </c>
      <c r="R426" s="11">
        <f t="shared" si="101"/>
        <v>0</v>
      </c>
      <c r="S426" s="11">
        <f t="shared" si="102"/>
        <v>-0.84580759970689867</v>
      </c>
      <c r="T426" s="11">
        <f t="shared" si="103"/>
        <v>-0.27914442234551118</v>
      </c>
      <c r="U426" s="11">
        <f>'OddsRatio_working_3-way'!S426-'OddsRatio_working_3-way'!R426^2/3</f>
        <v>-0.84580759970689867</v>
      </c>
      <c r="V426" s="11">
        <f>'OddsRatio_working_3-way'!S426*'OddsRatio_working_3-way'!R426/3-2*'OddsRatio_working_3-way'!R426^3/27-'OddsRatio_working_3-way'!T426</f>
        <v>0.27914442234551118</v>
      </c>
      <c r="W426" s="11">
        <f>'OddsRatio_working_3-way'!V426^2+4*'OddsRatio_working_3-way'!U426^3/27</f>
        <v>-1.1720275627421534E-2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0.14970127266829653</v>
      </c>
      <c r="Y426" s="11">
        <f>IF('OddsRatio_working_3-way'!W426&gt;=0,IF('OddsRatio_working_3-way'!V426+SQRT('OddsRatio_working_3-way'!W426)&gt;0,0,PI()),ACOS('OddsRatio_working_3-way'!V426/(2*'OddsRatio_working_3-way'!X426)))</f>
        <v>0.36997005493850099</v>
      </c>
      <c r="Z426" s="11">
        <f>'OddsRatio_working_3-way'!X426^(1/3)*COS('OddsRatio_working_3-way'!Y426/3)</f>
        <v>0.5269437317422232</v>
      </c>
      <c r="AA426" s="11">
        <f>'OddsRatio_working_3-way'!X426^(1/3)*COS(('OddsRatio_working_3-way'!Y426+2*PI())/3)</f>
        <v>-0.320037116775793</v>
      </c>
      <c r="AB426" s="11">
        <f>'OddsRatio_working_3-way'!X426^(1/3)*COS(('OddsRatio_working_3-way'!Y426+4*PI())/3)</f>
        <v>-0.2069066149664304</v>
      </c>
      <c r="AC426" s="11">
        <f>'OddsRatio_working_3-way'!X426^(1/3)*SIN('OddsRatio_working_3-way'!Y426/3)</f>
        <v>6.5315925673192929E-2</v>
      </c>
      <c r="AD426" s="11">
        <f>'OddsRatio_working_3-way'!X426^(1/3)*SIN(('OddsRatio_working_3-way'!Y426+2*PI())/3)</f>
        <v>0.42368869521714131</v>
      </c>
      <c r="AE426" s="11">
        <f>'OddsRatio_working_3-way'!X426^(1/3)*SIN(('OddsRatio_working_3-way'!Y426+4*PI())/3)</f>
        <v>-0.48900462089033425</v>
      </c>
      <c r="AF426" s="11">
        <f>-'OddsRatio_working_3-way'!U426/(3*'OddsRatio_working_3-way'!X426^(1/3))*COS(('OddsRatio_working_3-way'!Y426)/3)</f>
        <v>0.52694373174222331</v>
      </c>
      <c r="AG426" s="11">
        <f>-'OddsRatio_working_3-way'!U426/(3*'OddsRatio_working_3-way'!X426^(1/3))*COS(('OddsRatio_working_3-way'!Y426+2*PI())/3)</f>
        <v>-0.32003711677579305</v>
      </c>
      <c r="AH426" s="11">
        <f>-'OddsRatio_working_3-way'!U426/(3*'OddsRatio_working_3-way'!X426^(1/3))*COS(('OddsRatio_working_3-way'!Y426+4*PI())/3)</f>
        <v>-0.20690661496643042</v>
      </c>
      <c r="AI426" s="11">
        <f>'OddsRatio_working_3-way'!U426/(3*'OddsRatio_working_3-way'!X426^(1/3))*SIN(('OddsRatio_working_3-way'!Y426)/3)</f>
        <v>-6.5315925673192943E-2</v>
      </c>
      <c r="AJ426" s="11">
        <f>'OddsRatio_working_3-way'!U426/(3*'OddsRatio_working_3-way'!X426^(1/3))*SIN(('OddsRatio_working_3-way'!Y426+2*PI())/3)</f>
        <v>-0.42368869521714136</v>
      </c>
      <c r="AK426" s="11">
        <f>'OddsRatio_working_3-way'!U426/(3*'OddsRatio_working_3-way'!X426^(1/3))*SIN(('OddsRatio_working_3-way'!Y426+4*PI())/3)</f>
        <v>0.48900462089033436</v>
      </c>
      <c r="AL426" s="11">
        <f>'OddsRatio_working_3-way'!Z426+'OddsRatio_working_3-way'!AF426</f>
        <v>1.0538874634844464</v>
      </c>
      <c r="AM426" s="11">
        <f>'OddsRatio_working_3-way'!AA426+'OddsRatio_working_3-way'!AG426</f>
        <v>-0.6400742335515861</v>
      </c>
      <c r="AN426" s="11">
        <f>'OddsRatio_working_3-way'!AB426+'OddsRatio_working_3-way'!AH426</f>
        <v>-0.41381322993286085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1.0538874634844464</v>
      </c>
      <c r="AS426" s="11">
        <f>IF(('OddsRatio_working_3-way'!X426=0),IF(Q426&gt;0,-Q426^(1/3),(-Q426)^(1/3)),'OddsRatio_working_3-way'!AM426-'OddsRatio_working_3-way'!R426/3)</f>
        <v>-0.6400742335515861</v>
      </c>
      <c r="AT426" s="11">
        <f>IF(('OddsRatio_working_3-way'!X426=0),IF(Q426&gt;0,-Q426^(1/3),(-Q426)^(1/3)),'OddsRatio_working_3-way'!AN426-'OddsRatio_working_3-way'!R426/3)</f>
        <v>-0.41381322993286085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2.82</v>
      </c>
      <c r="B427" s="4">
        <f>IF('True_Odds_Calculator_3-way'!B428="","",'True_Odds_Calculator_3-way'!B428)</f>
        <v>3.5</v>
      </c>
      <c r="C427" s="4">
        <f>IF('True_Odds_Calculator_3-way'!C428="","",'True_Odds_Calculator_3-way'!C428)</f>
        <v>2.5099999999999998</v>
      </c>
      <c r="D427" s="9">
        <f t="shared" si="91"/>
        <v>0.34142779789080635</v>
      </c>
      <c r="E427" s="9">
        <f t="shared" si="92"/>
        <v>0.27400591731726953</v>
      </c>
      <c r="F427" s="9">
        <f t="shared" si="93"/>
        <v>0.38456628479192406</v>
      </c>
      <c r="G427" s="9">
        <f t="shared" si="94"/>
        <v>1.0598224882013874</v>
      </c>
      <c r="H427" s="9">
        <f t="shared" si="95"/>
        <v>2.9288769285265248</v>
      </c>
      <c r="I427" s="9">
        <f t="shared" si="96"/>
        <v>3.6495562205034684</v>
      </c>
      <c r="J427" s="9">
        <f t="shared" si="97"/>
        <v>2.6003319571840953</v>
      </c>
      <c r="K427" s="11">
        <f t="shared" si="98"/>
        <v>0.3546099290780142</v>
      </c>
      <c r="L427" s="11">
        <f t="shared" si="99"/>
        <v>0.2857142857142857</v>
      </c>
      <c r="M427" s="11">
        <f t="shared" si="100"/>
        <v>0.39840637450199207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-0.27733039473312426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0.23533020905234181</v>
      </c>
      <c r="Q427" s="11">
        <f>2*'OddsRatio_working_3-way'!K427*'OddsRatio_working_3-way'!L427*'OddsRatio_working_3-way'!M427</f>
        <v>8.0730774975074374E-2</v>
      </c>
      <c r="R427" s="11">
        <f t="shared" si="101"/>
        <v>0</v>
      </c>
      <c r="S427" s="11">
        <f t="shared" si="102"/>
        <v>-0.84855541809184187</v>
      </c>
      <c r="T427" s="11">
        <f t="shared" si="103"/>
        <v>-0.29109962884797319</v>
      </c>
      <c r="U427" s="11">
        <f>'OddsRatio_working_3-way'!S427-'OddsRatio_working_3-way'!R427^2/3</f>
        <v>-0.84855541809184187</v>
      </c>
      <c r="V427" s="11">
        <f>'OddsRatio_working_3-way'!S427*'OddsRatio_working_3-way'!R427/3-2*'OddsRatio_working_3-way'!R427^3/27-'OddsRatio_working_3-way'!T427</f>
        <v>0.29109962884797319</v>
      </c>
      <c r="W427" s="11">
        <f>'OddsRatio_working_3-way'!V427^2+4*'OddsRatio_working_3-way'!U427^3/27</f>
        <v>-5.7794041708770227E-3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0.15043137811499366</v>
      </c>
      <c r="Y427" s="11">
        <f>IF('OddsRatio_working_3-way'!W427&gt;=0,IF('OddsRatio_working_3-way'!V427+SQRT('OddsRatio_working_3-way'!W427)&gt;0,0,PI()),ACOS('OddsRatio_working_3-way'!V427/(2*'OddsRatio_working_3-way'!X427)))</f>
        <v>0.2554504848225545</v>
      </c>
      <c r="Z427" s="11">
        <f>'OddsRatio_working_3-way'!X427^(1/3)*COS('OddsRatio_working_3-way'!Y427/3)</f>
        <v>0.52991124410069368</v>
      </c>
      <c r="AA427" s="11">
        <f>'OddsRatio_working_3-way'!X427^(1/3)*COS(('OddsRatio_working_3-way'!Y427+2*PI())/3)</f>
        <v>-0.30412716216178215</v>
      </c>
      <c r="AB427" s="11">
        <f>'OddsRatio_working_3-way'!X427^(1/3)*COS(('OddsRatio_working_3-way'!Y427+4*PI())/3)</f>
        <v>-0.2257840819389112</v>
      </c>
      <c r="AC427" s="11">
        <f>'OddsRatio_working_3-way'!X427^(1/3)*SIN('OddsRatio_working_3-way'!Y427/3)</f>
        <v>4.523139845581893E-2</v>
      </c>
      <c r="AD427" s="11">
        <f>'OddsRatio_working_3-way'!X427^(1/3)*SIN(('OddsRatio_working_3-way'!Y427+2*PI())/3)</f>
        <v>0.43630089991430804</v>
      </c>
      <c r="AE427" s="11">
        <f>'OddsRatio_working_3-way'!X427^(1/3)*SIN(('OddsRatio_working_3-way'!Y427+4*PI())/3)</f>
        <v>-0.48153229837012695</v>
      </c>
      <c r="AF427" s="11">
        <f>-'OddsRatio_working_3-way'!U427/(3*'OddsRatio_working_3-way'!X427^(1/3))*COS(('OddsRatio_working_3-way'!Y427)/3)</f>
        <v>0.52991124410069368</v>
      </c>
      <c r="AG427" s="11">
        <f>-'OddsRatio_working_3-way'!U427/(3*'OddsRatio_working_3-way'!X427^(1/3))*COS(('OddsRatio_working_3-way'!Y427+2*PI())/3)</f>
        <v>-0.30412716216178215</v>
      </c>
      <c r="AH427" s="11">
        <f>-'OddsRatio_working_3-way'!U427/(3*'OddsRatio_working_3-way'!X427^(1/3))*COS(('OddsRatio_working_3-way'!Y427+4*PI())/3)</f>
        <v>-0.2257840819389112</v>
      </c>
      <c r="AI427" s="11">
        <f>'OddsRatio_working_3-way'!U427/(3*'OddsRatio_working_3-way'!X427^(1/3))*SIN(('OddsRatio_working_3-way'!Y427)/3)</f>
        <v>-4.523139845581893E-2</v>
      </c>
      <c r="AJ427" s="11">
        <f>'OddsRatio_working_3-way'!U427/(3*'OddsRatio_working_3-way'!X427^(1/3))*SIN(('OddsRatio_working_3-way'!Y427+2*PI())/3)</f>
        <v>-0.43630089991430804</v>
      </c>
      <c r="AK427" s="11">
        <f>'OddsRatio_working_3-way'!U427/(3*'OddsRatio_working_3-way'!X427^(1/3))*SIN(('OddsRatio_working_3-way'!Y427+4*PI())/3)</f>
        <v>0.48153229837012695</v>
      </c>
      <c r="AL427" s="11">
        <f>'OddsRatio_working_3-way'!Z427+'OddsRatio_working_3-way'!AF427</f>
        <v>1.0598224882013874</v>
      </c>
      <c r="AM427" s="11">
        <f>'OddsRatio_working_3-way'!AA427+'OddsRatio_working_3-way'!AG427</f>
        <v>-0.6082543243235643</v>
      </c>
      <c r="AN427" s="11">
        <f>'OddsRatio_working_3-way'!AB427+'OddsRatio_working_3-way'!AH427</f>
        <v>-0.45156816387782239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1.0598224882013874</v>
      </c>
      <c r="AS427" s="11">
        <f>IF(('OddsRatio_working_3-way'!X427=0),IF(Q427&gt;0,-Q427^(1/3),(-Q427)^(1/3)),'OddsRatio_working_3-way'!AM427-'OddsRatio_working_3-way'!R427/3)</f>
        <v>-0.6082543243235643</v>
      </c>
      <c r="AT427" s="11">
        <f>IF(('OddsRatio_working_3-way'!X427=0),IF(Q427&gt;0,-Q427^(1/3),(-Q427)^(1/3)),'OddsRatio_working_3-way'!AN427-'OddsRatio_working_3-way'!R427/3)</f>
        <v>-0.45156816387782239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2.5299999999999998</v>
      </c>
      <c r="B428" s="4">
        <f>IF('True_Odds_Calculator_3-way'!B429="","",'True_Odds_Calculator_3-way'!B429)</f>
        <v>3.54</v>
      </c>
      <c r="C428" s="4">
        <f>IF('True_Odds_Calculator_3-way'!C429="","",'True_Odds_Calculator_3-way'!C429)</f>
        <v>2.78</v>
      </c>
      <c r="D428" s="9">
        <f t="shared" si="91"/>
        <v>0.38190066214082069</v>
      </c>
      <c r="E428" s="9">
        <f t="shared" si="92"/>
        <v>0.27123118779055716</v>
      </c>
      <c r="F428" s="9">
        <f t="shared" si="93"/>
        <v>0.34686815006862232</v>
      </c>
      <c r="G428" s="9">
        <f t="shared" si="94"/>
        <v>1.0578313561127906</v>
      </c>
      <c r="H428" s="9">
        <f t="shared" si="95"/>
        <v>2.6184819748525694</v>
      </c>
      <c r="I428" s="9">
        <f t="shared" si="96"/>
        <v>3.6868916445264879</v>
      </c>
      <c r="J428" s="9">
        <f t="shared" si="97"/>
        <v>2.8829398138807671</v>
      </c>
      <c r="K428" s="11">
        <f t="shared" si="98"/>
        <v>0.39525691699604748</v>
      </c>
      <c r="L428" s="11">
        <f t="shared" si="99"/>
        <v>0.2824858757062147</v>
      </c>
      <c r="M428" s="11">
        <f t="shared" si="100"/>
        <v>0.35971223021582738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-0.27782835699685726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0.23495640414043795</v>
      </c>
      <c r="Q428" s="11">
        <f>2*'OddsRatio_working_3-way'!K428*'OddsRatio_working_3-way'!L428*'OddsRatio_working_3-way'!M428</f>
        <v>8.0326975774508702E-2</v>
      </c>
      <c r="R428" s="11">
        <f t="shared" si="101"/>
        <v>0</v>
      </c>
      <c r="S428" s="11">
        <f t="shared" si="102"/>
        <v>-0.84568906745215977</v>
      </c>
      <c r="T428" s="11">
        <f t="shared" si="103"/>
        <v>-0.28912446750501192</v>
      </c>
      <c r="U428" s="11">
        <f>'OddsRatio_working_3-way'!S428-'OddsRatio_working_3-way'!R428^2/3</f>
        <v>-0.84568906745215977</v>
      </c>
      <c r="V428" s="11">
        <f>'OddsRatio_working_3-way'!S428*'OddsRatio_working_3-way'!R428/3-2*'OddsRatio_working_3-way'!R428^3/27-'OddsRatio_working_3-way'!T428</f>
        <v>0.28912446750501192</v>
      </c>
      <c r="W428" s="11">
        <f>'OddsRatio_working_3-way'!V428^2+4*'OddsRatio_working_3-way'!U428^3/27</f>
        <v>-6.0112442370746227E-3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0.1496698048598408</v>
      </c>
      <c r="Y428" s="11">
        <f>IF('OddsRatio_working_3-way'!W428&gt;=0,IF('OddsRatio_working_3-way'!V428+SQRT('OddsRatio_working_3-way'!W428)&gt;0,0,PI()),ACOS('OddsRatio_working_3-way'!V428/(2*'OddsRatio_working_3-way'!X428)))</f>
        <v>0.26199798984755529</v>
      </c>
      <c r="Z428" s="11">
        <f>'OddsRatio_working_3-way'!X428^(1/3)*COS('OddsRatio_working_3-way'!Y428/3)</f>
        <v>0.52891567805639539</v>
      </c>
      <c r="AA428" s="11">
        <f>'OddsRatio_working_3-way'!X428^(1/3)*COS(('OddsRatio_working_3-way'!Y428+2*PI())/3)</f>
        <v>-0.30456296329739341</v>
      </c>
      <c r="AB428" s="11">
        <f>'OddsRatio_working_3-way'!X428^(1/3)*COS(('OddsRatio_working_3-way'!Y428+4*PI())/3)</f>
        <v>-0.22435271475900209</v>
      </c>
      <c r="AC428" s="11">
        <f>'OddsRatio_working_3-way'!X428^(1/3)*SIN('OddsRatio_working_3-way'!Y428/3)</f>
        <v>4.6309408585407059E-2</v>
      </c>
      <c r="AD428" s="11">
        <f>'OddsRatio_working_3-way'!X428^(1/3)*SIN(('OddsRatio_working_3-way'!Y428+2*PI())/3)</f>
        <v>0.4348997093640064</v>
      </c>
      <c r="AE428" s="11">
        <f>'OddsRatio_working_3-way'!X428^(1/3)*SIN(('OddsRatio_working_3-way'!Y428+4*PI())/3)</f>
        <v>-0.4812091179494134</v>
      </c>
      <c r="AF428" s="11">
        <f>-'OddsRatio_working_3-way'!U428/(3*'OddsRatio_working_3-way'!X428^(1/3))*COS(('OddsRatio_working_3-way'!Y428)/3)</f>
        <v>0.52891567805639528</v>
      </c>
      <c r="AG428" s="11">
        <f>-'OddsRatio_working_3-way'!U428/(3*'OddsRatio_working_3-way'!X428^(1/3))*COS(('OddsRatio_working_3-way'!Y428+2*PI())/3)</f>
        <v>-0.30456296329739335</v>
      </c>
      <c r="AH428" s="11">
        <f>-'OddsRatio_working_3-way'!U428/(3*'OddsRatio_working_3-way'!X428^(1/3))*COS(('OddsRatio_working_3-way'!Y428+4*PI())/3)</f>
        <v>-0.22435271475900206</v>
      </c>
      <c r="AI428" s="11">
        <f>'OddsRatio_working_3-way'!U428/(3*'OddsRatio_working_3-way'!X428^(1/3))*SIN(('OddsRatio_working_3-way'!Y428)/3)</f>
        <v>-4.6309408585407053E-2</v>
      </c>
      <c r="AJ428" s="11">
        <f>'OddsRatio_working_3-way'!U428/(3*'OddsRatio_working_3-way'!X428^(1/3))*SIN(('OddsRatio_working_3-way'!Y428+2*PI())/3)</f>
        <v>-0.43489970936400635</v>
      </c>
      <c r="AK428" s="11">
        <f>'OddsRatio_working_3-way'!U428/(3*'OddsRatio_working_3-way'!X428^(1/3))*SIN(('OddsRatio_working_3-way'!Y428+4*PI())/3)</f>
        <v>0.48120911794941335</v>
      </c>
      <c r="AL428" s="11">
        <f>'OddsRatio_working_3-way'!Z428+'OddsRatio_working_3-way'!AF428</f>
        <v>1.0578313561127906</v>
      </c>
      <c r="AM428" s="11">
        <f>'OddsRatio_working_3-way'!AA428+'OddsRatio_working_3-way'!AG428</f>
        <v>-0.60912592659478682</v>
      </c>
      <c r="AN428" s="11">
        <f>'OddsRatio_working_3-way'!AB428+'OddsRatio_working_3-way'!AH428</f>
        <v>-0.44870542951800418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1.0578313561127906</v>
      </c>
      <c r="AS428" s="11">
        <f>IF(('OddsRatio_working_3-way'!X428=0),IF(Q428&gt;0,-Q428^(1/3),(-Q428)^(1/3)),'OddsRatio_working_3-way'!AM428-'OddsRatio_working_3-way'!R428/3)</f>
        <v>-0.60912592659478682</v>
      </c>
      <c r="AT428" s="11">
        <f>IF(('OddsRatio_working_3-way'!X428=0),IF(Q428&gt;0,-Q428^(1/3),(-Q428)^(1/3)),'OddsRatio_working_3-way'!AN428-'OddsRatio_working_3-way'!R428/3)</f>
        <v>-0.44870542951800418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3.51</v>
      </c>
      <c r="B429" s="4">
        <f>IF('True_Odds_Calculator_3-way'!B430="","",'True_Odds_Calculator_3-way'!B430)</f>
        <v>3.95</v>
      </c>
      <c r="C429" s="4">
        <f>IF('True_Odds_Calculator_3-way'!C430="","",'True_Odds_Calculator_3-way'!C430)</f>
        <v>1.99</v>
      </c>
      <c r="D429" s="9">
        <f t="shared" si="91"/>
        <v>0.27210095500980136</v>
      </c>
      <c r="E429" s="9">
        <f t="shared" si="92"/>
        <v>0.24130985758068962</v>
      </c>
      <c r="F429" s="9">
        <f t="shared" si="93"/>
        <v>0.48658918740950907</v>
      </c>
      <c r="G429" s="9">
        <f t="shared" si="94"/>
        <v>1.0657794990376326</v>
      </c>
      <c r="H429" s="9">
        <f t="shared" si="95"/>
        <v>3.6751065425844573</v>
      </c>
      <c r="I429" s="9">
        <f t="shared" si="96"/>
        <v>4.1440495221610174</v>
      </c>
      <c r="J429" s="9">
        <f t="shared" si="97"/>
        <v>2.0551217040472562</v>
      </c>
      <c r="K429" s="11">
        <f t="shared" si="98"/>
        <v>0.28490028490028491</v>
      </c>
      <c r="L429" s="11">
        <f t="shared" si="99"/>
        <v>0.25316455696202528</v>
      </c>
      <c r="M429" s="11">
        <f t="shared" si="100"/>
        <v>0.50251256281407031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-0.26568904242080249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0.23377734719252433</v>
      </c>
      <c r="Q429" s="11">
        <f>2*'OddsRatio_working_3-way'!K429*'OddsRatio_working_3-way'!L429*'OddsRatio_working_3-way'!M429</f>
        <v>7.2489099904658696E-2</v>
      </c>
      <c r="R429" s="11">
        <f t="shared" si="101"/>
        <v>0</v>
      </c>
      <c r="S429" s="11">
        <f t="shared" si="102"/>
        <v>-0.87989081168904237</v>
      </c>
      <c r="T429" s="11">
        <f t="shared" si="103"/>
        <v>-0.27283436021365653</v>
      </c>
      <c r="U429" s="11">
        <f>'OddsRatio_working_3-way'!S429-'OddsRatio_working_3-way'!R429^2/3</f>
        <v>-0.87989081168904237</v>
      </c>
      <c r="V429" s="11">
        <f>'OddsRatio_working_3-way'!S429*'OddsRatio_working_3-way'!R429/3-2*'OddsRatio_working_3-way'!R429^3/27-'OddsRatio_working_3-way'!T429</f>
        <v>0.27283436021365653</v>
      </c>
      <c r="W429" s="11">
        <f>'OddsRatio_working_3-way'!V429^2+4*'OddsRatio_working_3-way'!U429^3/27</f>
        <v>-2.648265117406276E-2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0.15884051694015136</v>
      </c>
      <c r="Y429" s="11">
        <f>IF('OddsRatio_working_3-way'!W429&gt;=0,IF('OddsRatio_working_3-way'!V429+SQRT('OddsRatio_working_3-way'!W429)&gt;0,0,PI()),ACOS('OddsRatio_working_3-way'!V429/(2*'OddsRatio_working_3-way'!X429)))</f>
        <v>0.53781284017189512</v>
      </c>
      <c r="Z429" s="11">
        <f>'OddsRatio_working_3-way'!X429^(1/3)*COS('OddsRatio_working_3-way'!Y429/3)</f>
        <v>0.53288974951881629</v>
      </c>
      <c r="AA429" s="11">
        <f>'OddsRatio_working_3-way'!X429^(1/3)*COS(('OddsRatio_working_3-way'!Y429+2*PI())/3)</f>
        <v>-0.35007554536290442</v>
      </c>
      <c r="AB429" s="11">
        <f>'OddsRatio_working_3-way'!X429^(1/3)*COS(('OddsRatio_working_3-way'!Y429+4*PI())/3)</f>
        <v>-0.18281420415591182</v>
      </c>
      <c r="AC429" s="11">
        <f>'OddsRatio_working_3-way'!X429^(1/3)*SIN('OddsRatio_working_3-way'!Y429/3)</f>
        <v>9.6568380370874965E-2</v>
      </c>
      <c r="AD429" s="11">
        <f>'OddsRatio_working_3-way'!X429^(1/3)*SIN(('OddsRatio_working_3-way'!Y429+2*PI())/3)</f>
        <v>0.41321187031418377</v>
      </c>
      <c r="AE429" s="11">
        <f>'OddsRatio_working_3-way'!X429^(1/3)*SIN(('OddsRatio_working_3-way'!Y429+4*PI())/3)</f>
        <v>-0.50978025068505883</v>
      </c>
      <c r="AF429" s="11">
        <f>-'OddsRatio_working_3-way'!U429/(3*'OddsRatio_working_3-way'!X429^(1/3))*COS(('OddsRatio_working_3-way'!Y429)/3)</f>
        <v>0.53288974951881629</v>
      </c>
      <c r="AG429" s="11">
        <f>-'OddsRatio_working_3-way'!U429/(3*'OddsRatio_working_3-way'!X429^(1/3))*COS(('OddsRatio_working_3-way'!Y429+2*PI())/3)</f>
        <v>-0.35007554536290442</v>
      </c>
      <c r="AH429" s="11">
        <f>-'OddsRatio_working_3-way'!U429/(3*'OddsRatio_working_3-way'!X429^(1/3))*COS(('OddsRatio_working_3-way'!Y429+4*PI())/3)</f>
        <v>-0.18281420415591182</v>
      </c>
      <c r="AI429" s="11">
        <f>'OddsRatio_working_3-way'!U429/(3*'OddsRatio_working_3-way'!X429^(1/3))*SIN(('OddsRatio_working_3-way'!Y429)/3)</f>
        <v>-9.6568380370874965E-2</v>
      </c>
      <c r="AJ429" s="11">
        <f>'OddsRatio_working_3-way'!U429/(3*'OddsRatio_working_3-way'!X429^(1/3))*SIN(('OddsRatio_working_3-way'!Y429+2*PI())/3)</f>
        <v>-0.41321187031418377</v>
      </c>
      <c r="AK429" s="11">
        <f>'OddsRatio_working_3-way'!U429/(3*'OddsRatio_working_3-way'!X429^(1/3))*SIN(('OddsRatio_working_3-way'!Y429+4*PI())/3)</f>
        <v>0.50978025068505883</v>
      </c>
      <c r="AL429" s="11">
        <f>'OddsRatio_working_3-way'!Z429+'OddsRatio_working_3-way'!AF429</f>
        <v>1.0657794990376326</v>
      </c>
      <c r="AM429" s="11">
        <f>'OddsRatio_working_3-way'!AA429+'OddsRatio_working_3-way'!AG429</f>
        <v>-0.70015109072580883</v>
      </c>
      <c r="AN429" s="11">
        <f>'OddsRatio_working_3-way'!AB429+'OddsRatio_working_3-way'!AH429</f>
        <v>-0.36562840831182364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1.0657794990376326</v>
      </c>
      <c r="AS429" s="11">
        <f>IF(('OddsRatio_working_3-way'!X429=0),IF(Q429&gt;0,-Q429^(1/3),(-Q429)^(1/3)),'OddsRatio_working_3-way'!AM429-'OddsRatio_working_3-way'!R429/3)</f>
        <v>-0.70015109072580883</v>
      </c>
      <c r="AT429" s="11">
        <f>IF(('OddsRatio_working_3-way'!X429=0),IF(Q429&gt;0,-Q429^(1/3),(-Q429)^(1/3)),'OddsRatio_working_3-way'!AN429-'OddsRatio_working_3-way'!R429/3)</f>
        <v>-0.36562840831182364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4.1100000000000003</v>
      </c>
      <c r="B430" s="4">
        <f>IF('True_Odds_Calculator_3-way'!B431="","",'True_Odds_Calculator_3-way'!B431)</f>
        <v>4.43</v>
      </c>
      <c r="C430" s="4">
        <f>IF('True_Odds_Calculator_3-way'!C431="","",'True_Odds_Calculator_3-way'!C431)</f>
        <v>1.8</v>
      </c>
      <c r="D430" s="9">
        <f t="shared" si="91"/>
        <v>0.23587055189711253</v>
      </c>
      <c r="E430" s="9">
        <f t="shared" si="92"/>
        <v>0.21867721913609509</v>
      </c>
      <c r="F430" s="9">
        <f t="shared" si="93"/>
        <v>0.54545222896679224</v>
      </c>
      <c r="G430" s="9">
        <f t="shared" si="94"/>
        <v>1.0416763991739075</v>
      </c>
      <c r="H430" s="9">
        <f t="shared" si="95"/>
        <v>4.2396136014308521</v>
      </c>
      <c r="I430" s="9">
        <f t="shared" si="96"/>
        <v>4.5729500491665025</v>
      </c>
      <c r="J430" s="9">
        <f t="shared" si="97"/>
        <v>1.8333411193391258</v>
      </c>
      <c r="K430" s="11">
        <f t="shared" si="98"/>
        <v>0.24330900243309</v>
      </c>
      <c r="L430" s="11">
        <f t="shared" si="99"/>
        <v>0.22573363431151244</v>
      </c>
      <c r="M430" s="11">
        <f t="shared" si="100"/>
        <v>0.55555555555555558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-0.2603912838379232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0.22396389238260353</v>
      </c>
      <c r="Q430" s="11">
        <f>2*'OddsRatio_working_3-way'!K430*'OddsRatio_working_3-way'!L430*'OddsRatio_working_3-way'!M430</f>
        <v>6.1025583755477814E-2</v>
      </c>
      <c r="R430" s="11">
        <f t="shared" si="101"/>
        <v>0</v>
      </c>
      <c r="S430" s="11">
        <f t="shared" si="102"/>
        <v>-0.86010518125486346</v>
      </c>
      <c r="T430" s="11">
        <f t="shared" si="103"/>
        <v>-0.23436108481058954</v>
      </c>
      <c r="U430" s="11">
        <f>'OddsRatio_working_3-way'!S430-'OddsRatio_working_3-way'!R430^2/3</f>
        <v>-0.86010518125486346</v>
      </c>
      <c r="V430" s="11">
        <f>'OddsRatio_working_3-way'!S430*'OddsRatio_working_3-way'!R430/3-2*'OddsRatio_working_3-way'!R430^3/27-'OddsRatio_working_3-way'!T430</f>
        <v>0.23436108481058954</v>
      </c>
      <c r="W430" s="11">
        <f>'OddsRatio_working_3-way'!V430^2+4*'OddsRatio_working_3-way'!U430^3/27</f>
        <v>-3.9339978920810086E-2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0.15351310774198276</v>
      </c>
      <c r="Y430" s="11">
        <f>IF('OddsRatio_working_3-way'!W430&gt;=0,IF('OddsRatio_working_3-way'!V430+SQRT('OddsRatio_working_3-way'!W430)&gt;0,0,PI()),ACOS('OddsRatio_working_3-way'!V430/(2*'OddsRatio_working_3-way'!X430)))</f>
        <v>0.70235029680206051</v>
      </c>
      <c r="Z430" s="11">
        <f>'OddsRatio_working_3-way'!X430^(1/3)*COS('OddsRatio_working_3-way'!Y430/3)</f>
        <v>0.52083819958695377</v>
      </c>
      <c r="AA430" s="11">
        <f>'OddsRatio_working_3-way'!X430^(1/3)*COS(('OddsRatio_working_3-way'!Y430+2*PI())/3)</f>
        <v>-0.36799220378318859</v>
      </c>
      <c r="AB430" s="11">
        <f>'OddsRatio_working_3-way'!X430^(1/3)*COS(('OddsRatio_working_3-way'!Y430+4*PI())/3)</f>
        <v>-0.15284599580376529</v>
      </c>
      <c r="AC430" s="11">
        <f>'OddsRatio_working_3-way'!X430^(1/3)*SIN('OddsRatio_working_3-way'!Y430/3)</f>
        <v>0.12421472109204733</v>
      </c>
      <c r="AD430" s="11">
        <f>'OddsRatio_working_3-way'!X430^(1/3)*SIN(('OddsRatio_working_3-way'!Y430+2*PI())/3)</f>
        <v>0.38895175155762801</v>
      </c>
      <c r="AE430" s="11">
        <f>'OddsRatio_working_3-way'!X430^(1/3)*SIN(('OddsRatio_working_3-way'!Y430+4*PI())/3)</f>
        <v>-0.5131664726496753</v>
      </c>
      <c r="AF430" s="11">
        <f>-'OddsRatio_working_3-way'!U430/(3*'OddsRatio_working_3-way'!X430^(1/3))*COS(('OddsRatio_working_3-way'!Y430)/3)</f>
        <v>0.52083819958695365</v>
      </c>
      <c r="AG430" s="11">
        <f>-'OddsRatio_working_3-way'!U430/(3*'OddsRatio_working_3-way'!X430^(1/3))*COS(('OddsRatio_working_3-way'!Y430+2*PI())/3)</f>
        <v>-0.36799220378318853</v>
      </c>
      <c r="AH430" s="11">
        <f>-'OddsRatio_working_3-way'!U430/(3*'OddsRatio_working_3-way'!X430^(1/3))*COS(('OddsRatio_working_3-way'!Y430+4*PI())/3)</f>
        <v>-0.15284599580376523</v>
      </c>
      <c r="AI430" s="11">
        <f>'OddsRatio_working_3-way'!U430/(3*'OddsRatio_working_3-way'!X430^(1/3))*SIN(('OddsRatio_working_3-way'!Y430)/3)</f>
        <v>-0.1242147210920473</v>
      </c>
      <c r="AJ430" s="11">
        <f>'OddsRatio_working_3-way'!U430/(3*'OddsRatio_working_3-way'!X430^(1/3))*SIN(('OddsRatio_working_3-way'!Y430+2*PI())/3)</f>
        <v>-0.38895175155762796</v>
      </c>
      <c r="AK430" s="11">
        <f>'OddsRatio_working_3-way'!U430/(3*'OddsRatio_working_3-way'!X430^(1/3))*SIN(('OddsRatio_working_3-way'!Y430+4*PI())/3)</f>
        <v>0.51316647264967519</v>
      </c>
      <c r="AL430" s="11">
        <f>'OddsRatio_working_3-way'!Z430+'OddsRatio_working_3-way'!AF430</f>
        <v>1.0416763991739075</v>
      </c>
      <c r="AM430" s="11">
        <f>'OddsRatio_working_3-way'!AA430+'OddsRatio_working_3-way'!AG430</f>
        <v>-0.73598440756637706</v>
      </c>
      <c r="AN430" s="11">
        <f>'OddsRatio_working_3-way'!AB430+'OddsRatio_working_3-way'!AH430</f>
        <v>-0.30569199160753052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1.0416763991739075</v>
      </c>
      <c r="AS430" s="11">
        <f>IF(('OddsRatio_working_3-way'!X430=0),IF(Q430&gt;0,-Q430^(1/3),(-Q430)^(1/3)),'OddsRatio_working_3-way'!AM430-'OddsRatio_working_3-way'!R430/3)</f>
        <v>-0.73598440756637706</v>
      </c>
      <c r="AT430" s="11">
        <f>IF(('OddsRatio_working_3-way'!X430=0),IF(Q430&gt;0,-Q430^(1/3),(-Q430)^(1/3)),'OddsRatio_working_3-way'!AN430-'OddsRatio_working_3-way'!R430/3)</f>
        <v>-0.30569199160753052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3.58</v>
      </c>
      <c r="B431" s="4">
        <f>IF('True_Odds_Calculator_3-way'!B432="","",'True_Odds_Calculator_3-way'!B432)</f>
        <v>3.7</v>
      </c>
      <c r="C431" s="4">
        <f>IF('True_Odds_Calculator_3-way'!C432="","",'True_Odds_Calculator_3-way'!C432)</f>
        <v>2.12</v>
      </c>
      <c r="D431" s="9">
        <f t="shared" si="91"/>
        <v>0.27272603307389909</v>
      </c>
      <c r="E431" s="9">
        <f t="shared" si="92"/>
        <v>0.26380246717675804</v>
      </c>
      <c r="F431" s="9">
        <f t="shared" si="93"/>
        <v>0.46347149974934304</v>
      </c>
      <c r="G431" s="9">
        <f t="shared" si="94"/>
        <v>1.0335981911602072</v>
      </c>
      <c r="H431" s="9">
        <f t="shared" si="95"/>
        <v>3.6666833331933351</v>
      </c>
      <c r="I431" s="9">
        <f t="shared" si="96"/>
        <v>3.7907151161325592</v>
      </c>
      <c r="J431" s="9">
        <f t="shared" si="97"/>
        <v>2.1576299740994322</v>
      </c>
      <c r="K431" s="11">
        <f t="shared" si="98"/>
        <v>0.27932960893854747</v>
      </c>
      <c r="L431" s="11">
        <f t="shared" si="99"/>
        <v>0.27027027027027023</v>
      </c>
      <c r="M431" s="11">
        <f t="shared" si="100"/>
        <v>0.47169811320754712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-0.27783111455505272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0.22790789102584186</v>
      </c>
      <c r="Q431" s="11">
        <f>2*'OddsRatio_working_3-way'!K431*'OddsRatio_working_3-way'!L431*'OddsRatio_working_3-way'!M431</f>
        <v>7.1221215945575567E-2</v>
      </c>
      <c r="R431" s="11">
        <f t="shared" si="101"/>
        <v>0</v>
      </c>
      <c r="S431" s="11">
        <f t="shared" si="102"/>
        <v>-0.82031089783027711</v>
      </c>
      <c r="T431" s="11">
        <f t="shared" si="103"/>
        <v>-0.25634715557196153</v>
      </c>
      <c r="U431" s="11">
        <f>'OddsRatio_working_3-way'!S431-'OddsRatio_working_3-way'!R431^2/3</f>
        <v>-0.82031089783027711</v>
      </c>
      <c r="V431" s="11">
        <f>'OddsRatio_working_3-way'!S431*'OddsRatio_working_3-way'!R431/3-2*'OddsRatio_working_3-way'!R431^3/27-'OddsRatio_working_3-way'!T431</f>
        <v>0.25634715557196153</v>
      </c>
      <c r="W431" s="11">
        <f>'OddsRatio_working_3-way'!V431^2+4*'OddsRatio_working_3-way'!U431^3/27</f>
        <v>-1.6063229298407422E-2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0.1429834723562857</v>
      </c>
      <c r="Y431" s="11">
        <f>IF('OddsRatio_working_3-way'!W431&gt;=0,IF('OddsRatio_working_3-way'!V431+SQRT('OddsRatio_working_3-way'!W431)&gt;0,0,PI()),ACOS('OddsRatio_working_3-way'!V431/(2*'OddsRatio_working_3-way'!X431)))</f>
        <v>0.45916623954051894</v>
      </c>
      <c r="Z431" s="11">
        <f>'OddsRatio_working_3-way'!X431^(1/3)*COS('OddsRatio_working_3-way'!Y431/3)</f>
        <v>0.51679909558010362</v>
      </c>
      <c r="AA431" s="11">
        <f>'OddsRatio_working_3-way'!X431^(1/3)*COS(('OddsRatio_working_3-way'!Y431+2*PI())/3)</f>
        <v>-0.32744116975289017</v>
      </c>
      <c r="AB431" s="11">
        <f>'OddsRatio_working_3-way'!X431^(1/3)*COS(('OddsRatio_working_3-way'!Y431+4*PI())/3)</f>
        <v>-0.18935792582721361</v>
      </c>
      <c r="AC431" s="11">
        <f>'OddsRatio_working_3-way'!X431^(1/3)*SIN('OddsRatio_working_3-way'!Y431/3)</f>
        <v>7.9722398051066318E-2</v>
      </c>
      <c r="AD431" s="11">
        <f>'OddsRatio_working_3-way'!X431^(1/3)*SIN(('OddsRatio_working_3-way'!Y431+2*PI())/3)</f>
        <v>0.40769994639965884</v>
      </c>
      <c r="AE431" s="11">
        <f>'OddsRatio_working_3-way'!X431^(1/3)*SIN(('OddsRatio_working_3-way'!Y431+4*PI())/3)</f>
        <v>-0.48742234445072502</v>
      </c>
      <c r="AF431" s="11">
        <f>-'OddsRatio_working_3-way'!U431/(3*'OddsRatio_working_3-way'!X431^(1/3))*COS(('OddsRatio_working_3-way'!Y431)/3)</f>
        <v>0.51679909558010351</v>
      </c>
      <c r="AG431" s="11">
        <f>-'OddsRatio_working_3-way'!U431/(3*'OddsRatio_working_3-way'!X431^(1/3))*COS(('OddsRatio_working_3-way'!Y431+2*PI())/3)</f>
        <v>-0.32744116975289012</v>
      </c>
      <c r="AH431" s="11">
        <f>-'OddsRatio_working_3-way'!U431/(3*'OddsRatio_working_3-way'!X431^(1/3))*COS(('OddsRatio_working_3-way'!Y431+4*PI())/3)</f>
        <v>-0.18935792582721359</v>
      </c>
      <c r="AI431" s="11">
        <f>'OddsRatio_working_3-way'!U431/(3*'OddsRatio_working_3-way'!X431^(1/3))*SIN(('OddsRatio_working_3-way'!Y431)/3)</f>
        <v>-7.9722398051066304E-2</v>
      </c>
      <c r="AJ431" s="11">
        <f>'OddsRatio_working_3-way'!U431/(3*'OddsRatio_working_3-way'!X431^(1/3))*SIN(('OddsRatio_working_3-way'!Y431+2*PI())/3)</f>
        <v>-0.40769994639965879</v>
      </c>
      <c r="AK431" s="11">
        <f>'OddsRatio_working_3-way'!U431/(3*'OddsRatio_working_3-way'!X431^(1/3))*SIN(('OddsRatio_working_3-way'!Y431+4*PI())/3)</f>
        <v>0.48742234445072491</v>
      </c>
      <c r="AL431" s="11">
        <f>'OddsRatio_working_3-way'!Z431+'OddsRatio_working_3-way'!AF431</f>
        <v>1.0335981911602072</v>
      </c>
      <c r="AM431" s="11">
        <f>'OddsRatio_working_3-way'!AA431+'OddsRatio_working_3-way'!AG431</f>
        <v>-0.65488233950578034</v>
      </c>
      <c r="AN431" s="11">
        <f>'OddsRatio_working_3-way'!AB431+'OddsRatio_working_3-way'!AH431</f>
        <v>-0.37871585165442723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1.0335981911602072</v>
      </c>
      <c r="AS431" s="11">
        <f>IF(('OddsRatio_working_3-way'!X431=0),IF(Q431&gt;0,-Q431^(1/3),(-Q431)^(1/3)),'OddsRatio_working_3-way'!AM431-'OddsRatio_working_3-way'!R431/3)</f>
        <v>-0.65488233950578034</v>
      </c>
      <c r="AT431" s="11">
        <f>IF(('OddsRatio_working_3-way'!X431=0),IF(Q431&gt;0,-Q431^(1/3),(-Q431)^(1/3)),'OddsRatio_working_3-way'!AN431-'OddsRatio_working_3-way'!R431/3)</f>
        <v>-0.37871585165442723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2.52</v>
      </c>
      <c r="B432" s="4">
        <f>IF('True_Odds_Calculator_3-way'!B433="","",'True_Odds_Calculator_3-way'!B433)</f>
        <v>3.23</v>
      </c>
      <c r="C432" s="4">
        <f>IF('True_Odds_Calculator_3-way'!C433="","",'True_Odds_Calculator_3-way'!C433)</f>
        <v>3.17</v>
      </c>
      <c r="D432" s="9">
        <f t="shared" si="91"/>
        <v>0.38898371458846098</v>
      </c>
      <c r="E432" s="9">
        <f t="shared" si="92"/>
        <v>0.30261476149075467</v>
      </c>
      <c r="F432" s="9">
        <f t="shared" si="93"/>
        <v>0.30840152392078451</v>
      </c>
      <c r="G432" s="9">
        <f t="shared" si="94"/>
        <v>1.0334221799551653</v>
      </c>
      <c r="H432" s="9">
        <f t="shared" si="95"/>
        <v>2.5708017135318513</v>
      </c>
      <c r="I432" s="9">
        <f t="shared" si="96"/>
        <v>3.3045314613000181</v>
      </c>
      <c r="J432" s="9">
        <f t="shared" si="97"/>
        <v>3.2425261305027089</v>
      </c>
      <c r="K432" s="11">
        <f t="shared" si="98"/>
        <v>0.3968253968253968</v>
      </c>
      <c r="L432" s="11">
        <f t="shared" si="99"/>
        <v>0.30959752321981426</v>
      </c>
      <c r="M432" s="11">
        <f t="shared" si="100"/>
        <v>0.31545741324921134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-0.28506628729304562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0.22943484771184469</v>
      </c>
      <c r="Q432" s="11">
        <f>2*'OddsRatio_working_3-way'!K432*'OddsRatio_working_3-way'!L432*'OddsRatio_working_3-way'!M432</f>
        <v>7.7511772875623219E-2</v>
      </c>
      <c r="R432" s="11">
        <f t="shared" si="101"/>
        <v>0</v>
      </c>
      <c r="S432" s="11">
        <f t="shared" si="102"/>
        <v>-0.80484735634834192</v>
      </c>
      <c r="T432" s="11">
        <f t="shared" si="103"/>
        <v>-0.27190789065822368</v>
      </c>
      <c r="U432" s="11">
        <f>'OddsRatio_working_3-way'!S432-'OddsRatio_working_3-way'!R432^2/3</f>
        <v>-0.80484735634834192</v>
      </c>
      <c r="V432" s="11">
        <f>'OddsRatio_working_3-way'!S432*'OddsRatio_working_3-way'!R432/3-2*'OddsRatio_working_3-way'!R432^3/27-'OddsRatio_working_3-way'!T432</f>
        <v>0.27190789065822368</v>
      </c>
      <c r="W432" s="11">
        <f>'OddsRatio_working_3-way'!V432^2+4*'OddsRatio_working_3-way'!U432^3/27</f>
        <v>-3.3051257472843792E-3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0.13895955054393427</v>
      </c>
      <c r="Y432" s="11">
        <f>IF('OddsRatio_working_3-way'!W432&gt;=0,IF('OddsRatio_working_3-way'!V432+SQRT('OddsRatio_working_3-way'!W432)&gt;0,0,PI()),ACOS('OddsRatio_working_3-way'!V432/(2*'OddsRatio_working_3-way'!X432)))</f>
        <v>0.20836399725786636</v>
      </c>
      <c r="Z432" s="11">
        <f>'OddsRatio_working_3-way'!X432^(1/3)*COS('OddsRatio_working_3-way'!Y432/3)</f>
        <v>0.51671108997758275</v>
      </c>
      <c r="AA432" s="11">
        <f>'OddsRatio_working_3-way'!X432^(1/3)*COS(('OddsRatio_working_3-way'!Y432+2*PI())/3)</f>
        <v>-0.28948553386960124</v>
      </c>
      <c r="AB432" s="11">
        <f>'OddsRatio_working_3-way'!X432^(1/3)*COS(('OddsRatio_working_3-way'!Y432+4*PI())/3)</f>
        <v>-0.22722555610798154</v>
      </c>
      <c r="AC432" s="11">
        <f>'OddsRatio_working_3-way'!X432^(1/3)*SIN('OddsRatio_working_3-way'!Y432/3)</f>
        <v>3.5945814920411351E-2</v>
      </c>
      <c r="AD432" s="11">
        <f>'OddsRatio_working_3-way'!X432^(1/3)*SIN(('OddsRatio_working_3-way'!Y432+2*PI())/3)</f>
        <v>0.42951202287752782</v>
      </c>
      <c r="AE432" s="11">
        <f>'OddsRatio_working_3-way'!X432^(1/3)*SIN(('OddsRatio_working_3-way'!Y432+4*PI())/3)</f>
        <v>-0.46545783779793909</v>
      </c>
      <c r="AF432" s="11">
        <f>-'OddsRatio_working_3-way'!U432/(3*'OddsRatio_working_3-way'!X432^(1/3))*COS(('OddsRatio_working_3-way'!Y432)/3)</f>
        <v>0.51671108997758253</v>
      </c>
      <c r="AG432" s="11">
        <f>-'OddsRatio_working_3-way'!U432/(3*'OddsRatio_working_3-way'!X432^(1/3))*COS(('OddsRatio_working_3-way'!Y432+2*PI())/3)</f>
        <v>-0.28948553386960113</v>
      </c>
      <c r="AH432" s="11">
        <f>-'OddsRatio_working_3-way'!U432/(3*'OddsRatio_working_3-way'!X432^(1/3))*COS(('OddsRatio_working_3-way'!Y432+4*PI())/3)</f>
        <v>-0.22722555610798145</v>
      </c>
      <c r="AI432" s="11">
        <f>'OddsRatio_working_3-way'!U432/(3*'OddsRatio_working_3-way'!X432^(1/3))*SIN(('OddsRatio_working_3-way'!Y432)/3)</f>
        <v>-3.5945814920411337E-2</v>
      </c>
      <c r="AJ432" s="11">
        <f>'OddsRatio_working_3-way'!U432/(3*'OddsRatio_working_3-way'!X432^(1/3))*SIN(('OddsRatio_working_3-way'!Y432+2*PI())/3)</f>
        <v>-0.42951202287752765</v>
      </c>
      <c r="AK432" s="11">
        <f>'OddsRatio_working_3-way'!U432/(3*'OddsRatio_working_3-way'!X432^(1/3))*SIN(('OddsRatio_working_3-way'!Y432+4*PI())/3)</f>
        <v>0.46545783779793892</v>
      </c>
      <c r="AL432" s="11">
        <f>'OddsRatio_working_3-way'!Z432+'OddsRatio_working_3-way'!AF432</f>
        <v>1.0334221799551653</v>
      </c>
      <c r="AM432" s="11">
        <f>'OddsRatio_working_3-way'!AA432+'OddsRatio_working_3-way'!AG432</f>
        <v>-0.57897106773920237</v>
      </c>
      <c r="AN432" s="11">
        <f>'OddsRatio_working_3-way'!AB432+'OddsRatio_working_3-way'!AH432</f>
        <v>-0.45445111221596302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1.0334221799551653</v>
      </c>
      <c r="AS432" s="11">
        <f>IF(('OddsRatio_working_3-way'!X432=0),IF(Q432&gt;0,-Q432^(1/3),(-Q432)^(1/3)),'OddsRatio_working_3-way'!AM432-'OddsRatio_working_3-way'!R432/3)</f>
        <v>-0.57897106773920237</v>
      </c>
      <c r="AT432" s="11">
        <f>IF(('OddsRatio_working_3-way'!X432=0),IF(Q432&gt;0,-Q432^(1/3),(-Q432)^(1/3)),'OddsRatio_working_3-way'!AN432-'OddsRatio_working_3-way'!R432/3)</f>
        <v>-0.45445111221596302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4.04</v>
      </c>
      <c r="C433" s="4">
        <f>IF('True_Odds_Calculator_3-way'!C434="","",'True_Odds_Calculator_3-way'!C434)</f>
        <v>5.51</v>
      </c>
      <c r="D433" s="9">
        <f t="shared" si="91"/>
        <v>0.58499575370432366</v>
      </c>
      <c r="E433" s="9">
        <f t="shared" si="92"/>
        <v>0.23972201410319233</v>
      </c>
      <c r="F433" s="9">
        <f t="shared" si="93"/>
        <v>0.17528223219248396</v>
      </c>
      <c r="G433" s="9">
        <f t="shared" si="94"/>
        <v>1.0432560549969225</v>
      </c>
      <c r="H433" s="9">
        <f t="shared" si="95"/>
        <v>1.7094141173979074</v>
      </c>
      <c r="I433" s="9">
        <f t="shared" si="96"/>
        <v>4.1714984071906445</v>
      </c>
      <c r="J433" s="9">
        <f t="shared" si="97"/>
        <v>5.7050848080361201</v>
      </c>
      <c r="K433" s="11">
        <f t="shared" si="98"/>
        <v>0.59523809523809523</v>
      </c>
      <c r="L433" s="11">
        <f t="shared" si="99"/>
        <v>0.24752475247524752</v>
      </c>
      <c r="M433" s="11">
        <f t="shared" si="100"/>
        <v>0.18148820326678766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-0.24929685086735276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0.2200683511441629</v>
      </c>
      <c r="Q433" s="11">
        <f>2*'OddsRatio_working_3-way'!K433*'OddsRatio_working_3-way'!L433*'OddsRatio_working_3-way'!M433</f>
        <v>5.3479550703320271E-2</v>
      </c>
      <c r="R433" s="11">
        <f t="shared" si="101"/>
        <v>0</v>
      </c>
      <c r="S433" s="11">
        <f t="shared" si="102"/>
        <v>-0.88275624171946754</v>
      </c>
      <c r="T433" s="11">
        <f t="shared" si="103"/>
        <v>-0.21452156542392894</v>
      </c>
      <c r="U433" s="11">
        <f>'OddsRatio_working_3-way'!S433-'OddsRatio_working_3-way'!R433^2/3</f>
        <v>-0.88275624171946754</v>
      </c>
      <c r="V433" s="11">
        <f>'OddsRatio_working_3-way'!S433*'OddsRatio_working_3-way'!R433/3-2*'OddsRatio_working_3-way'!R433^3/27-'OddsRatio_working_3-way'!T433</f>
        <v>0.21452156542392894</v>
      </c>
      <c r="W433" s="11">
        <f>'OddsRatio_working_3-way'!V433^2+4*'OddsRatio_working_3-way'!U433^3/27</f>
        <v>-5.5890924254599003E-2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0.1596170622823043</v>
      </c>
      <c r="Y433" s="11">
        <f>IF('OddsRatio_working_3-way'!W433&gt;=0,IF('OddsRatio_working_3-way'!V433+SQRT('OddsRatio_working_3-way'!W433)&gt;0,0,PI()),ACOS('OddsRatio_working_3-way'!V433/(2*'OddsRatio_working_3-way'!X433)))</f>
        <v>0.83390607711658971</v>
      </c>
      <c r="Z433" s="11">
        <f>'OddsRatio_working_3-way'!X433^(1/3)*COS('OddsRatio_working_3-way'!Y433/3)</f>
        <v>0.52162802749846127</v>
      </c>
      <c r="AA433" s="11">
        <f>'OddsRatio_working_3-way'!X433^(1/3)*COS(('OddsRatio_working_3-way'!Y433+2*PI())/3)</f>
        <v>-0.38972177583482154</v>
      </c>
      <c r="AB433" s="11">
        <f>'OddsRatio_working_3-way'!X433^(1/3)*COS(('OddsRatio_working_3-way'!Y433+4*PI())/3)</f>
        <v>-0.1319062516636399</v>
      </c>
      <c r="AC433" s="11">
        <f>'OddsRatio_working_3-way'!X433^(1/3)*SIN('OddsRatio_working_3-way'!Y433/3)</f>
        <v>0.14884986228149644</v>
      </c>
      <c r="AD433" s="11">
        <f>'OddsRatio_working_3-way'!X433^(1/3)*SIN(('OddsRatio_working_3-way'!Y433+2*PI())/3)</f>
        <v>0.37731819199888711</v>
      </c>
      <c r="AE433" s="11">
        <f>'OddsRatio_working_3-way'!X433^(1/3)*SIN(('OddsRatio_working_3-way'!Y433+4*PI())/3)</f>
        <v>-0.52616805428038327</v>
      </c>
      <c r="AF433" s="11">
        <f>-'OddsRatio_working_3-way'!U433/(3*'OddsRatio_working_3-way'!X433^(1/3))*COS(('OddsRatio_working_3-way'!Y433)/3)</f>
        <v>0.52162802749846116</v>
      </c>
      <c r="AG433" s="11">
        <f>-'OddsRatio_working_3-way'!U433/(3*'OddsRatio_working_3-way'!X433^(1/3))*COS(('OddsRatio_working_3-way'!Y433+2*PI())/3)</f>
        <v>-0.38972177583482148</v>
      </c>
      <c r="AH433" s="11">
        <f>-'OddsRatio_working_3-way'!U433/(3*'OddsRatio_working_3-way'!X433^(1/3))*COS(('OddsRatio_working_3-way'!Y433+4*PI())/3)</f>
        <v>-0.13190625166363987</v>
      </c>
      <c r="AI433" s="11">
        <f>'OddsRatio_working_3-way'!U433/(3*'OddsRatio_working_3-way'!X433^(1/3))*SIN(('OddsRatio_working_3-way'!Y433)/3)</f>
        <v>-0.14884986228149641</v>
      </c>
      <c r="AJ433" s="11">
        <f>'OddsRatio_working_3-way'!U433/(3*'OddsRatio_working_3-way'!X433^(1/3))*SIN(('OddsRatio_working_3-way'!Y433+2*PI())/3)</f>
        <v>-0.377318191998887</v>
      </c>
      <c r="AK433" s="11">
        <f>'OddsRatio_working_3-way'!U433/(3*'OddsRatio_working_3-way'!X433^(1/3))*SIN(('OddsRatio_working_3-way'!Y433+4*PI())/3)</f>
        <v>0.52616805428038316</v>
      </c>
      <c r="AL433" s="11">
        <f>'OddsRatio_working_3-way'!Z433+'OddsRatio_working_3-way'!AF433</f>
        <v>1.0432560549969225</v>
      </c>
      <c r="AM433" s="11">
        <f>'OddsRatio_working_3-way'!AA433+'OddsRatio_working_3-way'!AG433</f>
        <v>-0.77944355166964296</v>
      </c>
      <c r="AN433" s="11">
        <f>'OddsRatio_working_3-way'!AB433+'OddsRatio_working_3-way'!AH433</f>
        <v>-0.26381250332727979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1.0432560549969225</v>
      </c>
      <c r="AS433" s="11">
        <f>IF(('OddsRatio_working_3-way'!X433=0),IF(Q433&gt;0,-Q433^(1/3),(-Q433)^(1/3)),'OddsRatio_working_3-way'!AM433-'OddsRatio_working_3-way'!R433/3)</f>
        <v>-0.77944355166964296</v>
      </c>
      <c r="AT433" s="11">
        <f>IF(('OddsRatio_working_3-way'!X433=0),IF(Q433&gt;0,-Q433^(1/3),(-Q433)^(1/3)),'OddsRatio_working_3-way'!AN433-'OddsRatio_working_3-way'!R433/3)</f>
        <v>-0.26381250332727979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9.94</v>
      </c>
      <c r="B434" s="4">
        <f>IF('True_Odds_Calculator_3-way'!B435="","",'True_Odds_Calculator_3-way'!B435)</f>
        <v>5.61</v>
      </c>
      <c r="C434" s="4">
        <f>IF('True_Odds_Calculator_3-way'!C435="","",'True_Odds_Calculator_3-way'!C435)</f>
        <v>1.34</v>
      </c>
      <c r="D434" s="9">
        <f t="shared" si="91"/>
        <v>9.5369224521031762E-2</v>
      </c>
      <c r="E434" s="9">
        <f t="shared" si="92"/>
        <v>0.16974110447494947</v>
      </c>
      <c r="F434" s="9">
        <f t="shared" si="93"/>
        <v>0.73488967100401914</v>
      </c>
      <c r="G434" s="9">
        <f t="shared" si="94"/>
        <v>1.0610249300246601</v>
      </c>
      <c r="H434" s="9">
        <f t="shared" si="95"/>
        <v>10.485562874420459</v>
      </c>
      <c r="I434" s="9">
        <f t="shared" si="96"/>
        <v>5.8913249274136827</v>
      </c>
      <c r="J434" s="9">
        <f t="shared" si="97"/>
        <v>1.3607484762083843</v>
      </c>
      <c r="K434" s="11">
        <f t="shared" si="98"/>
        <v>0.1006036217303823</v>
      </c>
      <c r="L434" s="11">
        <f t="shared" si="99"/>
        <v>0.17825311942959002</v>
      </c>
      <c r="M434" s="11">
        <f t="shared" si="100"/>
        <v>0.74626865671641784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-0.18752678895626151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0.18588665041570354</v>
      </c>
      <c r="Q434" s="11">
        <f>2*'OddsRatio_working_3-way'!K434*'OddsRatio_working_3-way'!L434*'OddsRatio_working_3-way'!M434</f>
        <v>2.6765536416947958E-2</v>
      </c>
      <c r="R434" s="11">
        <f t="shared" si="101"/>
        <v>0</v>
      </c>
      <c r="S434" s="11">
        <f t="shared" si="102"/>
        <v>-0.99125384405243289</v>
      </c>
      <c r="T434" s="11">
        <f t="shared" si="103"/>
        <v>-0.14272913521273334</v>
      </c>
      <c r="U434" s="11">
        <f>'OddsRatio_working_3-way'!S434-'OddsRatio_working_3-way'!R434^2/3</f>
        <v>-0.99125384405243289</v>
      </c>
      <c r="V434" s="11">
        <f>'OddsRatio_working_3-way'!S434*'OddsRatio_working_3-way'!R434/3-2*'OddsRatio_working_3-way'!R434^3/27-'OddsRatio_working_3-way'!T434</f>
        <v>0.14272913521273334</v>
      </c>
      <c r="W434" s="11">
        <f>'OddsRatio_working_3-way'!V434^2+4*'OddsRatio_working_3-way'!U434^3/27</f>
        <v>-0.12392326045765403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0.18993082062703037</v>
      </c>
      <c r="Y434" s="11">
        <f>IF('OddsRatio_working_3-way'!W434&gt;=0,IF('OddsRatio_working_3-way'!V434+SQRT('OddsRatio_working_3-way'!W434)&gt;0,0,PI()),ACOS('OddsRatio_working_3-way'!V434/(2*'OddsRatio_working_3-way'!X434)))</f>
        <v>1.1856013918643953</v>
      </c>
      <c r="Z434" s="11">
        <f>'OddsRatio_working_3-way'!X434^(1/3)*COS('OddsRatio_working_3-way'!Y434/3)</f>
        <v>0.53051246501233018</v>
      </c>
      <c r="AA434" s="11">
        <f>'OddsRatio_working_3-way'!X434^(1/3)*COS(('OddsRatio_working_3-way'!Y434+2*PI())/3)</f>
        <v>-0.45690918542631731</v>
      </c>
      <c r="AB434" s="11">
        <f>'OddsRatio_working_3-way'!X434^(1/3)*COS(('OddsRatio_working_3-way'!Y434+4*PI())/3)</f>
        <v>-7.3603279586012788E-2</v>
      </c>
      <c r="AC434" s="11">
        <f>'OddsRatio_working_3-way'!X434^(1/3)*SIN('OddsRatio_working_3-way'!Y434/3)</f>
        <v>0.22130176791887315</v>
      </c>
      <c r="AD434" s="11">
        <f>'OddsRatio_working_3-way'!X434^(1/3)*SIN(('OddsRatio_working_3-way'!Y434+2*PI())/3)</f>
        <v>0.3487863877655446</v>
      </c>
      <c r="AE434" s="11">
        <f>'OddsRatio_working_3-way'!X434^(1/3)*SIN(('OddsRatio_working_3-way'!Y434+4*PI())/3)</f>
        <v>-0.57008815568441773</v>
      </c>
      <c r="AF434" s="11">
        <f>-'OddsRatio_working_3-way'!U434/(3*'OddsRatio_working_3-way'!X434^(1/3))*COS(('OddsRatio_working_3-way'!Y434)/3)</f>
        <v>0.53051246501233007</v>
      </c>
      <c r="AG434" s="11">
        <f>-'OddsRatio_working_3-way'!U434/(3*'OddsRatio_working_3-way'!X434^(1/3))*COS(('OddsRatio_working_3-way'!Y434+2*PI())/3)</f>
        <v>-0.4569091854263172</v>
      </c>
      <c r="AH434" s="11">
        <f>-'OddsRatio_working_3-way'!U434/(3*'OddsRatio_working_3-way'!X434^(1/3))*COS(('OddsRatio_working_3-way'!Y434+4*PI())/3)</f>
        <v>-7.3603279586012774E-2</v>
      </c>
      <c r="AI434" s="11">
        <f>'OddsRatio_working_3-way'!U434/(3*'OddsRatio_working_3-way'!X434^(1/3))*SIN(('OddsRatio_working_3-way'!Y434)/3)</f>
        <v>-0.2213017679188731</v>
      </c>
      <c r="AJ434" s="11">
        <f>'OddsRatio_working_3-way'!U434/(3*'OddsRatio_working_3-way'!X434^(1/3))*SIN(('OddsRatio_working_3-way'!Y434+2*PI())/3)</f>
        <v>-0.34878638776554455</v>
      </c>
      <c r="AK434" s="11">
        <f>'OddsRatio_working_3-way'!U434/(3*'OddsRatio_working_3-way'!X434^(1/3))*SIN(('OddsRatio_working_3-way'!Y434+4*PI())/3)</f>
        <v>0.57008815568441762</v>
      </c>
      <c r="AL434" s="11">
        <f>'OddsRatio_working_3-way'!Z434+'OddsRatio_working_3-way'!AF434</f>
        <v>1.0610249300246601</v>
      </c>
      <c r="AM434" s="11">
        <f>'OddsRatio_working_3-way'!AA434+'OddsRatio_working_3-way'!AG434</f>
        <v>-0.91381837085263451</v>
      </c>
      <c r="AN434" s="11">
        <f>'OddsRatio_working_3-way'!AB434+'OddsRatio_working_3-way'!AH434</f>
        <v>-0.14720655917202558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1.0610249300246601</v>
      </c>
      <c r="AS434" s="11">
        <f>IF(('OddsRatio_working_3-way'!X434=0),IF(Q434&gt;0,-Q434^(1/3),(-Q434)^(1/3)),'OddsRatio_working_3-way'!AM434-'OddsRatio_working_3-way'!R434/3)</f>
        <v>-0.91381837085263451</v>
      </c>
      <c r="AT434" s="11">
        <f>IF(('OddsRatio_working_3-way'!X434=0),IF(Q434&gt;0,-Q434^(1/3),(-Q434)^(1/3)),'OddsRatio_working_3-way'!AN434-'OddsRatio_working_3-way'!R434/3)</f>
        <v>-0.14720655917202558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3.99</v>
      </c>
      <c r="B435" s="4">
        <f>IF('True_Odds_Calculator_3-way'!B436="","",'True_Odds_Calculator_3-way'!B436)</f>
        <v>3.31</v>
      </c>
      <c r="C435" s="4">
        <f>IF('True_Odds_Calculator_3-way'!C436="","",'True_Odds_Calculator_3-way'!C436)</f>
        <v>2.1</v>
      </c>
      <c r="D435" s="9">
        <f t="shared" si="91"/>
        <v>0.2422809908378015</v>
      </c>
      <c r="E435" s="9">
        <f t="shared" si="92"/>
        <v>0.29272445632341582</v>
      </c>
      <c r="F435" s="9">
        <f t="shared" si="93"/>
        <v>0.46499455283878266</v>
      </c>
      <c r="G435" s="9">
        <f t="shared" si="94"/>
        <v>1.0459662061826507</v>
      </c>
      <c r="H435" s="9">
        <f t="shared" si="95"/>
        <v>4.1274389564861256</v>
      </c>
      <c r="I435" s="9">
        <f t="shared" si="96"/>
        <v>3.4161819362819235</v>
      </c>
      <c r="J435" s="9">
        <f t="shared" si="97"/>
        <v>2.1505628268009152</v>
      </c>
      <c r="K435" s="11">
        <f t="shared" si="98"/>
        <v>0.25062656641604009</v>
      </c>
      <c r="L435" s="11">
        <f t="shared" si="99"/>
        <v>0.30211480362537763</v>
      </c>
      <c r="M435" s="11">
        <f t="shared" si="100"/>
        <v>0.47619047619047616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-0.2739401373524446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0.23075960654044841</v>
      </c>
      <c r="Q435" s="11">
        <f>2*'OddsRatio_working_3-way'!K435*'OddsRatio_working_3-way'!L435*'OddsRatio_working_3-way'!M435</f>
        <v>7.2112377043890105E-2</v>
      </c>
      <c r="R435" s="11">
        <f t="shared" si="101"/>
        <v>0</v>
      </c>
      <c r="S435" s="11">
        <f t="shared" si="102"/>
        <v>-0.8423723838743602</v>
      </c>
      <c r="T435" s="11">
        <f t="shared" si="103"/>
        <v>-0.26324136996073744</v>
      </c>
      <c r="U435" s="11">
        <f>'OddsRatio_working_3-way'!S435-'OddsRatio_working_3-way'!R435^2/3</f>
        <v>-0.8423723838743602</v>
      </c>
      <c r="V435" s="11">
        <f>'OddsRatio_working_3-way'!S435*'OddsRatio_working_3-way'!R435/3-2*'OddsRatio_working_3-way'!R435^3/27-'OddsRatio_working_3-way'!T435</f>
        <v>0.26324136996073744</v>
      </c>
      <c r="W435" s="11">
        <f>'OddsRatio_working_3-way'!V435^2+4*'OddsRatio_working_3-way'!U435^3/27</f>
        <v>-1.9258063898932296E-2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0.14879019016532821</v>
      </c>
      <c r="Y435" s="11">
        <f>IF('OddsRatio_working_3-way'!W435&gt;=0,IF('OddsRatio_working_3-way'!V435+SQRT('OddsRatio_working_3-way'!W435)&gt;0,0,PI()),ACOS('OddsRatio_working_3-way'!V435/(2*'OddsRatio_working_3-way'!X435)))</f>
        <v>0.4851480164339621</v>
      </c>
      <c r="Z435" s="11">
        <f>'OddsRatio_working_3-way'!X435^(1/3)*COS('OddsRatio_working_3-way'!Y435/3)</f>
        <v>0.52298310309132534</v>
      </c>
      <c r="AA435" s="11">
        <f>'OddsRatio_working_3-way'!X435^(1/3)*COS(('OddsRatio_working_3-way'!Y435+2*PI())/3)</f>
        <v>-0.33538066697761404</v>
      </c>
      <c r="AB435" s="11">
        <f>'OddsRatio_working_3-way'!X435^(1/3)*COS(('OddsRatio_working_3-way'!Y435+4*PI())/3)</f>
        <v>-0.18760243611371111</v>
      </c>
      <c r="AC435" s="11">
        <f>'OddsRatio_working_3-way'!X435^(1/3)*SIN('OddsRatio_working_3-way'!Y435/3)</f>
        <v>8.5319801369640957E-2</v>
      </c>
      <c r="AD435" s="11">
        <f>'OddsRatio_working_3-way'!X435^(1/3)*SIN(('OddsRatio_working_3-way'!Y435+2*PI())/3)</f>
        <v>0.4102567523422832</v>
      </c>
      <c r="AE435" s="11">
        <f>'OddsRatio_working_3-way'!X435^(1/3)*SIN(('OddsRatio_working_3-way'!Y435+4*PI())/3)</f>
        <v>-0.49557655371192416</v>
      </c>
      <c r="AF435" s="11">
        <f>-'OddsRatio_working_3-way'!U435/(3*'OddsRatio_working_3-way'!X435^(1/3))*COS(('OddsRatio_working_3-way'!Y435)/3)</f>
        <v>0.52298310309132534</v>
      </c>
      <c r="AG435" s="11">
        <f>-'OddsRatio_working_3-way'!U435/(3*'OddsRatio_working_3-way'!X435^(1/3))*COS(('OddsRatio_working_3-way'!Y435+2*PI())/3)</f>
        <v>-0.33538066697761404</v>
      </c>
      <c r="AH435" s="11">
        <f>-'OddsRatio_working_3-way'!U435/(3*'OddsRatio_working_3-way'!X435^(1/3))*COS(('OddsRatio_working_3-way'!Y435+4*PI())/3)</f>
        <v>-0.18760243611371111</v>
      </c>
      <c r="AI435" s="11">
        <f>'OddsRatio_working_3-way'!U435/(3*'OddsRatio_working_3-way'!X435^(1/3))*SIN(('OddsRatio_working_3-way'!Y435)/3)</f>
        <v>-8.5319801369640957E-2</v>
      </c>
      <c r="AJ435" s="11">
        <f>'OddsRatio_working_3-way'!U435/(3*'OddsRatio_working_3-way'!X435^(1/3))*SIN(('OddsRatio_working_3-way'!Y435+2*PI())/3)</f>
        <v>-0.4102567523422832</v>
      </c>
      <c r="AK435" s="11">
        <f>'OddsRatio_working_3-way'!U435/(3*'OddsRatio_working_3-way'!X435^(1/3))*SIN(('OddsRatio_working_3-way'!Y435+4*PI())/3)</f>
        <v>0.49557655371192416</v>
      </c>
      <c r="AL435" s="11">
        <f>'OddsRatio_working_3-way'!Z435+'OddsRatio_working_3-way'!AF435</f>
        <v>1.0459662061826507</v>
      </c>
      <c r="AM435" s="11">
        <f>'OddsRatio_working_3-way'!AA435+'OddsRatio_working_3-way'!AG435</f>
        <v>-0.67076133395522808</v>
      </c>
      <c r="AN435" s="11">
        <f>'OddsRatio_working_3-way'!AB435+'OddsRatio_working_3-way'!AH435</f>
        <v>-0.37520487222742221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1.0459662061826507</v>
      </c>
      <c r="AS435" s="11">
        <f>IF(('OddsRatio_working_3-way'!X435=0),IF(Q435&gt;0,-Q435^(1/3),(-Q435)^(1/3)),'OddsRatio_working_3-way'!AM435-'OddsRatio_working_3-way'!R435/3)</f>
        <v>-0.67076133395522808</v>
      </c>
      <c r="AT435" s="11">
        <f>IF(('OddsRatio_working_3-way'!X435=0),IF(Q435&gt;0,-Q435^(1/3),(-Q435)^(1/3)),'OddsRatio_working_3-way'!AN435-'OddsRatio_working_3-way'!R435/3)</f>
        <v>-0.37520487222742221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1.74</v>
      </c>
      <c r="B436" s="4">
        <f>IF('True_Odds_Calculator_3-way'!B437="","",'True_Odds_Calculator_3-way'!B437)</f>
        <v>4</v>
      </c>
      <c r="C436" s="4">
        <f>IF('True_Odds_Calculator_3-way'!C437="","",'True_Odds_Calculator_3-way'!C437)</f>
        <v>4.9000000000000004</v>
      </c>
      <c r="D436" s="9">
        <f t="shared" si="91"/>
        <v>0.56275420734869985</v>
      </c>
      <c r="E436" s="9">
        <f t="shared" si="92"/>
        <v>0.24096980631441708</v>
      </c>
      <c r="F436" s="9">
        <f t="shared" si="93"/>
        <v>0.19627598633688309</v>
      </c>
      <c r="G436" s="9">
        <f t="shared" si="94"/>
        <v>1.0499658377603283</v>
      </c>
      <c r="H436" s="9">
        <f t="shared" si="95"/>
        <v>1.7769747199426431</v>
      </c>
      <c r="I436" s="9">
        <f t="shared" si="96"/>
        <v>4.149897513280985</v>
      </c>
      <c r="J436" s="9">
        <f t="shared" si="97"/>
        <v>5.0948667672652812</v>
      </c>
      <c r="K436" s="11">
        <f t="shared" si="98"/>
        <v>0.57471264367816088</v>
      </c>
      <c r="L436" s="11">
        <f t="shared" si="99"/>
        <v>0.25</v>
      </c>
      <c r="M436" s="11">
        <f t="shared" si="100"/>
        <v>0.2040816326530612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-0.25387051372273051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0.22402064273985453</v>
      </c>
      <c r="Q436" s="11">
        <f>2*'OddsRatio_working_3-way'!K436*'OddsRatio_working_3-way'!L436*'OddsRatio_working_3-way'!M436</f>
        <v>5.864414731409804E-2</v>
      </c>
      <c r="R436" s="11">
        <f t="shared" si="101"/>
        <v>0</v>
      </c>
      <c r="S436" s="11">
        <f t="shared" si="102"/>
        <v>-0.88242088242088212</v>
      </c>
      <c r="T436" s="11">
        <f t="shared" si="103"/>
        <v>-0.23100023100023093</v>
      </c>
      <c r="U436" s="11">
        <f>'OddsRatio_working_3-way'!S436-'OddsRatio_working_3-way'!R436^2/3</f>
        <v>-0.88242088242088212</v>
      </c>
      <c r="V436" s="11">
        <f>'OddsRatio_working_3-way'!S436*'OddsRatio_working_3-way'!R436/3-2*'OddsRatio_working_3-way'!R436^3/27-'OddsRatio_working_3-way'!T436</f>
        <v>0.23100023100023093</v>
      </c>
      <c r="W436" s="11">
        <f>'OddsRatio_working_3-way'!V436^2+4*'OddsRatio_working_3-way'!U436^3/27</f>
        <v>-4.8433216300279532E-2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0.15952611308375159</v>
      </c>
      <c r="Y436" s="11">
        <f>IF('OddsRatio_working_3-way'!W436&gt;=0,IF('OddsRatio_working_3-way'!V436+SQRT('OddsRatio_working_3-way'!W436)&gt;0,0,PI()),ACOS('OddsRatio_working_3-way'!V436/(2*'OddsRatio_working_3-way'!X436)))</f>
        <v>0.76118356525258035</v>
      </c>
      <c r="Z436" s="11">
        <f>'OddsRatio_working_3-way'!X436^(1/3)*COS('OddsRatio_working_3-way'!Y436/3)</f>
        <v>0.52498291888016424</v>
      </c>
      <c r="AA436" s="11">
        <f>'OddsRatio_working_3-way'!X436^(1/3)*COS(('OddsRatio_working_3-way'!Y436+2*PI())/3)</f>
        <v>-0.38038938888868518</v>
      </c>
      <c r="AB436" s="11">
        <f>'OddsRatio_working_3-way'!X436^(1/3)*COS(('OddsRatio_working_3-way'!Y436+4*PI())/3)</f>
        <v>-0.1445935299914794</v>
      </c>
      <c r="AC436" s="11">
        <f>'OddsRatio_working_3-way'!X436^(1/3)*SIN('OddsRatio_working_3-way'!Y436/3)</f>
        <v>0.13613680260810096</v>
      </c>
      <c r="AD436" s="11">
        <f>'OddsRatio_working_3-way'!X436^(1/3)*SIN(('OddsRatio_working_3-way'!Y436+2*PI())/3)</f>
        <v>0.38658014299907689</v>
      </c>
      <c r="AE436" s="11">
        <f>'OddsRatio_working_3-way'!X436^(1/3)*SIN(('OddsRatio_working_3-way'!Y436+4*PI())/3)</f>
        <v>-0.52271694560717785</v>
      </c>
      <c r="AF436" s="11">
        <f>-'OddsRatio_working_3-way'!U436/(3*'OddsRatio_working_3-way'!X436^(1/3))*COS(('OddsRatio_working_3-way'!Y436)/3)</f>
        <v>0.52498291888016402</v>
      </c>
      <c r="AG436" s="11">
        <f>-'OddsRatio_working_3-way'!U436/(3*'OddsRatio_working_3-way'!X436^(1/3))*COS(('OddsRatio_working_3-way'!Y436+2*PI())/3)</f>
        <v>-0.38038938888868506</v>
      </c>
      <c r="AH436" s="11">
        <f>-'OddsRatio_working_3-way'!U436/(3*'OddsRatio_working_3-way'!X436^(1/3))*COS(('OddsRatio_working_3-way'!Y436+4*PI())/3)</f>
        <v>-0.14459352999147934</v>
      </c>
      <c r="AI436" s="11">
        <f>'OddsRatio_working_3-way'!U436/(3*'OddsRatio_working_3-way'!X436^(1/3))*SIN(('OddsRatio_working_3-way'!Y436)/3)</f>
        <v>-0.1361368026081009</v>
      </c>
      <c r="AJ436" s="11">
        <f>'OddsRatio_working_3-way'!U436/(3*'OddsRatio_working_3-way'!X436^(1/3))*SIN(('OddsRatio_working_3-way'!Y436+2*PI())/3)</f>
        <v>-0.38658014299907678</v>
      </c>
      <c r="AK436" s="11">
        <f>'OddsRatio_working_3-way'!U436/(3*'OddsRatio_working_3-way'!X436^(1/3))*SIN(('OddsRatio_working_3-way'!Y436+4*PI())/3)</f>
        <v>0.52271694560717763</v>
      </c>
      <c r="AL436" s="11">
        <f>'OddsRatio_working_3-way'!Z436+'OddsRatio_working_3-way'!AF436</f>
        <v>1.0499658377603283</v>
      </c>
      <c r="AM436" s="11">
        <f>'OddsRatio_working_3-way'!AA436+'OddsRatio_working_3-way'!AG436</f>
        <v>-0.76077877777737024</v>
      </c>
      <c r="AN436" s="11">
        <f>'OddsRatio_working_3-way'!AB436+'OddsRatio_working_3-way'!AH436</f>
        <v>-0.28918705998295874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1.0499658377603283</v>
      </c>
      <c r="AS436" s="11">
        <f>IF(('OddsRatio_working_3-way'!X436=0),IF(Q436&gt;0,-Q436^(1/3),(-Q436)^(1/3)),'OddsRatio_working_3-way'!AM436-'OddsRatio_working_3-way'!R436/3)</f>
        <v>-0.76077877777737024</v>
      </c>
      <c r="AT436" s="11">
        <f>IF(('OddsRatio_working_3-way'!X436=0),IF(Q436&gt;0,-Q436^(1/3),(-Q436)^(1/3)),'OddsRatio_working_3-way'!AN436-'OddsRatio_working_3-way'!R436/3)</f>
        <v>-0.28918705998295874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2.41</v>
      </c>
      <c r="B437" s="4">
        <f>IF('True_Odds_Calculator_3-way'!B438="","",'True_Odds_Calculator_3-way'!B438)</f>
        <v>3.38</v>
      </c>
      <c r="C437" s="4">
        <f>IF('True_Odds_Calculator_3-way'!C438="","",'True_Odds_Calculator_3-way'!C438)</f>
        <v>3.15</v>
      </c>
      <c r="D437" s="9">
        <f t="shared" si="91"/>
        <v>0.40463547328257404</v>
      </c>
      <c r="E437" s="9">
        <f t="shared" si="92"/>
        <v>0.28706162843484923</v>
      </c>
      <c r="F437" s="9">
        <f t="shared" si="93"/>
        <v>0.30830289828257657</v>
      </c>
      <c r="G437" s="9">
        <f t="shared" si="94"/>
        <v>1.0435178650162305</v>
      </c>
      <c r="H437" s="9">
        <f t="shared" si="95"/>
        <v>2.4713601896728856</v>
      </c>
      <c r="I437" s="9">
        <f t="shared" si="96"/>
        <v>3.4835725187386286</v>
      </c>
      <c r="J437" s="9">
        <f t="shared" si="97"/>
        <v>3.2435634097848962</v>
      </c>
      <c r="K437" s="11">
        <f t="shared" si="98"/>
        <v>0.41493775933609955</v>
      </c>
      <c r="L437" s="11">
        <f t="shared" si="99"/>
        <v>0.29585798816568049</v>
      </c>
      <c r="M437" s="11">
        <f t="shared" si="100"/>
        <v>0.31746031746031744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-0.28118375931973116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0.23149528416046122</v>
      </c>
      <c r="Q437" s="11">
        <f>2*'OddsRatio_working_3-way'!K437*'OddsRatio_working_3-way'!L437*'OddsRatio_working_3-way'!M437</f>
        <v>7.7944540121367437E-2</v>
      </c>
      <c r="R437" s="11">
        <f t="shared" si="101"/>
        <v>0</v>
      </c>
      <c r="S437" s="11">
        <f t="shared" si="102"/>
        <v>-0.82328824652077548</v>
      </c>
      <c r="T437" s="11">
        <f t="shared" si="103"/>
        <v>-0.27720142980497497</v>
      </c>
      <c r="U437" s="11">
        <f>'OddsRatio_working_3-way'!S437-'OddsRatio_working_3-way'!R437^2/3</f>
        <v>-0.82328824652077548</v>
      </c>
      <c r="V437" s="11">
        <f>'OddsRatio_working_3-way'!S437*'OddsRatio_working_3-way'!R437/3-2*'OddsRatio_working_3-way'!R437^3/27-'OddsRatio_working_3-way'!T437</f>
        <v>0.27720142980497497</v>
      </c>
      <c r="W437" s="11">
        <f>'OddsRatio_working_3-way'!V437^2+4*'OddsRatio_working_3-way'!U437^3/27</f>
        <v>-5.8301355135493005E-3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0.14376262396696834</v>
      </c>
      <c r="Y437" s="11">
        <f>IF('OddsRatio_working_3-way'!W437&gt;=0,IF('OddsRatio_working_3-way'!V437+SQRT('OddsRatio_working_3-way'!W437)&gt;0,0,PI()),ACOS('OddsRatio_working_3-way'!V437/(2*'OddsRatio_working_3-way'!X437)))</f>
        <v>0.2687851620229682</v>
      </c>
      <c r="Z437" s="11">
        <f>'OddsRatio_working_3-way'!X437^(1/3)*COS('OddsRatio_working_3-way'!Y437/3)</f>
        <v>0.52175893250811523</v>
      </c>
      <c r="AA437" s="11">
        <f>'OddsRatio_working_3-way'!X437^(1/3)*COS(('OddsRatio_working_3-way'!Y437+2*PI())/3)</f>
        <v>-0.30147224752348944</v>
      </c>
      <c r="AB437" s="11">
        <f>'OddsRatio_working_3-way'!X437^(1/3)*COS(('OddsRatio_working_3-way'!Y437+4*PI())/3)</f>
        <v>-0.22028668498462589</v>
      </c>
      <c r="AC437" s="11">
        <f>'OddsRatio_working_3-way'!X437^(1/3)*SIN('OddsRatio_working_3-way'!Y437/3)</f>
        <v>4.6872506386124141E-2</v>
      </c>
      <c r="AD437" s="11">
        <f>'OddsRatio_working_3-way'!X437^(1/3)*SIN(('OddsRatio_working_3-way'!Y437+2*PI())/3)</f>
        <v>0.42842023701041609</v>
      </c>
      <c r="AE437" s="11">
        <f>'OddsRatio_working_3-way'!X437^(1/3)*SIN(('OddsRatio_working_3-way'!Y437+4*PI())/3)</f>
        <v>-0.47529274339654015</v>
      </c>
      <c r="AF437" s="11">
        <f>-'OddsRatio_working_3-way'!U437/(3*'OddsRatio_working_3-way'!X437^(1/3))*COS(('OddsRatio_working_3-way'!Y437)/3)</f>
        <v>0.52175893250811523</v>
      </c>
      <c r="AG437" s="11">
        <f>-'OddsRatio_working_3-way'!U437/(3*'OddsRatio_working_3-way'!X437^(1/3))*COS(('OddsRatio_working_3-way'!Y437+2*PI())/3)</f>
        <v>-0.30147224752348944</v>
      </c>
      <c r="AH437" s="11">
        <f>-'OddsRatio_working_3-way'!U437/(3*'OddsRatio_working_3-way'!X437^(1/3))*COS(('OddsRatio_working_3-way'!Y437+4*PI())/3)</f>
        <v>-0.22028668498462589</v>
      </c>
      <c r="AI437" s="11">
        <f>'OddsRatio_working_3-way'!U437/(3*'OddsRatio_working_3-way'!X437^(1/3))*SIN(('OddsRatio_working_3-way'!Y437)/3)</f>
        <v>-4.6872506386124141E-2</v>
      </c>
      <c r="AJ437" s="11">
        <f>'OddsRatio_working_3-way'!U437/(3*'OddsRatio_working_3-way'!X437^(1/3))*SIN(('OddsRatio_working_3-way'!Y437+2*PI())/3)</f>
        <v>-0.42842023701041609</v>
      </c>
      <c r="AK437" s="11">
        <f>'OddsRatio_working_3-way'!U437/(3*'OddsRatio_working_3-way'!X437^(1/3))*SIN(('OddsRatio_working_3-way'!Y437+4*PI())/3)</f>
        <v>0.47529274339654015</v>
      </c>
      <c r="AL437" s="11">
        <f>'OddsRatio_working_3-way'!Z437+'OddsRatio_working_3-way'!AF437</f>
        <v>1.0435178650162305</v>
      </c>
      <c r="AM437" s="11">
        <f>'OddsRatio_working_3-way'!AA437+'OddsRatio_working_3-way'!AG437</f>
        <v>-0.60294449504697889</v>
      </c>
      <c r="AN437" s="11">
        <f>'OddsRatio_working_3-way'!AB437+'OddsRatio_working_3-way'!AH437</f>
        <v>-0.44057336996925178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1.0435178650162305</v>
      </c>
      <c r="AS437" s="11">
        <f>IF(('OddsRatio_working_3-way'!X437=0),IF(Q437&gt;0,-Q437^(1/3),(-Q437)^(1/3)),'OddsRatio_working_3-way'!AM437-'OddsRatio_working_3-way'!R437/3)</f>
        <v>-0.60294449504697889</v>
      </c>
      <c r="AT437" s="11">
        <f>IF(('OddsRatio_working_3-way'!X437=0),IF(Q437&gt;0,-Q437^(1/3),(-Q437)^(1/3)),'OddsRatio_working_3-way'!AN437-'OddsRatio_working_3-way'!R437/3)</f>
        <v>-0.44057336996925178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5.1100000000000003</v>
      </c>
      <c r="B438" s="4">
        <f>IF('True_Odds_Calculator_3-way'!B439="","",'True_Odds_Calculator_3-way'!B439)</f>
        <v>3.88</v>
      </c>
      <c r="C438" s="4">
        <f>IF('True_Odds_Calculator_3-way'!C439="","",'True_Odds_Calculator_3-way'!C439)</f>
        <v>1.75</v>
      </c>
      <c r="D438" s="9">
        <f t="shared" si="91"/>
        <v>0.18915242755647838</v>
      </c>
      <c r="E438" s="9">
        <f t="shared" si="92"/>
        <v>0.24975972485894127</v>
      </c>
      <c r="F438" s="9">
        <f t="shared" si="93"/>
        <v>0.56108784758458052</v>
      </c>
      <c r="G438" s="9">
        <f t="shared" si="94"/>
        <v>1.0430028127321751</v>
      </c>
      <c r="H438" s="9">
        <f t="shared" si="95"/>
        <v>5.28674156032924</v>
      </c>
      <c r="I438" s="9">
        <f t="shared" si="96"/>
        <v>4.0038481006686633</v>
      </c>
      <c r="J438" s="9">
        <f t="shared" si="97"/>
        <v>1.782252109549131</v>
      </c>
      <c r="K438" s="11">
        <f t="shared" si="98"/>
        <v>0.19569471624266144</v>
      </c>
      <c r="L438" s="11">
        <f t="shared" si="99"/>
        <v>0.25773195876288663</v>
      </c>
      <c r="M438" s="11">
        <f t="shared" si="100"/>
        <v>0.5714285714285714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-0.25586147465623732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0.22307468390547858</v>
      </c>
      <c r="Q438" s="11">
        <f>2*'OddsRatio_working_3-way'!K438*'OddsRatio_working_3-way'!L438*'OddsRatio_working_3-way'!M438</f>
        <v>5.7642037184878182E-2</v>
      </c>
      <c r="R438" s="11">
        <f t="shared" si="101"/>
        <v>0</v>
      </c>
      <c r="S438" s="11">
        <f t="shared" si="102"/>
        <v>-0.87185725871857245</v>
      </c>
      <c r="T438" s="11">
        <f t="shared" si="103"/>
        <v>-0.2252861133639722</v>
      </c>
      <c r="U438" s="11">
        <f>'OddsRatio_working_3-way'!S438-'OddsRatio_working_3-way'!R438^2/3</f>
        <v>-0.87185725871857245</v>
      </c>
      <c r="V438" s="11">
        <f>'OddsRatio_working_3-way'!S438*'OddsRatio_working_3-way'!R438/3-2*'OddsRatio_working_3-way'!R438^3/27-'OddsRatio_working_3-way'!T438</f>
        <v>0.2252861133639722</v>
      </c>
      <c r="W438" s="11">
        <f>'OddsRatio_working_3-way'!V438^2+4*'OddsRatio_working_3-way'!U438^3/27</f>
        <v>-4.7428283679232887E-2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0.15667012841786196</v>
      </c>
      <c r="Y438" s="11">
        <f>IF('OddsRatio_working_3-way'!W438&gt;=0,IF('OddsRatio_working_3-way'!V438+SQRT('OddsRatio_working_3-way'!W438)&gt;0,0,PI()),ACOS('OddsRatio_working_3-way'!V438/(2*'OddsRatio_working_3-way'!X438)))</f>
        <v>0.76845930773256044</v>
      </c>
      <c r="Z438" s="11">
        <f>'OddsRatio_working_3-way'!X438^(1/3)*COS('OddsRatio_working_3-way'!Y438/3)</f>
        <v>0.52150140636608755</v>
      </c>
      <c r="AA438" s="11">
        <f>'OddsRatio_working_3-way'!X438^(1/3)*COS(('OddsRatio_working_3-way'!Y438+2*PI())/3)</f>
        <v>-0.37903648867009071</v>
      </c>
      <c r="AB438" s="11">
        <f>'OddsRatio_working_3-way'!X438^(1/3)*COS(('OddsRatio_working_3-way'!Y438+4*PI())/3)</f>
        <v>-0.14246491769599656</v>
      </c>
      <c r="AC438" s="11">
        <f>'OddsRatio_working_3-way'!X438^(1/3)*SIN('OddsRatio_working_3-way'!Y438/3)</f>
        <v>0.13658466018450588</v>
      </c>
      <c r="AD438" s="11">
        <f>'OddsRatio_working_3-way'!X438^(1/3)*SIN(('OddsRatio_working_3-way'!Y438+2*PI())/3)</f>
        <v>0.38334113593009084</v>
      </c>
      <c r="AE438" s="11">
        <f>'OddsRatio_working_3-way'!X438^(1/3)*SIN(('OddsRatio_working_3-way'!Y438+4*PI())/3)</f>
        <v>-0.51992579611459666</v>
      </c>
      <c r="AF438" s="11">
        <f>-'OddsRatio_working_3-way'!U438/(3*'OddsRatio_working_3-way'!X438^(1/3))*COS(('OddsRatio_working_3-way'!Y438)/3)</f>
        <v>0.52150140636608755</v>
      </c>
      <c r="AG438" s="11">
        <f>-'OddsRatio_working_3-way'!U438/(3*'OddsRatio_working_3-way'!X438^(1/3))*COS(('OddsRatio_working_3-way'!Y438+2*PI())/3)</f>
        <v>-0.37903648867009071</v>
      </c>
      <c r="AH438" s="11">
        <f>-'OddsRatio_working_3-way'!U438/(3*'OddsRatio_working_3-way'!X438^(1/3))*COS(('OddsRatio_working_3-way'!Y438+4*PI())/3)</f>
        <v>-0.14246491769599656</v>
      </c>
      <c r="AI438" s="11">
        <f>'OddsRatio_working_3-way'!U438/(3*'OddsRatio_working_3-way'!X438^(1/3))*SIN(('OddsRatio_working_3-way'!Y438)/3)</f>
        <v>-0.13658466018450588</v>
      </c>
      <c r="AJ438" s="11">
        <f>'OddsRatio_working_3-way'!U438/(3*'OddsRatio_working_3-way'!X438^(1/3))*SIN(('OddsRatio_working_3-way'!Y438+2*PI())/3)</f>
        <v>-0.38334113593009084</v>
      </c>
      <c r="AK438" s="11">
        <f>'OddsRatio_working_3-way'!U438/(3*'OddsRatio_working_3-way'!X438^(1/3))*SIN(('OddsRatio_working_3-way'!Y438+4*PI())/3)</f>
        <v>0.51992579611459666</v>
      </c>
      <c r="AL438" s="11">
        <f>'OddsRatio_working_3-way'!Z438+'OddsRatio_working_3-way'!AF438</f>
        <v>1.0430028127321751</v>
      </c>
      <c r="AM438" s="11">
        <f>'OddsRatio_working_3-way'!AA438+'OddsRatio_working_3-way'!AG438</f>
        <v>-0.75807297734018142</v>
      </c>
      <c r="AN438" s="11">
        <f>'OddsRatio_working_3-way'!AB438+'OddsRatio_working_3-way'!AH438</f>
        <v>-0.28492983539199312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1.0430028127321751</v>
      </c>
      <c r="AS438" s="11">
        <f>IF(('OddsRatio_working_3-way'!X438=0),IF(Q438&gt;0,-Q438^(1/3),(-Q438)^(1/3)),'OddsRatio_working_3-way'!AM438-'OddsRatio_working_3-way'!R438/3)</f>
        <v>-0.75807297734018142</v>
      </c>
      <c r="AT438" s="11">
        <f>IF(('OddsRatio_working_3-way'!X438=0),IF(Q438&gt;0,-Q438^(1/3),(-Q438)^(1/3)),'OddsRatio_working_3-way'!AN438-'OddsRatio_working_3-way'!R438/3)</f>
        <v>-0.28492983539199312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2.06</v>
      </c>
      <c r="B439" s="4">
        <f>IF('True_Odds_Calculator_3-way'!B440="","",'True_Odds_Calculator_3-way'!B440)</f>
        <v>3.41</v>
      </c>
      <c r="C439" s="4">
        <f>IF('True_Odds_Calculator_3-way'!C440="","",'True_Odds_Calculator_3-way'!C440)</f>
        <v>4.12</v>
      </c>
      <c r="D439" s="9">
        <f t="shared" si="91"/>
        <v>0.47705482206314875</v>
      </c>
      <c r="E439" s="9">
        <f t="shared" si="92"/>
        <v>0.28634483944792782</v>
      </c>
      <c r="F439" s="9">
        <f t="shared" si="93"/>
        <v>0.23660033848892328</v>
      </c>
      <c r="G439" s="9">
        <f t="shared" si="94"/>
        <v>1.0341463594351643</v>
      </c>
      <c r="H439" s="9">
        <f t="shared" si="95"/>
        <v>2.0961951410012745</v>
      </c>
      <c r="I439" s="9">
        <f t="shared" si="96"/>
        <v>3.4922927262387464</v>
      </c>
      <c r="J439" s="9">
        <f t="shared" si="97"/>
        <v>4.2265366414377139</v>
      </c>
      <c r="K439" s="11">
        <f t="shared" si="98"/>
        <v>0.4854368932038835</v>
      </c>
      <c r="L439" s="11">
        <f t="shared" si="99"/>
        <v>0.29325513196480935</v>
      </c>
      <c r="M439" s="11">
        <f t="shared" si="100"/>
        <v>0.24271844660194175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-0.27539667117140909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0.22770187101141648</v>
      </c>
      <c r="Q439" s="11">
        <f>2*'OddsRatio_working_3-way'!K439*'OddsRatio_working_3-way'!L439*'OddsRatio_working_3-way'!M439</f>
        <v>6.9105271930627155E-2</v>
      </c>
      <c r="R439" s="11">
        <f t="shared" si="101"/>
        <v>0</v>
      </c>
      <c r="S439" s="11">
        <f t="shared" si="102"/>
        <v>-0.82681417332634721</v>
      </c>
      <c r="T439" s="11">
        <f t="shared" si="103"/>
        <v>-0.25092994638128896</v>
      </c>
      <c r="U439" s="11">
        <f>'OddsRatio_working_3-way'!S439-'OddsRatio_working_3-way'!R439^2/3</f>
        <v>-0.82681417332634721</v>
      </c>
      <c r="V439" s="11">
        <f>'OddsRatio_working_3-way'!S439*'OddsRatio_working_3-way'!R439/3-2*'OddsRatio_working_3-way'!R439^3/27-'OddsRatio_working_3-way'!T439</f>
        <v>0.25092994638128896</v>
      </c>
      <c r="W439" s="11">
        <f>'OddsRatio_working_3-way'!V439^2+4*'OddsRatio_working_3-way'!U439^3/27</f>
        <v>-2.0771657107322136E-2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0.14468715829181134</v>
      </c>
      <c r="Y439" s="11">
        <f>IF('OddsRatio_working_3-way'!W439&gt;=0,IF('OddsRatio_working_3-way'!V439+SQRT('OddsRatio_working_3-way'!W439)&gt;0,0,PI()),ACOS('OddsRatio_working_3-way'!V439/(2*'OddsRatio_working_3-way'!X439)))</f>
        <v>0.52135206770509801</v>
      </c>
      <c r="Z439" s="11">
        <f>'OddsRatio_working_3-way'!X439^(1/3)*COS('OddsRatio_working_3-way'!Y439/3)</f>
        <v>0.51707317971758215</v>
      </c>
      <c r="AA439" s="11">
        <f>'OddsRatio_working_3-way'!X439^(1/3)*COS(('OddsRatio_working_3-way'!Y439+2*PI())/3)</f>
        <v>-0.33714981040183067</v>
      </c>
      <c r="AB439" s="11">
        <f>'OddsRatio_working_3-way'!X439^(1/3)*COS(('OddsRatio_working_3-way'!Y439+4*PI())/3)</f>
        <v>-0.17992336931575159</v>
      </c>
      <c r="AC439" s="11">
        <f>'OddsRatio_working_3-way'!X439^(1/3)*SIN('OddsRatio_working_3-way'!Y439/3)</f>
        <v>9.0774728084774672E-2</v>
      </c>
      <c r="AD439" s="11">
        <f>'OddsRatio_working_3-way'!X439^(1/3)*SIN(('OddsRatio_working_3-way'!Y439+2*PI())/3)</f>
        <v>0.40241114520863536</v>
      </c>
      <c r="AE439" s="11">
        <f>'OddsRatio_working_3-way'!X439^(1/3)*SIN(('OddsRatio_working_3-way'!Y439+4*PI())/3)</f>
        <v>-0.49318587329340996</v>
      </c>
      <c r="AF439" s="11">
        <f>-'OddsRatio_working_3-way'!U439/(3*'OddsRatio_working_3-way'!X439^(1/3))*COS(('OddsRatio_working_3-way'!Y439)/3)</f>
        <v>0.51707317971758215</v>
      </c>
      <c r="AG439" s="11">
        <f>-'OddsRatio_working_3-way'!U439/(3*'OddsRatio_working_3-way'!X439^(1/3))*COS(('OddsRatio_working_3-way'!Y439+2*PI())/3)</f>
        <v>-0.33714981040183067</v>
      </c>
      <c r="AH439" s="11">
        <f>-'OddsRatio_working_3-way'!U439/(3*'OddsRatio_working_3-way'!X439^(1/3))*COS(('OddsRatio_working_3-way'!Y439+4*PI())/3)</f>
        <v>-0.17992336931575159</v>
      </c>
      <c r="AI439" s="11">
        <f>'OddsRatio_working_3-way'!U439/(3*'OddsRatio_working_3-way'!X439^(1/3))*SIN(('OddsRatio_working_3-way'!Y439)/3)</f>
        <v>-9.0774728084774672E-2</v>
      </c>
      <c r="AJ439" s="11">
        <f>'OddsRatio_working_3-way'!U439/(3*'OddsRatio_working_3-way'!X439^(1/3))*SIN(('OddsRatio_working_3-way'!Y439+2*PI())/3)</f>
        <v>-0.40241114520863536</v>
      </c>
      <c r="AK439" s="11">
        <f>'OddsRatio_working_3-way'!U439/(3*'OddsRatio_working_3-way'!X439^(1/3))*SIN(('OddsRatio_working_3-way'!Y439+4*PI())/3)</f>
        <v>0.49318587329340996</v>
      </c>
      <c r="AL439" s="11">
        <f>'OddsRatio_working_3-way'!Z439+'OddsRatio_working_3-way'!AF439</f>
        <v>1.0341463594351643</v>
      </c>
      <c r="AM439" s="11">
        <f>'OddsRatio_working_3-way'!AA439+'OddsRatio_working_3-way'!AG439</f>
        <v>-0.67429962080366135</v>
      </c>
      <c r="AN439" s="11">
        <f>'OddsRatio_working_3-way'!AB439+'OddsRatio_working_3-way'!AH439</f>
        <v>-0.35984673863150318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1.0341463594351643</v>
      </c>
      <c r="AS439" s="11">
        <f>IF(('OddsRatio_working_3-way'!X439=0),IF(Q439&gt;0,-Q439^(1/3),(-Q439)^(1/3)),'OddsRatio_working_3-way'!AM439-'OddsRatio_working_3-way'!R439/3)</f>
        <v>-0.67429962080366135</v>
      </c>
      <c r="AT439" s="11">
        <f>IF(('OddsRatio_working_3-way'!X439=0),IF(Q439&gt;0,-Q439^(1/3),(-Q439)^(1/3)),'OddsRatio_working_3-way'!AN439-'OddsRatio_working_3-way'!R439/3)</f>
        <v>-0.35984673863150318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1.5</v>
      </c>
      <c r="B440" s="4">
        <f>IF('True_Odds_Calculator_3-way'!B441="","",'True_Odds_Calculator_3-way'!B441)</f>
        <v>4.6399999999999997</v>
      </c>
      <c r="C440" s="4">
        <f>IF('True_Odds_Calculator_3-way'!C441="","",'True_Odds_Calculator_3-way'!C441)</f>
        <v>6.94</v>
      </c>
      <c r="D440" s="9">
        <f t="shared" si="91"/>
        <v>0.65516128093190984</v>
      </c>
      <c r="E440" s="9">
        <f t="shared" si="92"/>
        <v>0.20696358959580835</v>
      </c>
      <c r="F440" s="9">
        <f t="shared" si="93"/>
        <v>0.13787512947228178</v>
      </c>
      <c r="G440" s="9">
        <f t="shared" si="94"/>
        <v>1.0526834509438263</v>
      </c>
      <c r="H440" s="9">
        <f t="shared" si="95"/>
        <v>1.5263417254719129</v>
      </c>
      <c r="I440" s="9">
        <f t="shared" si="96"/>
        <v>4.8317677614355272</v>
      </c>
      <c r="J440" s="9">
        <f t="shared" si="97"/>
        <v>7.2529396986063288</v>
      </c>
      <c r="K440" s="11">
        <f t="shared" si="98"/>
        <v>0.66666666666666663</v>
      </c>
      <c r="L440" s="11">
        <f t="shared" si="99"/>
        <v>0.21551724137931036</v>
      </c>
      <c r="M440" s="11">
        <f t="shared" si="100"/>
        <v>0.14409221902017291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-0.22381496571598913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0.2086852827188711</v>
      </c>
      <c r="Q440" s="11">
        <f>2*'OddsRatio_working_3-way'!K440*'OddsRatio_working_3-way'!L440*'OddsRatio_working_3-way'!M440</f>
        <v>4.1405810063268073E-2</v>
      </c>
      <c r="R440" s="11">
        <f t="shared" si="101"/>
        <v>0</v>
      </c>
      <c r="S440" s="11">
        <f t="shared" si="102"/>
        <v>-0.93240093240093291</v>
      </c>
      <c r="T440" s="11">
        <f t="shared" si="103"/>
        <v>-0.18500018500018509</v>
      </c>
      <c r="U440" s="11">
        <f>'OddsRatio_working_3-way'!S440-'OddsRatio_working_3-way'!R440^2/3</f>
        <v>-0.93240093240093291</v>
      </c>
      <c r="V440" s="11">
        <f>'OddsRatio_working_3-way'!S440*'OddsRatio_working_3-way'!R440/3-2*'OddsRatio_working_3-way'!R440^3/27-'OddsRatio_working_3-way'!T440</f>
        <v>0.18500018500018509</v>
      </c>
      <c r="W440" s="11">
        <f>'OddsRatio_working_3-way'!V440^2+4*'OddsRatio_working_3-way'!U440^3/27</f>
        <v>-8.586423466544657E-2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0.1732695177429871</v>
      </c>
      <c r="Y440" s="11">
        <f>IF('OddsRatio_working_3-way'!W440&gt;=0,IF('OddsRatio_working_3-way'!V440+SQRT('OddsRatio_working_3-way'!W440)&gt;0,0,PI()),ACOS('OddsRatio_working_3-way'!V440/(2*'OddsRatio_working_3-way'!X440)))</f>
        <v>1.0076480838534443</v>
      </c>
      <c r="Z440" s="11">
        <f>'OddsRatio_working_3-way'!X440^(1/3)*COS('OddsRatio_working_3-way'!Y440/3)</f>
        <v>0.52634172547191316</v>
      </c>
      <c r="AA440" s="11">
        <f>'OddsRatio_working_3-way'!X440^(1/3)*COS(('OddsRatio_working_3-way'!Y440+2*PI())/3)</f>
        <v>-0.42230453020035624</v>
      </c>
      <c r="AB440" s="11">
        <f>'OddsRatio_working_3-way'!X440^(1/3)*COS(('OddsRatio_working_3-way'!Y440+4*PI())/3)</f>
        <v>-0.10403719527155679</v>
      </c>
      <c r="AC440" s="11">
        <f>'OddsRatio_working_3-way'!X440^(1/3)*SIN('OddsRatio_working_3-way'!Y440/3)</f>
        <v>0.18375173149540705</v>
      </c>
      <c r="AD440" s="11">
        <f>'OddsRatio_working_3-way'!X440^(1/3)*SIN(('OddsRatio_working_3-way'!Y440+2*PI())/3)</f>
        <v>0.3639494395827082</v>
      </c>
      <c r="AE440" s="11">
        <f>'OddsRatio_working_3-way'!X440^(1/3)*SIN(('OddsRatio_working_3-way'!Y440+4*PI())/3)</f>
        <v>-0.54770117107811533</v>
      </c>
      <c r="AF440" s="11">
        <f>-'OddsRatio_working_3-way'!U440/(3*'OddsRatio_working_3-way'!X440^(1/3))*COS(('OddsRatio_working_3-way'!Y440)/3)</f>
        <v>0.52634172547191305</v>
      </c>
      <c r="AG440" s="11">
        <f>-'OddsRatio_working_3-way'!U440/(3*'OddsRatio_working_3-way'!X440^(1/3))*COS(('OddsRatio_working_3-way'!Y440+2*PI())/3)</f>
        <v>-0.42230453020035619</v>
      </c>
      <c r="AH440" s="11">
        <f>-'OddsRatio_working_3-way'!U440/(3*'OddsRatio_working_3-way'!X440^(1/3))*COS(('OddsRatio_working_3-way'!Y440+4*PI())/3)</f>
        <v>-0.10403719527155678</v>
      </c>
      <c r="AI440" s="11">
        <f>'OddsRatio_working_3-way'!U440/(3*'OddsRatio_working_3-way'!X440^(1/3))*SIN(('OddsRatio_working_3-way'!Y440)/3)</f>
        <v>-0.18375173149540702</v>
      </c>
      <c r="AJ440" s="11">
        <f>'OddsRatio_working_3-way'!U440/(3*'OddsRatio_working_3-way'!X440^(1/3))*SIN(('OddsRatio_working_3-way'!Y440+2*PI())/3)</f>
        <v>-0.36394943958270815</v>
      </c>
      <c r="AK440" s="11">
        <f>'OddsRatio_working_3-way'!U440/(3*'OddsRatio_working_3-way'!X440^(1/3))*SIN(('OddsRatio_working_3-way'!Y440+4*PI())/3)</f>
        <v>0.54770117107811522</v>
      </c>
      <c r="AL440" s="11">
        <f>'OddsRatio_working_3-way'!Z440+'OddsRatio_working_3-way'!AF440</f>
        <v>1.0526834509438263</v>
      </c>
      <c r="AM440" s="11">
        <f>'OddsRatio_working_3-way'!AA440+'OddsRatio_working_3-way'!AG440</f>
        <v>-0.84460906040071237</v>
      </c>
      <c r="AN440" s="11">
        <f>'OddsRatio_working_3-way'!AB440+'OddsRatio_working_3-way'!AH440</f>
        <v>-0.20807439054311355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1.0526834509438263</v>
      </c>
      <c r="AS440" s="11">
        <f>IF(('OddsRatio_working_3-way'!X440=0),IF(Q440&gt;0,-Q440^(1/3),(-Q440)^(1/3)),'OddsRatio_working_3-way'!AM440-'OddsRatio_working_3-way'!R440/3)</f>
        <v>-0.84460906040071237</v>
      </c>
      <c r="AT440" s="11">
        <f>IF(('OddsRatio_working_3-way'!X440=0),IF(Q440&gt;0,-Q440^(1/3),(-Q440)^(1/3)),'OddsRatio_working_3-way'!AN440-'OddsRatio_working_3-way'!R440/3)</f>
        <v>-0.20807439054311355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2.23</v>
      </c>
      <c r="B441" s="4">
        <f>IF('True_Odds_Calculator_3-way'!B442="","",'True_Odds_Calculator_3-way'!B442)</f>
        <v>3.24</v>
      </c>
      <c r="C441" s="4">
        <f>IF('True_Odds_Calculator_3-way'!C442="","",'True_Odds_Calculator_3-way'!C442)</f>
        <v>3.77</v>
      </c>
      <c r="D441" s="9">
        <f t="shared" si="91"/>
        <v>0.43997957090640794</v>
      </c>
      <c r="E441" s="9">
        <f t="shared" si="92"/>
        <v>0.30138597326921579</v>
      </c>
      <c r="F441" s="9">
        <f t="shared" si="93"/>
        <v>0.25863445582437644</v>
      </c>
      <c r="G441" s="9">
        <f t="shared" si="94"/>
        <v>1.0348234144752151</v>
      </c>
      <c r="H441" s="9">
        <f t="shared" si="95"/>
        <v>2.2728327998045144</v>
      </c>
      <c r="I441" s="9">
        <f t="shared" si="96"/>
        <v>3.3180044484244822</v>
      </c>
      <c r="J441" s="9">
        <f t="shared" si="97"/>
        <v>3.866460858096346</v>
      </c>
      <c r="K441" s="11">
        <f t="shared" si="98"/>
        <v>0.44843049327354262</v>
      </c>
      <c r="L441" s="11">
        <f t="shared" si="99"/>
        <v>0.30864197530864196</v>
      </c>
      <c r="M441" s="11">
        <f t="shared" si="100"/>
        <v>0.26525198938992045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-0.28018293179882803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0.22908326604012394</v>
      </c>
      <c r="Q441" s="11">
        <f>2*'OddsRatio_working_3-way'!K441*'OddsRatio_working_3-way'!L441*'OddsRatio_working_3-way'!M441</f>
        <v>7.3424123730808963E-2</v>
      </c>
      <c r="R441" s="11">
        <f t="shared" si="101"/>
        <v>0</v>
      </c>
      <c r="S441" s="11">
        <f t="shared" si="102"/>
        <v>-0.8176203474257534</v>
      </c>
      <c r="T441" s="11">
        <f t="shared" si="103"/>
        <v>-0.26205780366210046</v>
      </c>
      <c r="U441" s="11">
        <f>'OddsRatio_working_3-way'!S441-'OddsRatio_working_3-way'!R441^2/3</f>
        <v>-0.8176203474257534</v>
      </c>
      <c r="V441" s="11">
        <f>'OddsRatio_working_3-way'!S441*'OddsRatio_working_3-way'!R441/3-2*'OddsRatio_working_3-way'!R441^3/27-'OddsRatio_working_3-way'!T441</f>
        <v>0.26205780366210046</v>
      </c>
      <c r="W441" s="11">
        <f>'OddsRatio_working_3-way'!V441^2+4*'OddsRatio_working_3-way'!U441^3/27</f>
        <v>-1.2300771496528029E-2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0.14228058894024515</v>
      </c>
      <c r="Y441" s="11">
        <f>IF('OddsRatio_working_3-way'!W441&gt;=0,IF('OddsRatio_working_3-way'!V441+SQRT('OddsRatio_working_3-way'!W441)&gt;0,0,PI()),ACOS('OddsRatio_working_3-way'!V441/(2*'OddsRatio_working_3-way'!X441)))</f>
        <v>0.40036439917478783</v>
      </c>
      <c r="Z441" s="11">
        <f>'OddsRatio_working_3-way'!X441^(1/3)*COS('OddsRatio_working_3-way'!Y441/3)</f>
        <v>0.51741170723760754</v>
      </c>
      <c r="AA441" s="11">
        <f>'OddsRatio_working_3-way'!X441^(1/3)*COS(('OddsRatio_working_3-way'!Y441+2*PI())/3)</f>
        <v>-0.3188634031577981</v>
      </c>
      <c r="AB441" s="11">
        <f>'OddsRatio_working_3-way'!X441^(1/3)*COS(('OddsRatio_working_3-way'!Y441+4*PI())/3)</f>
        <v>-0.19854830407980953</v>
      </c>
      <c r="AC441" s="11">
        <f>'OddsRatio_working_3-way'!X441^(1/3)*SIN('OddsRatio_working_3-way'!Y441/3)</f>
        <v>6.9463954840253361E-2</v>
      </c>
      <c r="AD441" s="11">
        <f>'OddsRatio_working_3-way'!X441^(1/3)*SIN(('OddsRatio_working_3-way'!Y441+2*PI())/3)</f>
        <v>0.41335970526311816</v>
      </c>
      <c r="AE441" s="11">
        <f>'OddsRatio_working_3-way'!X441^(1/3)*SIN(('OddsRatio_working_3-way'!Y441+4*PI())/3)</f>
        <v>-0.48282366010337147</v>
      </c>
      <c r="AF441" s="11">
        <f>-'OddsRatio_working_3-way'!U441/(3*'OddsRatio_working_3-way'!X441^(1/3))*COS(('OddsRatio_working_3-way'!Y441)/3)</f>
        <v>0.51741170723760754</v>
      </c>
      <c r="AG441" s="11">
        <f>-'OddsRatio_working_3-way'!U441/(3*'OddsRatio_working_3-way'!X441^(1/3))*COS(('OddsRatio_working_3-way'!Y441+2*PI())/3)</f>
        <v>-0.3188634031577981</v>
      </c>
      <c r="AH441" s="11">
        <f>-'OddsRatio_working_3-way'!U441/(3*'OddsRatio_working_3-way'!X441^(1/3))*COS(('OddsRatio_working_3-way'!Y441+4*PI())/3)</f>
        <v>-0.19854830407980953</v>
      </c>
      <c r="AI441" s="11">
        <f>'OddsRatio_working_3-way'!U441/(3*'OddsRatio_working_3-way'!X441^(1/3))*SIN(('OddsRatio_working_3-way'!Y441)/3)</f>
        <v>-6.9463954840253361E-2</v>
      </c>
      <c r="AJ441" s="11">
        <f>'OddsRatio_working_3-way'!U441/(3*'OddsRatio_working_3-way'!X441^(1/3))*SIN(('OddsRatio_working_3-way'!Y441+2*PI())/3)</f>
        <v>-0.41335970526311816</v>
      </c>
      <c r="AK441" s="11">
        <f>'OddsRatio_working_3-way'!U441/(3*'OddsRatio_working_3-way'!X441^(1/3))*SIN(('OddsRatio_working_3-way'!Y441+4*PI())/3)</f>
        <v>0.48282366010337147</v>
      </c>
      <c r="AL441" s="11">
        <f>'OddsRatio_working_3-way'!Z441+'OddsRatio_working_3-way'!AF441</f>
        <v>1.0348234144752151</v>
      </c>
      <c r="AM441" s="11">
        <f>'OddsRatio_working_3-way'!AA441+'OddsRatio_working_3-way'!AG441</f>
        <v>-0.6377268063155962</v>
      </c>
      <c r="AN441" s="11">
        <f>'OddsRatio_working_3-way'!AB441+'OddsRatio_working_3-way'!AH441</f>
        <v>-0.39709660815961906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1.0348234144752151</v>
      </c>
      <c r="AS441" s="11">
        <f>IF(('OddsRatio_working_3-way'!X441=0),IF(Q441&gt;0,-Q441^(1/3),(-Q441)^(1/3)),'OddsRatio_working_3-way'!AM441-'OddsRatio_working_3-way'!R441/3)</f>
        <v>-0.6377268063155962</v>
      </c>
      <c r="AT441" s="11">
        <f>IF(('OddsRatio_working_3-way'!X441=0),IF(Q441&gt;0,-Q441^(1/3),(-Q441)^(1/3)),'OddsRatio_working_3-way'!AN441-'OddsRatio_working_3-way'!R441/3)</f>
        <v>-0.39709660815961906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4.75</v>
      </c>
      <c r="B442" s="4">
        <f>IF('True_Odds_Calculator_3-way'!B443="","",'True_Odds_Calculator_3-way'!B443)</f>
        <v>3.62</v>
      </c>
      <c r="C442" s="4">
        <f>IF('True_Odds_Calculator_3-way'!C443="","",'True_Odds_Calculator_3-way'!C443)</f>
        <v>1.84</v>
      </c>
      <c r="D442" s="9">
        <f t="shared" si="91"/>
        <v>0.20240458136835163</v>
      </c>
      <c r="E442" s="9">
        <f t="shared" si="92"/>
        <v>0.26644174657765374</v>
      </c>
      <c r="F442" s="9">
        <f t="shared" si="93"/>
        <v>0.53115367205399477</v>
      </c>
      <c r="G442" s="9">
        <f t="shared" si="94"/>
        <v>1.0508265682387523</v>
      </c>
      <c r="H442" s="9">
        <f t="shared" si="95"/>
        <v>4.9405996308953206</v>
      </c>
      <c r="I442" s="9">
        <f t="shared" si="96"/>
        <v>3.753165608785531</v>
      </c>
      <c r="J442" s="9">
        <f t="shared" si="97"/>
        <v>1.8826943173205519</v>
      </c>
      <c r="K442" s="11">
        <f t="shared" si="98"/>
        <v>0.21052631578947367</v>
      </c>
      <c r="L442" s="11">
        <f t="shared" si="99"/>
        <v>0.27624309392265195</v>
      </c>
      <c r="M442" s="11">
        <f t="shared" si="100"/>
        <v>0.54347826086956519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-0.26085060116060033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0.22788474910552864</v>
      </c>
      <c r="Q442" s="11">
        <f>2*'OddsRatio_working_3-way'!K442*'OddsRatio_working_3-way'!L442*'OddsRatio_working_3-way'!M442</f>
        <v>6.3213522636762443E-2</v>
      </c>
      <c r="R442" s="11">
        <f t="shared" si="101"/>
        <v>0</v>
      </c>
      <c r="S442" s="11">
        <f t="shared" si="102"/>
        <v>-0.87362171331636962</v>
      </c>
      <c r="T442" s="11">
        <f t="shared" si="103"/>
        <v>-0.24233612019871553</v>
      </c>
      <c r="U442" s="11">
        <f>'OddsRatio_working_3-way'!S442-'OddsRatio_working_3-way'!R442^2/3</f>
        <v>-0.87362171331636962</v>
      </c>
      <c r="V442" s="11">
        <f>'OddsRatio_working_3-way'!S442*'OddsRatio_working_3-way'!R442/3-2*'OddsRatio_working_3-way'!R442^3/27-'OddsRatio_working_3-way'!T442</f>
        <v>0.24233612019871553</v>
      </c>
      <c r="W442" s="11">
        <f>'OddsRatio_working_3-way'!V442^2+4*'OddsRatio_working_3-way'!U442^3/27</f>
        <v>-4.0052628076658783E-2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0.15714596974598577</v>
      </c>
      <c r="Y442" s="11">
        <f>IF('OddsRatio_working_3-way'!W442&gt;=0,IF('OddsRatio_working_3-way'!V442+SQRT('OddsRatio_working_3-way'!W442)&gt;0,0,PI()),ACOS('OddsRatio_working_3-way'!V442/(2*'OddsRatio_working_3-way'!X442)))</f>
        <v>0.69030128526363455</v>
      </c>
      <c r="Z442" s="11">
        <f>'OddsRatio_working_3-way'!X442^(1/3)*COS('OddsRatio_working_3-way'!Y442/3)</f>
        <v>0.52541328411937627</v>
      </c>
      <c r="AA442" s="11">
        <f>'OddsRatio_working_3-way'!X442^(1/3)*COS(('OddsRatio_working_3-way'!Y442+2*PI())/3)</f>
        <v>-0.36929505129005957</v>
      </c>
      <c r="AB442" s="11">
        <f>'OddsRatio_working_3-way'!X442^(1/3)*COS(('OddsRatio_working_3-way'!Y442+4*PI())/3)</f>
        <v>-0.15611823282931678</v>
      </c>
      <c r="AC442" s="11">
        <f>'OddsRatio_working_3-way'!X442^(1/3)*SIN('OddsRatio_working_3-way'!Y442/3)</f>
        <v>0.12307769352329796</v>
      </c>
      <c r="AD442" s="11">
        <f>'OddsRatio_working_3-way'!X442^(1/3)*SIN(('OddsRatio_working_3-way'!Y442+2*PI())/3)</f>
        <v>0.39348240477154184</v>
      </c>
      <c r="AE442" s="11">
        <f>'OddsRatio_working_3-way'!X442^(1/3)*SIN(('OddsRatio_working_3-way'!Y442+4*PI())/3)</f>
        <v>-0.51656009829483973</v>
      </c>
      <c r="AF442" s="11">
        <f>-'OddsRatio_working_3-way'!U442/(3*'OddsRatio_working_3-way'!X442^(1/3))*COS(('OddsRatio_working_3-way'!Y442)/3)</f>
        <v>0.52541328411937616</v>
      </c>
      <c r="AG442" s="11">
        <f>-'OddsRatio_working_3-way'!U442/(3*'OddsRatio_working_3-way'!X442^(1/3))*COS(('OddsRatio_working_3-way'!Y442+2*PI())/3)</f>
        <v>-0.36929505129005946</v>
      </c>
      <c r="AH442" s="11">
        <f>-'OddsRatio_working_3-way'!U442/(3*'OddsRatio_working_3-way'!X442^(1/3))*COS(('OddsRatio_working_3-way'!Y442+4*PI())/3)</f>
        <v>-0.15611823282931675</v>
      </c>
      <c r="AI442" s="11">
        <f>'OddsRatio_working_3-way'!U442/(3*'OddsRatio_working_3-way'!X442^(1/3))*SIN(('OddsRatio_working_3-way'!Y442)/3)</f>
        <v>-0.12307769352329793</v>
      </c>
      <c r="AJ442" s="11">
        <f>'OddsRatio_working_3-way'!U442/(3*'OddsRatio_working_3-way'!X442^(1/3))*SIN(('OddsRatio_working_3-way'!Y442+2*PI())/3)</f>
        <v>-0.39348240477154173</v>
      </c>
      <c r="AK442" s="11">
        <f>'OddsRatio_working_3-way'!U442/(3*'OddsRatio_working_3-way'!X442^(1/3))*SIN(('OddsRatio_working_3-way'!Y442+4*PI())/3)</f>
        <v>0.51656009829483962</v>
      </c>
      <c r="AL442" s="11">
        <f>'OddsRatio_working_3-way'!Z442+'OddsRatio_working_3-way'!AF442</f>
        <v>1.0508265682387523</v>
      </c>
      <c r="AM442" s="11">
        <f>'OddsRatio_working_3-way'!AA442+'OddsRatio_working_3-way'!AG442</f>
        <v>-0.73859010258011903</v>
      </c>
      <c r="AN442" s="11">
        <f>'OddsRatio_working_3-way'!AB442+'OddsRatio_working_3-way'!AH442</f>
        <v>-0.3122364656586335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1.0508265682387523</v>
      </c>
      <c r="AS442" s="11">
        <f>IF(('OddsRatio_working_3-way'!X442=0),IF(Q442&gt;0,-Q442^(1/3),(-Q442)^(1/3)),'OddsRatio_working_3-way'!AM442-'OddsRatio_working_3-way'!R442/3)</f>
        <v>-0.73859010258011903</v>
      </c>
      <c r="AT442" s="11">
        <f>IF(('OddsRatio_working_3-way'!X442=0),IF(Q442&gt;0,-Q442^(1/3),(-Q442)^(1/3)),'OddsRatio_working_3-way'!AN442-'OddsRatio_working_3-way'!R442/3)</f>
        <v>-0.3122364656586335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4.0199999999999996</v>
      </c>
      <c r="B443" s="4">
        <f>IF('True_Odds_Calculator_3-way'!B444="","",'True_Odds_Calculator_3-way'!B444)</f>
        <v>3.43</v>
      </c>
      <c r="C443" s="4">
        <f>IF('True_Odds_Calculator_3-way'!C444="","",'True_Odds_Calculator_3-way'!C444)</f>
        <v>2.0499999999999998</v>
      </c>
      <c r="D443" s="9">
        <f t="shared" si="91"/>
        <v>0.24062913511125614</v>
      </c>
      <c r="E443" s="9">
        <f t="shared" si="92"/>
        <v>0.28254592856319583</v>
      </c>
      <c r="F443" s="9">
        <f t="shared" si="93"/>
        <v>0.47682493632554823</v>
      </c>
      <c r="G443" s="9">
        <f t="shared" si="94"/>
        <v>1.0449578607274344</v>
      </c>
      <c r="H443" s="9">
        <f t="shared" si="95"/>
        <v>4.1557727393968511</v>
      </c>
      <c r="I443" s="9">
        <f t="shared" si="96"/>
        <v>3.5392476015676664</v>
      </c>
      <c r="J443" s="9">
        <f t="shared" si="97"/>
        <v>2.0972057537638058</v>
      </c>
      <c r="K443" s="11">
        <f t="shared" si="98"/>
        <v>0.24875621890547267</v>
      </c>
      <c r="L443" s="11">
        <f t="shared" si="99"/>
        <v>0.29154518950437314</v>
      </c>
      <c r="M443" s="11">
        <f t="shared" si="100"/>
        <v>0.48780487804878053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-0.27260165078044329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0.22995312847693555</v>
      </c>
      <c r="Q443" s="11">
        <f>2*'OddsRatio_working_3-way'!K443*'OddsRatio_working_3-way'!L443*'OddsRatio_working_3-way'!M443</f>
        <v>7.0754808762134011E-2</v>
      </c>
      <c r="R443" s="11">
        <f t="shared" si="101"/>
        <v>0</v>
      </c>
      <c r="S443" s="11">
        <f t="shared" si="102"/>
        <v>-0.84355002186741201</v>
      </c>
      <c r="T443" s="11">
        <f t="shared" si="103"/>
        <v>-0.25955385288228061</v>
      </c>
      <c r="U443" s="11">
        <f>'OddsRatio_working_3-way'!S443-'OddsRatio_working_3-way'!R443^2/3</f>
        <v>-0.84355002186741201</v>
      </c>
      <c r="V443" s="11">
        <f>'OddsRatio_working_3-way'!S443*'OddsRatio_working_3-way'!R443/3-2*'OddsRatio_working_3-way'!R443^3/27-'OddsRatio_working_3-way'!T443</f>
        <v>0.25955385288228061</v>
      </c>
      <c r="W443" s="11">
        <f>'OddsRatio_working_3-way'!V443^2+4*'OddsRatio_working_3-way'!U443^3/27</f>
        <v>-2.1557795930984544E-2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0.14910231258855536</v>
      </c>
      <c r="Y443" s="11">
        <f>IF('OddsRatio_working_3-way'!W443&gt;=0,IF('OddsRatio_working_3-way'!V443+SQRT('OddsRatio_working_3-way'!W443)&gt;0,0,PI()),ACOS('OddsRatio_working_3-way'!V443/(2*'OddsRatio_working_3-way'!X443)))</f>
        <v>0.5148056680286146</v>
      </c>
      <c r="Z443" s="11">
        <f>'OddsRatio_working_3-way'!X443^(1/3)*COS('OddsRatio_working_3-way'!Y443/3)</f>
        <v>0.52247893036371729</v>
      </c>
      <c r="AA443" s="11">
        <f>'OddsRatio_working_3-way'!X443^(1/3)*COS(('OddsRatio_working_3-way'!Y443+2*PI())/3)</f>
        <v>-0.3396571351379496</v>
      </c>
      <c r="AB443" s="11">
        <f>'OddsRatio_working_3-way'!X443^(1/3)*COS(('OddsRatio_working_3-way'!Y443+4*PI())/3)</f>
        <v>-0.18282179522576758</v>
      </c>
      <c r="AC443" s="11">
        <f>'OddsRatio_working_3-way'!X443^(1/3)*SIN('OddsRatio_working_3-way'!Y443/3)</f>
        <v>9.0548925716744749E-2</v>
      </c>
      <c r="AD443" s="11">
        <f>'OddsRatio_working_3-way'!X443^(1/3)*SIN(('OddsRatio_working_3-way'!Y443+2*PI())/3)</f>
        <v>0.40720556377872758</v>
      </c>
      <c r="AE443" s="11">
        <f>'OddsRatio_working_3-way'!X443^(1/3)*SIN(('OddsRatio_working_3-way'!Y443+4*PI())/3)</f>
        <v>-0.4977544894954723</v>
      </c>
      <c r="AF443" s="11">
        <f>-'OddsRatio_working_3-way'!U443/(3*'OddsRatio_working_3-way'!X443^(1/3))*COS(('OddsRatio_working_3-way'!Y443)/3)</f>
        <v>0.52247893036371718</v>
      </c>
      <c r="AG443" s="11">
        <f>-'OddsRatio_working_3-way'!U443/(3*'OddsRatio_working_3-way'!X443^(1/3))*COS(('OddsRatio_working_3-way'!Y443+2*PI())/3)</f>
        <v>-0.33965713513794954</v>
      </c>
      <c r="AH443" s="11">
        <f>-'OddsRatio_working_3-way'!U443/(3*'OddsRatio_working_3-way'!X443^(1/3))*COS(('OddsRatio_working_3-way'!Y443+4*PI())/3)</f>
        <v>-0.18282179522576755</v>
      </c>
      <c r="AI443" s="11">
        <f>'OddsRatio_working_3-way'!U443/(3*'OddsRatio_working_3-way'!X443^(1/3))*SIN(('OddsRatio_working_3-way'!Y443)/3)</f>
        <v>-9.0548925716744735E-2</v>
      </c>
      <c r="AJ443" s="11">
        <f>'OddsRatio_working_3-way'!U443/(3*'OddsRatio_working_3-way'!X443^(1/3))*SIN(('OddsRatio_working_3-way'!Y443+2*PI())/3)</f>
        <v>-0.40720556377872746</v>
      </c>
      <c r="AK443" s="11">
        <f>'OddsRatio_working_3-way'!U443/(3*'OddsRatio_working_3-way'!X443^(1/3))*SIN(('OddsRatio_working_3-way'!Y443+4*PI())/3)</f>
        <v>0.49775448949547219</v>
      </c>
      <c r="AL443" s="11">
        <f>'OddsRatio_working_3-way'!Z443+'OddsRatio_working_3-way'!AF443</f>
        <v>1.0449578607274344</v>
      </c>
      <c r="AM443" s="11">
        <f>'OddsRatio_working_3-way'!AA443+'OddsRatio_working_3-way'!AG443</f>
        <v>-0.67931427027589919</v>
      </c>
      <c r="AN443" s="11">
        <f>'OddsRatio_working_3-way'!AB443+'OddsRatio_working_3-way'!AH443</f>
        <v>-0.36564359045153516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1.0449578607274344</v>
      </c>
      <c r="AS443" s="11">
        <f>IF(('OddsRatio_working_3-way'!X443=0),IF(Q443&gt;0,-Q443^(1/3),(-Q443)^(1/3)),'OddsRatio_working_3-way'!AM443-'OddsRatio_working_3-way'!R443/3)</f>
        <v>-0.67931427027589919</v>
      </c>
      <c r="AT443" s="11">
        <f>IF(('OddsRatio_working_3-way'!X443=0),IF(Q443&gt;0,-Q443^(1/3),(-Q443)^(1/3)),'OddsRatio_working_3-way'!AN443-'OddsRatio_working_3-way'!R443/3)</f>
        <v>-0.36564359045153516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1.99</v>
      </c>
      <c r="B444" s="4">
        <f>IF('True_Odds_Calculator_3-way'!B445="","",'True_Odds_Calculator_3-way'!B445)</f>
        <v>3.48</v>
      </c>
      <c r="C444" s="4">
        <f>IF('True_Odds_Calculator_3-way'!C445="","",'True_Odds_Calculator_3-way'!C445)</f>
        <v>4.18</v>
      </c>
      <c r="D444" s="9">
        <f t="shared" si="91"/>
        <v>0.49101123897783339</v>
      </c>
      <c r="E444" s="9">
        <f t="shared" si="92"/>
        <v>0.27802734052956679</v>
      </c>
      <c r="F444" s="9">
        <f t="shared" si="93"/>
        <v>0.23096142049259993</v>
      </c>
      <c r="G444" s="9">
        <f t="shared" si="94"/>
        <v>1.0470841007811682</v>
      </c>
      <c r="H444" s="9">
        <f t="shared" si="95"/>
        <v>2.0366132597733571</v>
      </c>
      <c r="I444" s="9">
        <f t="shared" si="96"/>
        <v>3.5967685699372978</v>
      </c>
      <c r="J444" s="9">
        <f t="shared" si="97"/>
        <v>4.3297274404841142</v>
      </c>
      <c r="K444" s="11">
        <f t="shared" si="98"/>
        <v>0.50251256281407031</v>
      </c>
      <c r="L444" s="11">
        <f t="shared" si="99"/>
        <v>0.28735632183908044</v>
      </c>
      <c r="M444" s="11">
        <f t="shared" si="100"/>
        <v>0.23923444976076558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-0.26971518208100409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0.22972753002210633</v>
      </c>
      <c r="Q444" s="11">
        <f>2*'OddsRatio_working_3-way'!K444*'OddsRatio_working_3-way'!L444*'OddsRatio_working_3-way'!M444</f>
        <v>6.9090986472813948E-2</v>
      </c>
      <c r="R444" s="11">
        <f t="shared" si="101"/>
        <v>0</v>
      </c>
      <c r="S444" s="11">
        <f t="shared" si="102"/>
        <v>-0.85174118953790223</v>
      </c>
      <c r="T444" s="11">
        <f t="shared" si="103"/>
        <v>-0.25616276377079772</v>
      </c>
      <c r="U444" s="11">
        <f>'OddsRatio_working_3-way'!S444-'OddsRatio_working_3-way'!R444^2/3</f>
        <v>-0.85174118953790223</v>
      </c>
      <c r="V444" s="11">
        <f>'OddsRatio_working_3-way'!S444*'OddsRatio_working_3-way'!R444/3-2*'OddsRatio_working_3-way'!R444^3/27-'OddsRatio_working_3-way'!T444</f>
        <v>0.25616276377079772</v>
      </c>
      <c r="W444" s="11">
        <f>'OddsRatio_working_3-way'!V444^2+4*'OddsRatio_working_3-way'!U444^3/27</f>
        <v>-2.5922381352388904E-2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0.15127933012731978</v>
      </c>
      <c r="Y444" s="11">
        <f>IF('OddsRatio_working_3-way'!W444&gt;=0,IF('OddsRatio_working_3-way'!V444+SQRT('OddsRatio_working_3-way'!W444)&gt;0,0,PI()),ACOS('OddsRatio_working_3-way'!V444/(2*'OddsRatio_working_3-way'!X444)))</f>
        <v>0.56112898111220333</v>
      </c>
      <c r="Z444" s="11">
        <f>'OddsRatio_working_3-way'!X444^(1/3)*COS('OddsRatio_working_3-way'!Y444/3)</f>
        <v>0.52354205039058421</v>
      </c>
      <c r="AA444" s="11">
        <f>'OddsRatio_working_3-way'!X444^(1/3)*COS(('OddsRatio_working_3-way'!Y444+2*PI())/3)</f>
        <v>-0.34757946585874233</v>
      </c>
      <c r="AB444" s="11">
        <f>'OddsRatio_working_3-way'!X444^(1/3)*COS(('OddsRatio_working_3-way'!Y444+4*PI())/3)</f>
        <v>-0.17596258453184177</v>
      </c>
      <c r="AC444" s="11">
        <f>'OddsRatio_working_3-way'!X444^(1/3)*SIN('OddsRatio_working_3-way'!Y444/3)</f>
        <v>9.9083052631570107E-2</v>
      </c>
      <c r="AD444" s="11">
        <f>'OddsRatio_working_3-way'!X444^(1/3)*SIN(('OddsRatio_working_3-way'!Y444+2*PI())/3)</f>
        <v>0.40385918927185355</v>
      </c>
      <c r="AE444" s="11">
        <f>'OddsRatio_working_3-way'!X444^(1/3)*SIN(('OddsRatio_working_3-way'!Y444+4*PI())/3)</f>
        <v>-0.50294224190342363</v>
      </c>
      <c r="AF444" s="11">
        <f>-'OddsRatio_working_3-way'!U444/(3*'OddsRatio_working_3-way'!X444^(1/3))*COS(('OddsRatio_working_3-way'!Y444)/3)</f>
        <v>0.5235420503905841</v>
      </c>
      <c r="AG444" s="11">
        <f>-'OddsRatio_working_3-way'!U444/(3*'OddsRatio_working_3-way'!X444^(1/3))*COS(('OddsRatio_working_3-way'!Y444+2*PI())/3)</f>
        <v>-0.34757946585874222</v>
      </c>
      <c r="AH444" s="11">
        <f>-'OddsRatio_working_3-way'!U444/(3*'OddsRatio_working_3-way'!X444^(1/3))*COS(('OddsRatio_working_3-way'!Y444+4*PI())/3)</f>
        <v>-0.17596258453184174</v>
      </c>
      <c r="AI444" s="11">
        <f>'OddsRatio_working_3-way'!U444/(3*'OddsRatio_working_3-way'!X444^(1/3))*SIN(('OddsRatio_working_3-way'!Y444)/3)</f>
        <v>-9.9083052631570079E-2</v>
      </c>
      <c r="AJ444" s="11">
        <f>'OddsRatio_working_3-way'!U444/(3*'OddsRatio_working_3-way'!X444^(1/3))*SIN(('OddsRatio_working_3-way'!Y444+2*PI())/3)</f>
        <v>-0.40385918927185349</v>
      </c>
      <c r="AK444" s="11">
        <f>'OddsRatio_working_3-way'!U444/(3*'OddsRatio_working_3-way'!X444^(1/3))*SIN(('OddsRatio_working_3-way'!Y444+4*PI())/3)</f>
        <v>0.50294224190342351</v>
      </c>
      <c r="AL444" s="11">
        <f>'OddsRatio_working_3-way'!Z444+'OddsRatio_working_3-way'!AF444</f>
        <v>1.0470841007811682</v>
      </c>
      <c r="AM444" s="11">
        <f>'OddsRatio_working_3-way'!AA444+'OddsRatio_working_3-way'!AG444</f>
        <v>-0.69515893171748455</v>
      </c>
      <c r="AN444" s="11">
        <f>'OddsRatio_working_3-way'!AB444+'OddsRatio_working_3-way'!AH444</f>
        <v>-0.35192516906368354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1.0470841007811682</v>
      </c>
      <c r="AS444" s="11">
        <f>IF(('OddsRatio_working_3-way'!X444=0),IF(Q444&gt;0,-Q444^(1/3),(-Q444)^(1/3)),'OddsRatio_working_3-way'!AM444-'OddsRatio_working_3-way'!R444/3)</f>
        <v>-0.69515893171748455</v>
      </c>
      <c r="AT444" s="11">
        <f>IF(('OddsRatio_working_3-way'!X444=0),IF(Q444&gt;0,-Q444^(1/3),(-Q444)^(1/3)),'OddsRatio_working_3-way'!AN444-'OddsRatio_working_3-way'!R444/3)</f>
        <v>-0.35192516906368354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3.73</v>
      </c>
      <c r="B445" s="4">
        <f>IF('True_Odds_Calculator_3-way'!B446="","",'True_Odds_Calculator_3-way'!B446)</f>
        <v>3.22</v>
      </c>
      <c r="C445" s="4">
        <f>IF('True_Odds_Calculator_3-way'!C446="","",'True_Odds_Calculator_3-way'!C446)</f>
        <v>2.2200000000000002</v>
      </c>
      <c r="D445" s="9">
        <f t="shared" si="91"/>
        <v>0.2594469250666549</v>
      </c>
      <c r="E445" s="9">
        <f t="shared" si="92"/>
        <v>0.3011030506810794</v>
      </c>
      <c r="F445" s="9">
        <f t="shared" si="93"/>
        <v>0.43945002425226598</v>
      </c>
      <c r="G445" s="9">
        <f t="shared" si="94"/>
        <v>1.0455505014879476</v>
      </c>
      <c r="H445" s="9">
        <f t="shared" si="95"/>
        <v>3.8543528690620961</v>
      </c>
      <c r="I445" s="9">
        <f t="shared" si="96"/>
        <v>3.3211221133032431</v>
      </c>
      <c r="J445" s="9">
        <f t="shared" si="97"/>
        <v>2.2755716118152964</v>
      </c>
      <c r="K445" s="11">
        <f t="shared" si="98"/>
        <v>0.26809651474530832</v>
      </c>
      <c r="L445" s="11">
        <f t="shared" si="99"/>
        <v>0.3105590062111801</v>
      </c>
      <c r="M445" s="11">
        <f t="shared" si="100"/>
        <v>0.4504504504504504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-0.27730504720829952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0.23140220132876621</v>
      </c>
      <c r="Q445" s="11">
        <f>2*'OddsRatio_working_3-way'!K445*'OddsRatio_working_3-way'!L445*'OddsRatio_working_3-way'!M445</f>
        <v>7.5008817286472018E-2</v>
      </c>
      <c r="R445" s="11">
        <f t="shared" si="101"/>
        <v>0</v>
      </c>
      <c r="S445" s="11">
        <f t="shared" si="102"/>
        <v>-0.83446804758280124</v>
      </c>
      <c r="T445" s="11">
        <f t="shared" si="103"/>
        <v>-0.27049207377076212</v>
      </c>
      <c r="U445" s="11">
        <f>'OddsRatio_working_3-way'!S445-'OddsRatio_working_3-way'!R445^2/3</f>
        <v>-0.83446804758280124</v>
      </c>
      <c r="V445" s="11">
        <f>'OddsRatio_working_3-way'!S445*'OddsRatio_working_3-way'!R445/3-2*'OddsRatio_working_3-way'!R445^3/27-'OddsRatio_working_3-way'!T445</f>
        <v>0.27049207377076212</v>
      </c>
      <c r="W445" s="11">
        <f>'OddsRatio_working_3-way'!V445^2+4*'OddsRatio_working_3-way'!U445^3/27</f>
        <v>-1.2918617601345134E-2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0.14670086875522631</v>
      </c>
      <c r="Y445" s="11">
        <f>IF('OddsRatio_working_3-way'!W445&gt;=0,IF('OddsRatio_working_3-way'!V445+SQRT('OddsRatio_working_3-way'!W445)&gt;0,0,PI()),ACOS('OddsRatio_working_3-way'!V445/(2*'OddsRatio_working_3-way'!X445)))</f>
        <v>0.39779587612327316</v>
      </c>
      <c r="Z445" s="11">
        <f>'OddsRatio_working_3-way'!X445^(1/3)*COS('OddsRatio_working_3-way'!Y445/3)</f>
        <v>0.5227752507439738</v>
      </c>
      <c r="AA445" s="11">
        <f>'OddsRatio_working_3-way'!X445^(1/3)*COS(('OddsRatio_working_3-way'!Y445+2*PI())/3)</f>
        <v>-0.32177421165471798</v>
      </c>
      <c r="AB445" s="11">
        <f>'OddsRatio_working_3-way'!X445^(1/3)*COS(('OddsRatio_working_3-way'!Y445+4*PI())/3)</f>
        <v>-0.20100103908925579</v>
      </c>
      <c r="AC445" s="11">
        <f>'OddsRatio_working_3-way'!X445^(1/3)*SIN('OddsRatio_working_3-way'!Y445/3)</f>
        <v>6.9728423691554728E-2</v>
      </c>
      <c r="AD445" s="11">
        <f>'OddsRatio_working_3-way'!X445^(1/3)*SIN(('OddsRatio_working_3-way'!Y445+2*PI())/3)</f>
        <v>0.41787243576828376</v>
      </c>
      <c r="AE445" s="11">
        <f>'OddsRatio_working_3-way'!X445^(1/3)*SIN(('OddsRatio_working_3-way'!Y445+4*PI())/3)</f>
        <v>-0.4876008594598385</v>
      </c>
      <c r="AF445" s="11">
        <f>-'OddsRatio_working_3-way'!U445/(3*'OddsRatio_working_3-way'!X445^(1/3))*COS(('OddsRatio_working_3-way'!Y445)/3)</f>
        <v>0.52277525074397391</v>
      </c>
      <c r="AG445" s="11">
        <f>-'OddsRatio_working_3-way'!U445/(3*'OddsRatio_working_3-way'!X445^(1/3))*COS(('OddsRatio_working_3-way'!Y445+2*PI())/3)</f>
        <v>-0.32177421165471803</v>
      </c>
      <c r="AH445" s="11">
        <f>-'OddsRatio_working_3-way'!U445/(3*'OddsRatio_working_3-way'!X445^(1/3))*COS(('OddsRatio_working_3-way'!Y445+4*PI())/3)</f>
        <v>-0.20100103908925585</v>
      </c>
      <c r="AI445" s="11">
        <f>'OddsRatio_working_3-way'!U445/(3*'OddsRatio_working_3-way'!X445^(1/3))*SIN(('OddsRatio_working_3-way'!Y445)/3)</f>
        <v>-6.9728423691554742E-2</v>
      </c>
      <c r="AJ445" s="11">
        <f>'OddsRatio_working_3-way'!U445/(3*'OddsRatio_working_3-way'!X445^(1/3))*SIN(('OddsRatio_working_3-way'!Y445+2*PI())/3)</f>
        <v>-0.41787243576828387</v>
      </c>
      <c r="AK445" s="11">
        <f>'OddsRatio_working_3-way'!U445/(3*'OddsRatio_working_3-way'!X445^(1/3))*SIN(('OddsRatio_working_3-way'!Y445+4*PI())/3)</f>
        <v>0.48760085945983861</v>
      </c>
      <c r="AL445" s="11">
        <f>'OddsRatio_working_3-way'!Z445+'OddsRatio_working_3-way'!AF445</f>
        <v>1.0455505014879476</v>
      </c>
      <c r="AM445" s="11">
        <f>'OddsRatio_working_3-way'!AA445+'OddsRatio_working_3-way'!AG445</f>
        <v>-0.64354842330943596</v>
      </c>
      <c r="AN445" s="11">
        <f>'OddsRatio_working_3-way'!AB445+'OddsRatio_working_3-way'!AH445</f>
        <v>-0.40200207817851163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1.0455505014879476</v>
      </c>
      <c r="AS445" s="11">
        <f>IF(('OddsRatio_working_3-way'!X445=0),IF(Q445&gt;0,-Q445^(1/3),(-Q445)^(1/3)),'OddsRatio_working_3-way'!AM445-'OddsRatio_working_3-way'!R445/3)</f>
        <v>-0.64354842330943596</v>
      </c>
      <c r="AT445" s="11">
        <f>IF(('OddsRatio_working_3-way'!X445=0),IF(Q445&gt;0,-Q445^(1/3),(-Q445)^(1/3)),'OddsRatio_working_3-way'!AN445-'OddsRatio_working_3-way'!R445/3)</f>
        <v>-0.40200207817851163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1.71</v>
      </c>
      <c r="B446" s="4">
        <f>IF('True_Odds_Calculator_3-way'!B447="","",'True_Odds_Calculator_3-way'!B447)</f>
        <v>3.81</v>
      </c>
      <c r="C446" s="4">
        <f>IF('True_Odds_Calculator_3-way'!C447="","",'True_Odds_Calculator_3-way'!C447)</f>
        <v>5.45</v>
      </c>
      <c r="D446" s="9">
        <f t="shared" si="91"/>
        <v>0.57191900548296826</v>
      </c>
      <c r="E446" s="9">
        <f t="shared" si="92"/>
        <v>0.25237417202395657</v>
      </c>
      <c r="F446" s="9">
        <f t="shared" si="93"/>
        <v>0.17570682249307507</v>
      </c>
      <c r="G446" s="9">
        <f t="shared" si="94"/>
        <v>1.0542244136192771</v>
      </c>
      <c r="H446" s="9">
        <f t="shared" si="95"/>
        <v>1.7484993336696868</v>
      </c>
      <c r="I446" s="9">
        <f t="shared" si="96"/>
        <v>3.9623706022701688</v>
      </c>
      <c r="J446" s="9">
        <f t="shared" si="97"/>
        <v>5.6912986406057842</v>
      </c>
      <c r="K446" s="11">
        <f t="shared" si="98"/>
        <v>0.58479532163742687</v>
      </c>
      <c r="L446" s="11">
        <f t="shared" si="99"/>
        <v>0.26246719160104987</v>
      </c>
      <c r="M446" s="11">
        <f t="shared" si="100"/>
        <v>0.18348623853211007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-0.25003861882466683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0.22446091711576449</v>
      </c>
      <c r="Q446" s="11">
        <f>2*'OddsRatio_working_3-way'!K446*'OddsRatio_working_3-way'!L446*'OddsRatio_working_3-way'!M446</f>
        <v>5.6326453479489204E-2</v>
      </c>
      <c r="R446" s="11">
        <f t="shared" si="101"/>
        <v>0</v>
      </c>
      <c r="S446" s="11">
        <f t="shared" si="102"/>
        <v>-0.89770499521580682</v>
      </c>
      <c r="T446" s="11">
        <f t="shared" si="103"/>
        <v>-0.22527101511061651</v>
      </c>
      <c r="U446" s="11">
        <f>'OddsRatio_working_3-way'!S446-'OddsRatio_working_3-way'!R446^2/3</f>
        <v>-0.89770499521580682</v>
      </c>
      <c r="V446" s="11">
        <f>'OddsRatio_working_3-way'!S446*'OddsRatio_working_3-way'!R446/3-2*'OddsRatio_working_3-way'!R446^3/27-'OddsRatio_working_3-way'!T446</f>
        <v>0.22527101511061651</v>
      </c>
      <c r="W446" s="11">
        <f>'OddsRatio_working_3-way'!V446^2+4*'OddsRatio_working_3-way'!U446^3/27</f>
        <v>-5.6428873056706921E-2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0.16368865515489653</v>
      </c>
      <c r="Y446" s="11">
        <f>IF('OddsRatio_working_3-way'!W446&gt;=0,IF('OddsRatio_working_3-way'!V446+SQRT('OddsRatio_working_3-way'!W446)&gt;0,0,PI()),ACOS('OddsRatio_working_3-way'!V446/(2*'OddsRatio_working_3-way'!X446)))</f>
        <v>0.81191768633697914</v>
      </c>
      <c r="Z446" s="11">
        <f>'OddsRatio_working_3-way'!X446^(1/3)*COS('OddsRatio_working_3-way'!Y446/3)</f>
        <v>0.52711220680963855</v>
      </c>
      <c r="AA446" s="11">
        <f>'OddsRatio_working_3-way'!X446^(1/3)*COS(('OddsRatio_working_3-way'!Y446+2*PI())/3)</f>
        <v>-0.39020834333035836</v>
      </c>
      <c r="AB446" s="11">
        <f>'OddsRatio_working_3-way'!X446^(1/3)*COS(('OddsRatio_working_3-way'!Y446+4*PI())/3)</f>
        <v>-0.13690386347928032</v>
      </c>
      <c r="AC446" s="11">
        <f>'OddsRatio_working_3-way'!X446^(1/3)*SIN('OddsRatio_working_3-way'!Y446/3)</f>
        <v>0.14624540962895818</v>
      </c>
      <c r="AD446" s="11">
        <f>'OddsRatio_working_3-way'!X446^(1/3)*SIN(('OddsRatio_working_3-way'!Y446+2*PI())/3)</f>
        <v>0.38336985692754472</v>
      </c>
      <c r="AE446" s="11">
        <f>'OddsRatio_working_3-way'!X446^(1/3)*SIN(('OddsRatio_working_3-way'!Y446+4*PI())/3)</f>
        <v>-0.52961526655650282</v>
      </c>
      <c r="AF446" s="11">
        <f>-'OddsRatio_working_3-way'!U446/(3*'OddsRatio_working_3-way'!X446^(1/3))*COS(('OddsRatio_working_3-way'!Y446)/3)</f>
        <v>0.52711220680963855</v>
      </c>
      <c r="AG446" s="11">
        <f>-'OddsRatio_working_3-way'!U446/(3*'OddsRatio_working_3-way'!X446^(1/3))*COS(('OddsRatio_working_3-way'!Y446+2*PI())/3)</f>
        <v>-0.39020834333035836</v>
      </c>
      <c r="AH446" s="11">
        <f>-'OddsRatio_working_3-way'!U446/(3*'OddsRatio_working_3-way'!X446^(1/3))*COS(('OddsRatio_working_3-way'!Y446+4*PI())/3)</f>
        <v>-0.13690386347928032</v>
      </c>
      <c r="AI446" s="11">
        <f>'OddsRatio_working_3-way'!U446/(3*'OddsRatio_working_3-way'!X446^(1/3))*SIN(('OddsRatio_working_3-way'!Y446)/3)</f>
        <v>-0.14624540962895818</v>
      </c>
      <c r="AJ446" s="11">
        <f>'OddsRatio_working_3-way'!U446/(3*'OddsRatio_working_3-way'!X446^(1/3))*SIN(('OddsRatio_working_3-way'!Y446+2*PI())/3)</f>
        <v>-0.38336985692754472</v>
      </c>
      <c r="AK446" s="11">
        <f>'OddsRatio_working_3-way'!U446/(3*'OddsRatio_working_3-way'!X446^(1/3))*SIN(('OddsRatio_working_3-way'!Y446+4*PI())/3)</f>
        <v>0.52961526655650282</v>
      </c>
      <c r="AL446" s="11">
        <f>'OddsRatio_working_3-way'!Z446+'OddsRatio_working_3-way'!AF446</f>
        <v>1.0542244136192771</v>
      </c>
      <c r="AM446" s="11">
        <f>'OddsRatio_working_3-way'!AA446+'OddsRatio_working_3-way'!AG446</f>
        <v>-0.78041668666071673</v>
      </c>
      <c r="AN446" s="11">
        <f>'OddsRatio_working_3-way'!AB446+'OddsRatio_working_3-way'!AH446</f>
        <v>-0.27380772695856065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1.0542244136192771</v>
      </c>
      <c r="AS446" s="11">
        <f>IF(('OddsRatio_working_3-way'!X446=0),IF(Q446&gt;0,-Q446^(1/3),(-Q446)^(1/3)),'OddsRatio_working_3-way'!AM446-'OddsRatio_working_3-way'!R446/3)</f>
        <v>-0.78041668666071673</v>
      </c>
      <c r="AT446" s="11">
        <f>IF(('OddsRatio_working_3-way'!X446=0),IF(Q446&gt;0,-Q446^(1/3),(-Q446)^(1/3)),'OddsRatio_working_3-way'!AN446-'OddsRatio_working_3-way'!R446/3)</f>
        <v>-0.27380772695856065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1.57</v>
      </c>
      <c r="B447" s="4">
        <f>IF('True_Odds_Calculator_3-way'!B448="","",'True_Odds_Calculator_3-way'!B448)</f>
        <v>4.1500000000000004</v>
      </c>
      <c r="C447" s="4">
        <f>IF('True_Odds_Calculator_3-way'!C448="","",'True_Odds_Calculator_3-way'!C448)</f>
        <v>6.45</v>
      </c>
      <c r="D447" s="9">
        <f t="shared" si="91"/>
        <v>0.62275685565868077</v>
      </c>
      <c r="E447" s="9">
        <f t="shared" si="92"/>
        <v>0.23000993066759901</v>
      </c>
      <c r="F447" s="9">
        <f t="shared" si="93"/>
        <v>0.14723321367372022</v>
      </c>
      <c r="G447" s="9">
        <f t="shared" si="94"/>
        <v>1.0627423396114688</v>
      </c>
      <c r="H447" s="9">
        <f t="shared" si="95"/>
        <v>1.6057631335785372</v>
      </c>
      <c r="I447" s="9">
        <f t="shared" si="96"/>
        <v>4.3476383697761261</v>
      </c>
      <c r="J447" s="9">
        <f t="shared" si="97"/>
        <v>6.7919457508825047</v>
      </c>
      <c r="K447" s="11">
        <f t="shared" si="98"/>
        <v>0.63694267515923564</v>
      </c>
      <c r="L447" s="11">
        <f t="shared" si="99"/>
        <v>0.24096385542168672</v>
      </c>
      <c r="M447" s="11">
        <f t="shared" si="100"/>
        <v>0.15503875968992248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-0.2328490379827709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0.21820358013300423</v>
      </c>
      <c r="Q447" s="11">
        <f>2*'OddsRatio_working_3-way'!K447*'OddsRatio_working_3-way'!L447*'OddsRatio_working_3-way'!M447</f>
        <v>4.7590748120611606E-2</v>
      </c>
      <c r="R447" s="11">
        <f t="shared" si="101"/>
        <v>0</v>
      </c>
      <c r="S447" s="11">
        <f t="shared" si="102"/>
        <v>-0.93710320653826218</v>
      </c>
      <c r="T447" s="11">
        <f t="shared" si="103"/>
        <v>-0.20438455976843231</v>
      </c>
      <c r="U447" s="11">
        <f>'OddsRatio_working_3-way'!S447-'OddsRatio_working_3-way'!R447^2/3</f>
        <v>-0.93710320653826218</v>
      </c>
      <c r="V447" s="11">
        <f>'OddsRatio_working_3-way'!S447*'OddsRatio_working_3-way'!R447/3-2*'OddsRatio_working_3-way'!R447^3/27-'OddsRatio_working_3-way'!T447</f>
        <v>0.20438455976843231</v>
      </c>
      <c r="W447" s="11">
        <f>'OddsRatio_working_3-way'!V447^2+4*'OddsRatio_working_3-way'!U447^3/27</f>
        <v>-8.0142332375122208E-2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0.1745819153340761</v>
      </c>
      <c r="Y447" s="11">
        <f>IF('OddsRatio_working_3-way'!W447&gt;=0,IF('OddsRatio_working_3-way'!V447+SQRT('OddsRatio_working_3-way'!W447)&gt;0,0,PI()),ACOS('OddsRatio_working_3-way'!V447/(2*'OddsRatio_working_3-way'!X447)))</f>
        <v>0.94547931442578137</v>
      </c>
      <c r="Z447" s="11">
        <f>'OddsRatio_working_3-way'!X447^(1/3)*COS('OddsRatio_working_3-way'!Y447/3)</f>
        <v>0.53137116980573429</v>
      </c>
      <c r="AA447" s="11">
        <f>'OddsRatio_working_3-way'!X447^(1/3)*COS(('OddsRatio_working_3-way'!Y447+2*PI())/3)</f>
        <v>-0.4157166202223288</v>
      </c>
      <c r="AB447" s="11">
        <f>'OddsRatio_working_3-way'!X447^(1/3)*COS(('OddsRatio_working_3-way'!Y447+4*PI())/3)</f>
        <v>-0.11565454958340542</v>
      </c>
      <c r="AC447" s="11">
        <f>'OddsRatio_working_3-way'!X447^(1/3)*SIN('OddsRatio_working_3-way'!Y447/3)</f>
        <v>0.17324091725697899</v>
      </c>
      <c r="AD447" s="11">
        <f>'OddsRatio_working_3-way'!X447^(1/3)*SIN(('OddsRatio_working_3-way'!Y447+2*PI())/3)</f>
        <v>0.3735604732619312</v>
      </c>
      <c r="AE447" s="11">
        <f>'OddsRatio_working_3-way'!X447^(1/3)*SIN(('OddsRatio_working_3-way'!Y447+4*PI())/3)</f>
        <v>-0.54680139051891008</v>
      </c>
      <c r="AF447" s="11">
        <f>-'OddsRatio_working_3-way'!U447/(3*'OddsRatio_working_3-way'!X447^(1/3))*COS(('OddsRatio_working_3-way'!Y447)/3)</f>
        <v>0.5313711698057344</v>
      </c>
      <c r="AG447" s="11">
        <f>-'OddsRatio_working_3-way'!U447/(3*'OddsRatio_working_3-way'!X447^(1/3))*COS(('OddsRatio_working_3-way'!Y447+2*PI())/3)</f>
        <v>-0.41571662022232891</v>
      </c>
      <c r="AH447" s="11">
        <f>-'OddsRatio_working_3-way'!U447/(3*'OddsRatio_working_3-way'!X447^(1/3))*COS(('OddsRatio_working_3-way'!Y447+4*PI())/3)</f>
        <v>-0.11565454958340543</v>
      </c>
      <c r="AI447" s="11">
        <f>'OddsRatio_working_3-way'!U447/(3*'OddsRatio_working_3-way'!X447^(1/3))*SIN(('OddsRatio_working_3-way'!Y447)/3)</f>
        <v>-0.17324091725697902</v>
      </c>
      <c r="AJ447" s="11">
        <f>'OddsRatio_working_3-way'!U447/(3*'OddsRatio_working_3-way'!X447^(1/3))*SIN(('OddsRatio_working_3-way'!Y447+2*PI())/3)</f>
        <v>-0.37356047326193126</v>
      </c>
      <c r="AK447" s="11">
        <f>'OddsRatio_working_3-way'!U447/(3*'OddsRatio_working_3-way'!X447^(1/3))*SIN(('OddsRatio_working_3-way'!Y447+4*PI())/3)</f>
        <v>0.54680139051891019</v>
      </c>
      <c r="AL447" s="11">
        <f>'OddsRatio_working_3-way'!Z447+'OddsRatio_working_3-way'!AF447</f>
        <v>1.0627423396114688</v>
      </c>
      <c r="AM447" s="11">
        <f>'OddsRatio_working_3-way'!AA447+'OddsRatio_working_3-way'!AG447</f>
        <v>-0.83143324044465772</v>
      </c>
      <c r="AN447" s="11">
        <f>'OddsRatio_working_3-way'!AB447+'OddsRatio_working_3-way'!AH447</f>
        <v>-0.23130909916681086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1.0627423396114688</v>
      </c>
      <c r="AS447" s="11">
        <f>IF(('OddsRatio_working_3-way'!X447=0),IF(Q447&gt;0,-Q447^(1/3),(-Q447)^(1/3)),'OddsRatio_working_3-way'!AM447-'OddsRatio_working_3-way'!R447/3)</f>
        <v>-0.83143324044465772</v>
      </c>
      <c r="AT447" s="11">
        <f>IF(('OddsRatio_working_3-way'!X447=0),IF(Q447&gt;0,-Q447^(1/3),(-Q447)^(1/3)),'OddsRatio_working_3-way'!AN447-'OddsRatio_working_3-way'!R447/3)</f>
        <v>-0.23130909916681086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2.62</v>
      </c>
      <c r="B448" s="4">
        <f>IF('True_Odds_Calculator_3-way'!B449="","",'True_Odds_Calculator_3-way'!B449)</f>
        <v>3.3</v>
      </c>
      <c r="C448" s="4">
        <f>IF('True_Odds_Calculator_3-way'!C449="","",'True_Odds_Calculator_3-way'!C449)</f>
        <v>2.92</v>
      </c>
      <c r="D448" s="9">
        <f t="shared" si="91"/>
        <v>0.37212651022158066</v>
      </c>
      <c r="E448" s="9">
        <f t="shared" si="92"/>
        <v>0.29450830575389497</v>
      </c>
      <c r="F448" s="9">
        <f t="shared" si="93"/>
        <v>0.33336518402452453</v>
      </c>
      <c r="G448" s="9">
        <f t="shared" si="94"/>
        <v>1.0415173808162805</v>
      </c>
      <c r="H448" s="9">
        <f t="shared" si="95"/>
        <v>2.6872581569223746</v>
      </c>
      <c r="I448" s="9">
        <f t="shared" si="96"/>
        <v>3.3954899758774451</v>
      </c>
      <c r="J448" s="9">
        <f t="shared" si="97"/>
        <v>2.9997133711672586</v>
      </c>
      <c r="K448" s="11">
        <f t="shared" si="98"/>
        <v>0.38167938931297707</v>
      </c>
      <c r="L448" s="11">
        <f t="shared" si="99"/>
        <v>0.30303030303030304</v>
      </c>
      <c r="M448" s="11">
        <f t="shared" si="100"/>
        <v>0.34246575342465752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-0.28336486268097694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0.2313208420078649</v>
      </c>
      <c r="Q448" s="11">
        <f>2*'OddsRatio_working_3-way'!K448*'OddsRatio_working_3-way'!L448*'OddsRatio_working_3-way'!M448</f>
        <v>7.9219466441049616E-2</v>
      </c>
      <c r="R448" s="11">
        <f t="shared" si="101"/>
        <v>0</v>
      </c>
      <c r="S448" s="11">
        <f t="shared" si="102"/>
        <v>-0.81633565933082819</v>
      </c>
      <c r="T448" s="11">
        <f t="shared" si="103"/>
        <v>-0.27956700662014661</v>
      </c>
      <c r="U448" s="11">
        <f>'OddsRatio_working_3-way'!S448-'OddsRatio_working_3-way'!R448^2/3</f>
        <v>-0.81633565933082819</v>
      </c>
      <c r="V448" s="11">
        <f>'OddsRatio_working_3-way'!S448*'OddsRatio_working_3-way'!R448/3-2*'OddsRatio_working_3-way'!R448^3/27-'OddsRatio_working_3-way'!T448</f>
        <v>0.27956700662014661</v>
      </c>
      <c r="W448" s="11">
        <f>'OddsRatio_working_3-way'!V448^2+4*'OddsRatio_working_3-way'!U448^3/27</f>
        <v>-2.4362553554144462E-3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0.14194538258249503</v>
      </c>
      <c r="Y448" s="11">
        <f>IF('OddsRatio_working_3-way'!W448&gt;=0,IF('OddsRatio_working_3-way'!V448+SQRT('OddsRatio_working_3-way'!W448)&gt;0,0,PI()),ACOS('OddsRatio_working_3-way'!V448/(2*'OddsRatio_working_3-way'!X448)))</f>
        <v>0.17475227267029436</v>
      </c>
      <c r="Z448" s="11">
        <f>'OddsRatio_working_3-way'!X448^(1/3)*COS('OddsRatio_working_3-way'!Y448/3)</f>
        <v>0.52075869040814027</v>
      </c>
      <c r="AA448" s="11">
        <f>'OddsRatio_working_3-way'!X448^(1/3)*COS(('OddsRatio_working_3-way'!Y448+2*PI())/3)</f>
        <v>-0.28667962288332788</v>
      </c>
      <c r="AB448" s="11">
        <f>'OddsRatio_working_3-way'!X448^(1/3)*COS(('OddsRatio_working_3-way'!Y448+4*PI())/3)</f>
        <v>-0.23407906752481256</v>
      </c>
      <c r="AC448" s="11">
        <f>'OddsRatio_working_3-way'!X448^(1/3)*SIN('OddsRatio_working_3-way'!Y448/3)</f>
        <v>3.036894479576268E-2</v>
      </c>
      <c r="AD448" s="11">
        <f>'OddsRatio_working_3-way'!X448^(1/3)*SIN(('OddsRatio_working_3-way'!Y448+2*PI())/3)</f>
        <v>0.43580578273708392</v>
      </c>
      <c r="AE448" s="11">
        <f>'OddsRatio_working_3-way'!X448^(1/3)*SIN(('OddsRatio_working_3-way'!Y448+4*PI())/3)</f>
        <v>-0.4661747275328465</v>
      </c>
      <c r="AF448" s="11">
        <f>-'OddsRatio_working_3-way'!U448/(3*'OddsRatio_working_3-way'!X448^(1/3))*COS(('OddsRatio_working_3-way'!Y448)/3)</f>
        <v>0.52075869040814027</v>
      </c>
      <c r="AG448" s="11">
        <f>-'OddsRatio_working_3-way'!U448/(3*'OddsRatio_working_3-way'!X448^(1/3))*COS(('OddsRatio_working_3-way'!Y448+2*PI())/3)</f>
        <v>-0.28667962288332788</v>
      </c>
      <c r="AH448" s="11">
        <f>-'OddsRatio_working_3-way'!U448/(3*'OddsRatio_working_3-way'!X448^(1/3))*COS(('OddsRatio_working_3-way'!Y448+4*PI())/3)</f>
        <v>-0.23407906752481256</v>
      </c>
      <c r="AI448" s="11">
        <f>'OddsRatio_working_3-way'!U448/(3*'OddsRatio_working_3-way'!X448^(1/3))*SIN(('OddsRatio_working_3-way'!Y448)/3)</f>
        <v>-3.036894479576268E-2</v>
      </c>
      <c r="AJ448" s="11">
        <f>'OddsRatio_working_3-way'!U448/(3*'OddsRatio_working_3-way'!X448^(1/3))*SIN(('OddsRatio_working_3-way'!Y448+2*PI())/3)</f>
        <v>-0.43580578273708392</v>
      </c>
      <c r="AK448" s="11">
        <f>'OddsRatio_working_3-way'!U448/(3*'OddsRatio_working_3-way'!X448^(1/3))*SIN(('OddsRatio_working_3-way'!Y448+4*PI())/3)</f>
        <v>0.4661747275328465</v>
      </c>
      <c r="AL448" s="11">
        <f>'OddsRatio_working_3-way'!Z448+'OddsRatio_working_3-way'!AF448</f>
        <v>1.0415173808162805</v>
      </c>
      <c r="AM448" s="11">
        <f>'OddsRatio_working_3-way'!AA448+'OddsRatio_working_3-way'!AG448</f>
        <v>-0.57335924576665576</v>
      </c>
      <c r="AN448" s="11">
        <f>'OddsRatio_working_3-way'!AB448+'OddsRatio_working_3-way'!AH448</f>
        <v>-0.46815813504962511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1.0415173808162805</v>
      </c>
      <c r="AS448" s="11">
        <f>IF(('OddsRatio_working_3-way'!X448=0),IF(Q448&gt;0,-Q448^(1/3),(-Q448)^(1/3)),'OddsRatio_working_3-way'!AM448-'OddsRatio_working_3-way'!R448/3)</f>
        <v>-0.57335924576665576</v>
      </c>
      <c r="AT448" s="11">
        <f>IF(('OddsRatio_working_3-way'!X448=0),IF(Q448&gt;0,-Q448^(1/3),(-Q448)^(1/3)),'OddsRatio_working_3-way'!AN448-'OddsRatio_working_3-way'!R448/3)</f>
        <v>-0.46815813504962511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3.05</v>
      </c>
      <c r="B449" s="4">
        <f>IF('True_Odds_Calculator_3-way'!B450="","",'True_Odds_Calculator_3-way'!B450)</f>
        <v>3.38</v>
      </c>
      <c r="C449" s="4">
        <f>IF('True_Odds_Calculator_3-way'!C450="","",'True_Odds_Calculator_3-way'!C450)</f>
        <v>2.4700000000000002</v>
      </c>
      <c r="D449" s="9">
        <f t="shared" si="91"/>
        <v>0.31846903550990863</v>
      </c>
      <c r="E449" s="9">
        <f t="shared" si="92"/>
        <v>0.2869840543459779</v>
      </c>
      <c r="F449" s="9">
        <f t="shared" si="93"/>
        <v>0.39454691014411331</v>
      </c>
      <c r="G449" s="9">
        <f t="shared" si="94"/>
        <v>1.0439135110490609</v>
      </c>
      <c r="H449" s="9">
        <f t="shared" si="95"/>
        <v>3.1400226976505747</v>
      </c>
      <c r="I449" s="9">
        <f t="shared" si="96"/>
        <v>3.4845141562967643</v>
      </c>
      <c r="J449" s="9">
        <f t="shared" si="97"/>
        <v>2.53455286124212</v>
      </c>
      <c r="K449" s="11">
        <f t="shared" si="98"/>
        <v>0.32786885245901642</v>
      </c>
      <c r="L449" s="11">
        <f t="shared" si="99"/>
        <v>0.29585798816568049</v>
      </c>
      <c r="M449" s="11">
        <f t="shared" si="100"/>
        <v>0.40485829959514169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-0.28166615154479602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0.23170666093814496</v>
      </c>
      <c r="Q449" s="11">
        <f>2*'OddsRatio_working_3-way'!K449*'OddsRatio_working_3-way'!L449*'OddsRatio_working_3-way'!M449</f>
        <v>7.8544630826489811E-2</v>
      </c>
      <c r="R449" s="11">
        <f t="shared" si="101"/>
        <v>0</v>
      </c>
      <c r="S449" s="11">
        <f t="shared" si="102"/>
        <v>-0.82262870304916447</v>
      </c>
      <c r="T449" s="11">
        <f t="shared" si="103"/>
        <v>-0.278857187474293</v>
      </c>
      <c r="U449" s="11">
        <f>'OddsRatio_working_3-way'!S449-'OddsRatio_working_3-way'!R449^2/3</f>
        <v>-0.82262870304916447</v>
      </c>
      <c r="V449" s="11">
        <f>'OddsRatio_working_3-way'!S449*'OddsRatio_working_3-way'!R449/3-2*'OddsRatio_working_3-way'!R449^3/27-'OddsRatio_working_3-way'!T449</f>
        <v>0.278857187474293</v>
      </c>
      <c r="W449" s="11">
        <f>'OddsRatio_working_3-way'!V449^2+4*'OddsRatio_working_3-way'!U449^3/27</f>
        <v>-4.7109114756210962E-3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0.14358990431232804</v>
      </c>
      <c r="Y449" s="11">
        <f>IF('OddsRatio_working_3-way'!W449&gt;=0,IF('OddsRatio_working_3-way'!V449+SQRT('OddsRatio_working_3-way'!W449)&gt;0,0,PI()),ACOS('OddsRatio_working_3-way'!V449/(2*'OddsRatio_working_3-way'!X449)))</f>
        <v>0.24133625406715464</v>
      </c>
      <c r="Z449" s="11">
        <f>'OddsRatio_working_3-way'!X449^(1/3)*COS('OddsRatio_working_3-way'!Y449/3)</f>
        <v>0.52195675552453047</v>
      </c>
      <c r="AA449" s="11">
        <f>'OddsRatio_working_3-way'!X449^(1/3)*COS(('OddsRatio_working_3-way'!Y449+2*PI())/3)</f>
        <v>-0.29742058933099741</v>
      </c>
      <c r="AB449" s="11">
        <f>'OddsRatio_working_3-way'!X449^(1/3)*COS(('OddsRatio_working_3-way'!Y449+4*PI())/3)</f>
        <v>-0.22453616619353278</v>
      </c>
      <c r="AC449" s="11">
        <f>'OddsRatio_working_3-way'!X449^(1/3)*SIN('OddsRatio_working_3-way'!Y449/3)</f>
        <v>4.2079841318145753E-2</v>
      </c>
      <c r="AD449" s="11">
        <f>'OddsRatio_working_3-way'!X449^(1/3)*SIN(('OddsRatio_working_3-way'!Y449+2*PI())/3)</f>
        <v>0.43098788930207427</v>
      </c>
      <c r="AE449" s="11">
        <f>'OddsRatio_working_3-way'!X449^(1/3)*SIN(('OddsRatio_working_3-way'!Y449+4*PI())/3)</f>
        <v>-0.47306773062022001</v>
      </c>
      <c r="AF449" s="11">
        <f>-'OddsRatio_working_3-way'!U449/(3*'OddsRatio_working_3-way'!X449^(1/3))*COS(('OddsRatio_working_3-way'!Y449)/3)</f>
        <v>0.52195675552453047</v>
      </c>
      <c r="AG449" s="11">
        <f>-'OddsRatio_working_3-way'!U449/(3*'OddsRatio_working_3-way'!X449^(1/3))*COS(('OddsRatio_working_3-way'!Y449+2*PI())/3)</f>
        <v>-0.29742058933099741</v>
      </c>
      <c r="AH449" s="11">
        <f>-'OddsRatio_working_3-way'!U449/(3*'OddsRatio_working_3-way'!X449^(1/3))*COS(('OddsRatio_working_3-way'!Y449+4*PI())/3)</f>
        <v>-0.22453616619353278</v>
      </c>
      <c r="AI449" s="11">
        <f>'OddsRatio_working_3-way'!U449/(3*'OddsRatio_working_3-way'!X449^(1/3))*SIN(('OddsRatio_working_3-way'!Y449)/3)</f>
        <v>-4.2079841318145753E-2</v>
      </c>
      <c r="AJ449" s="11">
        <f>'OddsRatio_working_3-way'!U449/(3*'OddsRatio_working_3-way'!X449^(1/3))*SIN(('OddsRatio_working_3-way'!Y449+2*PI())/3)</f>
        <v>-0.43098788930207427</v>
      </c>
      <c r="AK449" s="11">
        <f>'OddsRatio_working_3-way'!U449/(3*'OddsRatio_working_3-way'!X449^(1/3))*SIN(('OddsRatio_working_3-way'!Y449+4*PI())/3)</f>
        <v>0.47306773062022001</v>
      </c>
      <c r="AL449" s="11">
        <f>'OddsRatio_working_3-way'!Z449+'OddsRatio_working_3-way'!AF449</f>
        <v>1.0439135110490609</v>
      </c>
      <c r="AM449" s="11">
        <f>'OddsRatio_working_3-way'!AA449+'OddsRatio_working_3-way'!AG449</f>
        <v>-0.59484117866199482</v>
      </c>
      <c r="AN449" s="11">
        <f>'OddsRatio_working_3-way'!AB449+'OddsRatio_working_3-way'!AH449</f>
        <v>-0.44907233238706556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1.0439135110490609</v>
      </c>
      <c r="AS449" s="11">
        <f>IF(('OddsRatio_working_3-way'!X449=0),IF(Q449&gt;0,-Q449^(1/3),(-Q449)^(1/3)),'OddsRatio_working_3-way'!AM449-'OddsRatio_working_3-way'!R449/3)</f>
        <v>-0.59484117866199482</v>
      </c>
      <c r="AT449" s="11">
        <f>IF(('OddsRatio_working_3-way'!X449=0),IF(Q449&gt;0,-Q449^(1/3),(-Q449)^(1/3)),'OddsRatio_working_3-way'!AN449-'OddsRatio_working_3-way'!R449/3)</f>
        <v>-0.44907233238706556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2.4900000000000002</v>
      </c>
      <c r="B450" s="4">
        <f>IF('True_Odds_Calculator_3-way'!B451="","",'True_Odds_Calculator_3-way'!B451)</f>
        <v>3.2</v>
      </c>
      <c r="C450" s="4">
        <f>IF('True_Odds_Calculator_3-way'!C451="","",'True_Odds_Calculator_3-way'!C451)</f>
        <v>3.19</v>
      </c>
      <c r="D450" s="9">
        <f t="shared" si="91"/>
        <v>0.39169407527041683</v>
      </c>
      <c r="E450" s="9">
        <f t="shared" si="92"/>
        <v>0.30367085719332254</v>
      </c>
      <c r="F450" s="9">
        <f t="shared" si="93"/>
        <v>0.30463506753626057</v>
      </c>
      <c r="G450" s="9">
        <f t="shared" si="94"/>
        <v>1.0422904906176418</v>
      </c>
      <c r="H450" s="9">
        <f t="shared" si="95"/>
        <v>2.5530128310202862</v>
      </c>
      <c r="I450" s="9">
        <f t="shared" si="96"/>
        <v>3.2930390793588113</v>
      </c>
      <c r="J450" s="9">
        <f t="shared" si="97"/>
        <v>3.2826161744526359</v>
      </c>
      <c r="K450" s="11">
        <f t="shared" si="98"/>
        <v>0.40160642570281119</v>
      </c>
      <c r="L450" s="11">
        <f t="shared" si="99"/>
        <v>0.3125</v>
      </c>
      <c r="M450" s="11">
        <f t="shared" si="100"/>
        <v>0.31347962382445144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-0.28243144993768177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0.23133285493069458</v>
      </c>
      <c r="Q450" s="11">
        <f>2*'OddsRatio_working_3-way'!K450*'OddsRatio_working_3-way'!L450*'OddsRatio_working_3-way'!M450</f>
        <v>7.8684644534249851E-2</v>
      </c>
      <c r="R450" s="11">
        <f t="shared" si="101"/>
        <v>0</v>
      </c>
      <c r="S450" s="11">
        <f t="shared" si="102"/>
        <v>-0.8190761155733115</v>
      </c>
      <c r="T450" s="11">
        <f t="shared" si="103"/>
        <v>-0.27859731822221478</v>
      </c>
      <c r="U450" s="11">
        <f>'OddsRatio_working_3-way'!S450-'OddsRatio_working_3-way'!R450^2/3</f>
        <v>-0.8190761155733115</v>
      </c>
      <c r="V450" s="11">
        <f>'OddsRatio_working_3-way'!S450*'OddsRatio_working_3-way'!R450/3-2*'OddsRatio_working_3-way'!R450^3/27-'OddsRatio_working_3-way'!T450</f>
        <v>0.27859731822221478</v>
      </c>
      <c r="W450" s="11">
        <f>'OddsRatio_working_3-way'!V450^2+4*'OddsRatio_working_3-way'!U450^3/27</f>
        <v>-3.7918956585719504E-3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0.14266075264344952</v>
      </c>
      <c r="Y450" s="11">
        <f>IF('OddsRatio_working_3-way'!W450&gt;=0,IF('OddsRatio_working_3-way'!V450+SQRT('OddsRatio_working_3-way'!W450)&gt;0,0,PI()),ACOS('OddsRatio_working_3-way'!V450/(2*'OddsRatio_working_3-way'!X450)))</f>
        <v>0.21753255826092888</v>
      </c>
      <c r="Z450" s="11">
        <f>'OddsRatio_working_3-way'!X450^(1/3)*COS('OddsRatio_working_3-way'!Y450/3)</f>
        <v>0.52114524530882089</v>
      </c>
      <c r="AA450" s="11">
        <f>'OddsRatio_working_3-way'!X450^(1/3)*COS(('OddsRatio_working_3-way'!Y450+2*PI())/3)</f>
        <v>-0.29335606149682875</v>
      </c>
      <c r="AB450" s="11">
        <f>'OddsRatio_working_3-way'!X450^(1/3)*COS(('OddsRatio_working_3-way'!Y450+4*PI())/3)</f>
        <v>-0.22778918381199229</v>
      </c>
      <c r="AC450" s="11">
        <f>'OddsRatio_working_3-way'!X450^(1/3)*SIN('OddsRatio_working_3-way'!Y450/3)</f>
        <v>3.7855054481263674E-2</v>
      </c>
      <c r="AD450" s="11">
        <f>'OddsRatio_working_3-way'!X450^(1/3)*SIN(('OddsRatio_working_3-way'!Y450+2*PI())/3)</f>
        <v>0.43239749425828011</v>
      </c>
      <c r="AE450" s="11">
        <f>'OddsRatio_working_3-way'!X450^(1/3)*SIN(('OddsRatio_working_3-way'!Y450+4*PI())/3)</f>
        <v>-0.47025254873954375</v>
      </c>
      <c r="AF450" s="11">
        <f>-'OddsRatio_working_3-way'!U450/(3*'OddsRatio_working_3-way'!X450^(1/3))*COS(('OddsRatio_working_3-way'!Y450)/3)</f>
        <v>0.52114524530882089</v>
      </c>
      <c r="AG450" s="11">
        <f>-'OddsRatio_working_3-way'!U450/(3*'OddsRatio_working_3-way'!X450^(1/3))*COS(('OddsRatio_working_3-way'!Y450+2*PI())/3)</f>
        <v>-0.29335606149682875</v>
      </c>
      <c r="AH450" s="11">
        <f>-'OddsRatio_working_3-way'!U450/(3*'OddsRatio_working_3-way'!X450^(1/3))*COS(('OddsRatio_working_3-way'!Y450+4*PI())/3)</f>
        <v>-0.22778918381199229</v>
      </c>
      <c r="AI450" s="11">
        <f>'OddsRatio_working_3-way'!U450/(3*'OddsRatio_working_3-way'!X450^(1/3))*SIN(('OddsRatio_working_3-way'!Y450)/3)</f>
        <v>-3.7855054481263674E-2</v>
      </c>
      <c r="AJ450" s="11">
        <f>'OddsRatio_working_3-way'!U450/(3*'OddsRatio_working_3-way'!X450^(1/3))*SIN(('OddsRatio_working_3-way'!Y450+2*PI())/3)</f>
        <v>-0.43239749425828011</v>
      </c>
      <c r="AK450" s="11">
        <f>'OddsRatio_working_3-way'!U450/(3*'OddsRatio_working_3-way'!X450^(1/3))*SIN(('OddsRatio_working_3-way'!Y450+4*PI())/3)</f>
        <v>0.47025254873954375</v>
      </c>
      <c r="AL450" s="11">
        <f>'OddsRatio_working_3-way'!Z450+'OddsRatio_working_3-way'!AF450</f>
        <v>1.0422904906176418</v>
      </c>
      <c r="AM450" s="11">
        <f>'OddsRatio_working_3-way'!AA450+'OddsRatio_working_3-way'!AG450</f>
        <v>-0.58671212299365749</v>
      </c>
      <c r="AN450" s="11">
        <f>'OddsRatio_working_3-way'!AB450+'OddsRatio_working_3-way'!AH450</f>
        <v>-0.45557836762398457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1.0422904906176418</v>
      </c>
      <c r="AS450" s="11">
        <f>IF(('OddsRatio_working_3-way'!X450=0),IF(Q450&gt;0,-Q450^(1/3),(-Q450)^(1/3)),'OddsRatio_working_3-way'!AM450-'OddsRatio_working_3-way'!R450/3)</f>
        <v>-0.58671212299365749</v>
      </c>
      <c r="AT450" s="11">
        <f>IF(('OddsRatio_working_3-way'!X450=0),IF(Q450&gt;0,-Q450^(1/3),(-Q450)^(1/3)),'OddsRatio_working_3-way'!AN450-'OddsRatio_working_3-way'!R450/3)</f>
        <v>-0.45557836762398457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2.5099999999999998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3.32</v>
      </c>
      <c r="D451" s="9">
        <f t="shared" si="91"/>
        <v>0.38856208973728673</v>
      </c>
      <c r="E451" s="9">
        <f t="shared" si="92"/>
        <v>0.31884374383489911</v>
      </c>
      <c r="F451" s="9">
        <f t="shared" si="93"/>
        <v>0.29259416642781427</v>
      </c>
      <c r="G451" s="9">
        <f t="shared" si="94"/>
        <v>1.0421134204309017</v>
      </c>
      <c r="H451" s="9">
        <f t="shared" si="95"/>
        <v>2.5735912648506614</v>
      </c>
      <c r="I451" s="9">
        <f t="shared" si="96"/>
        <v>3.1363325118833485</v>
      </c>
      <c r="J451" s="9">
        <f t="shared" si="97"/>
        <v>3.4177031353996914</v>
      </c>
      <c r="K451" s="11">
        <f t="shared" si="98"/>
        <v>0.39840637450199207</v>
      </c>
      <c r="L451" s="11">
        <f t="shared" si="99"/>
        <v>0.32786885245901642</v>
      </c>
      <c r="M451" s="11">
        <f t="shared" si="100"/>
        <v>0.30120481927710846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-0.28255770125108903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0.23134796386250378</v>
      </c>
      <c r="Q451" s="11">
        <f>2*'OddsRatio_working_3-way'!K451*'OddsRatio_working_3-way'!L451*'OddsRatio_working_3-way'!M451</f>
        <v>7.8689783626701981E-2</v>
      </c>
      <c r="R451" s="11">
        <f t="shared" si="101"/>
        <v>0</v>
      </c>
      <c r="S451" s="11">
        <f t="shared" si="102"/>
        <v>-0.81876361124880903</v>
      </c>
      <c r="T451" s="11">
        <f t="shared" si="103"/>
        <v>-0.27849102423428884</v>
      </c>
      <c r="U451" s="11">
        <f>'OddsRatio_working_3-way'!S451-'OddsRatio_working_3-way'!R451^2/3</f>
        <v>-0.81876361124880903</v>
      </c>
      <c r="V451" s="11">
        <f>'OddsRatio_working_3-way'!S451*'OddsRatio_working_3-way'!R451/3-2*'OddsRatio_working_3-way'!R451^3/27-'OddsRatio_working_3-way'!T451</f>
        <v>0.27849102423428884</v>
      </c>
      <c r="W451" s="11">
        <f>'OddsRatio_working_3-way'!V451^2+4*'OddsRatio_working_3-way'!U451^3/27</f>
        <v>-3.7579664902193388E-3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0.14257911581757213</v>
      </c>
      <c r="Y451" s="11">
        <f>IF('OddsRatio_working_3-way'!W451&gt;=0,IF('OddsRatio_working_3-way'!V451+SQRT('OddsRatio_working_3-way'!W451)&gt;0,0,PI()),ACOS('OddsRatio_working_3-way'!V451/(2*'OddsRatio_working_3-way'!X451)))</f>
        <v>0.21666753951109752</v>
      </c>
      <c r="Z451" s="11">
        <f>'OddsRatio_working_3-way'!X451^(1/3)*COS('OddsRatio_working_3-way'!Y451/3)</f>
        <v>0.52105671021545086</v>
      </c>
      <c r="AA451" s="11">
        <f>'OddsRatio_working_3-way'!X451^(1/3)*COS(('OddsRatio_working_3-way'!Y451+2*PI())/3)</f>
        <v>-0.29317542797484558</v>
      </c>
      <c r="AB451" s="11">
        <f>'OddsRatio_working_3-way'!X451^(1/3)*COS(('OddsRatio_working_3-way'!Y451+4*PI())/3)</f>
        <v>-0.22788128224060489</v>
      </c>
      <c r="AC451" s="11">
        <f>'OddsRatio_working_3-way'!X451^(1/3)*SIN('OddsRatio_working_3-way'!Y451/3)</f>
        <v>3.7697592616170512E-2</v>
      </c>
      <c r="AD451" s="11">
        <f>'OddsRatio_working_3-way'!X451^(1/3)*SIN(('OddsRatio_working_3-way'!Y451+2*PI())/3)</f>
        <v>0.43239955155084187</v>
      </c>
      <c r="AE451" s="11">
        <f>'OddsRatio_working_3-way'!X451^(1/3)*SIN(('OddsRatio_working_3-way'!Y451+4*PI())/3)</f>
        <v>-0.47009714416701237</v>
      </c>
      <c r="AF451" s="11">
        <f>-'OddsRatio_working_3-way'!U451/(3*'OddsRatio_working_3-way'!X451^(1/3))*COS(('OddsRatio_working_3-way'!Y451)/3)</f>
        <v>0.52105671021545086</v>
      </c>
      <c r="AG451" s="11">
        <f>-'OddsRatio_working_3-way'!U451/(3*'OddsRatio_working_3-way'!X451^(1/3))*COS(('OddsRatio_working_3-way'!Y451+2*PI())/3)</f>
        <v>-0.29317542797484558</v>
      </c>
      <c r="AH451" s="11">
        <f>-'OddsRatio_working_3-way'!U451/(3*'OddsRatio_working_3-way'!X451^(1/3))*COS(('OddsRatio_working_3-way'!Y451+4*PI())/3)</f>
        <v>-0.22788128224060489</v>
      </c>
      <c r="AI451" s="11">
        <f>'OddsRatio_working_3-way'!U451/(3*'OddsRatio_working_3-way'!X451^(1/3))*SIN(('OddsRatio_working_3-way'!Y451)/3)</f>
        <v>-3.7697592616170512E-2</v>
      </c>
      <c r="AJ451" s="11">
        <f>'OddsRatio_working_3-way'!U451/(3*'OddsRatio_working_3-way'!X451^(1/3))*SIN(('OddsRatio_working_3-way'!Y451+2*PI())/3)</f>
        <v>-0.43239955155084187</v>
      </c>
      <c r="AK451" s="11">
        <f>'OddsRatio_working_3-way'!U451/(3*'OddsRatio_working_3-way'!X451^(1/3))*SIN(('OddsRatio_working_3-way'!Y451+4*PI())/3)</f>
        <v>0.47009714416701237</v>
      </c>
      <c r="AL451" s="11">
        <f>'OddsRatio_working_3-way'!Z451+'OddsRatio_working_3-way'!AF451</f>
        <v>1.0421134204309017</v>
      </c>
      <c r="AM451" s="11">
        <f>'OddsRatio_working_3-way'!AA451+'OddsRatio_working_3-way'!AG451</f>
        <v>-0.58635085594969116</v>
      </c>
      <c r="AN451" s="11">
        <f>'OddsRatio_working_3-way'!AB451+'OddsRatio_working_3-way'!AH451</f>
        <v>-0.45576256448120978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1.0421134204309017</v>
      </c>
      <c r="AS451" s="11">
        <f>IF(('OddsRatio_working_3-way'!X451=0),IF(Q451&gt;0,-Q451^(1/3),(-Q451)^(1/3)),'OddsRatio_working_3-way'!AM451-'OddsRatio_working_3-way'!R451/3)</f>
        <v>-0.58635085594969116</v>
      </c>
      <c r="AT451" s="11">
        <f>IF(('OddsRatio_working_3-way'!X451=0),IF(Q451&gt;0,-Q451^(1/3),(-Q451)^(1/3)),'OddsRatio_working_3-way'!AN451-'OddsRatio_working_3-way'!R451/3)</f>
        <v>-0.45576256448120978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2.3199999999999998</v>
      </c>
      <c r="B452" s="4">
        <f>IF('True_Odds_Calculator_3-way'!B453="","",'True_Odds_Calculator_3-way'!B453)</f>
        <v>3.17</v>
      </c>
      <c r="C452" s="4">
        <f>IF('True_Odds_Calculator_3-way'!C453="","",'True_Odds_Calculator_3-way'!C453)</f>
        <v>3.55</v>
      </c>
      <c r="D452" s="9">
        <f t="shared" ref="D452:D515" si="104">(K452/(AR452+K452-(AR452*K452)))</f>
        <v>0.42058141026736845</v>
      </c>
      <c r="E452" s="9">
        <f t="shared" ref="E452:E515" si="105">(L452/(AR452+L452-(AR452*L452)))</f>
        <v>0.30629830876297837</v>
      </c>
      <c r="F452" s="9">
        <f t="shared" ref="F452:F515" si="106">(M452/(AR452+M452-(AR452*M452)))</f>
        <v>0.27312028096965307</v>
      </c>
      <c r="G452" s="9">
        <f t="shared" ref="G452:G515" si="107">AR452</f>
        <v>1.0436825460048926</v>
      </c>
      <c r="H452" s="9">
        <f t="shared" ref="H452:H515" si="108">IF(A452="","",1/D452)</f>
        <v>2.3776609607264585</v>
      </c>
      <c r="I452" s="9">
        <f t="shared" ref="I452:I515" si="109">IF(B452="","",1/E452)</f>
        <v>3.2647911248306176</v>
      </c>
      <c r="J452" s="9">
        <f t="shared" ref="J452:J515" si="110">IF(C452="","",1/F452)</f>
        <v>3.6613904923124765</v>
      </c>
      <c r="K452" s="11">
        <f t="shared" ref="K452:K515" si="111">1/A452</f>
        <v>0.43103448275862072</v>
      </c>
      <c r="L452" s="11">
        <f t="shared" ref="L452:L515" si="112">1/B452</f>
        <v>0.31545741324921134</v>
      </c>
      <c r="M452" s="11">
        <f t="shared" ref="M452:M515" si="113">1/C452</f>
        <v>0.28169014084507044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-0.27976813343894547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0.2313456503187514</v>
      </c>
      <c r="Q452" s="11">
        <f>2*'OddsRatio_working_3-way'!K452*'OddsRatio_working_3-way'!L452*'OddsRatio_working_3-way'!M452</f>
        <v>7.6604519973096502E-2</v>
      </c>
      <c r="R452" s="11">
        <f t="shared" ref="R452:R515" si="114">O452/N452</f>
        <v>0</v>
      </c>
      <c r="S452" s="11">
        <f t="shared" ref="S452:S515" si="115">P452/N452</f>
        <v>-0.82691923299133918</v>
      </c>
      <c r="T452" s="11">
        <f t="shared" ref="T452:T515" si="116">Q452/N452</f>
        <v>-0.2738143155600461</v>
      </c>
      <c r="U452" s="11">
        <f>'OddsRatio_working_3-way'!S452-'OddsRatio_working_3-way'!R452^2/3</f>
        <v>-0.82691923299133918</v>
      </c>
      <c r="V452" s="11">
        <f>'OddsRatio_working_3-way'!S452*'OddsRatio_working_3-way'!R452/3-2*'OddsRatio_working_3-way'!R452^3/27-'OddsRatio_working_3-way'!T452</f>
        <v>0.2738143155600461</v>
      </c>
      <c r="W452" s="11">
        <f>'OddsRatio_working_3-way'!V452^2+4*'OddsRatio_working_3-way'!U452^3/27</f>
        <v>-8.7951402218509611E-3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0.14471473631550749</v>
      </c>
      <c r="Y452" s="11">
        <f>IF('OddsRatio_working_3-way'!W452&gt;=0,IF('OddsRatio_working_3-way'!V452+SQRT('OddsRatio_working_3-way'!W452)&gt;0,0,PI()),ACOS('OddsRatio_working_3-way'!V452/(2*'OddsRatio_working_3-way'!X452)))</f>
        <v>0.32998103123202838</v>
      </c>
      <c r="Z452" s="11">
        <f>'OddsRatio_working_3-way'!X452^(1/3)*COS('OddsRatio_working_3-way'!Y452/3)</f>
        <v>0.52184127300244632</v>
      </c>
      <c r="AA452" s="11">
        <f>'OddsRatio_working_3-way'!X452^(1/3)*COS(('OddsRatio_working_3-way'!Y452+2*PI())/3)</f>
        <v>-0.31083128257222209</v>
      </c>
      <c r="AB452" s="11">
        <f>'OddsRatio_working_3-way'!X452^(1/3)*COS(('OddsRatio_working_3-way'!Y452+4*PI())/3)</f>
        <v>-0.21100999043022431</v>
      </c>
      <c r="AC452" s="11">
        <f>'OddsRatio_working_3-way'!X452^(1/3)*SIN('OddsRatio_working_3-way'!Y452/3)</f>
        <v>5.7631849889038834E-2</v>
      </c>
      <c r="AD452" s="11">
        <f>'OddsRatio_working_3-way'!X452^(1/3)*SIN(('OddsRatio_working_3-way'!Y452+2*PI())/3)</f>
        <v>0.42311187421880964</v>
      </c>
      <c r="AE452" s="11">
        <f>'OddsRatio_working_3-way'!X452^(1/3)*SIN(('OddsRatio_working_3-way'!Y452+4*PI())/3)</f>
        <v>-0.48074372410784838</v>
      </c>
      <c r="AF452" s="11">
        <f>-'OddsRatio_working_3-way'!U452/(3*'OddsRatio_working_3-way'!X452^(1/3))*COS(('OddsRatio_working_3-way'!Y452)/3)</f>
        <v>0.52184127300244632</v>
      </c>
      <c r="AG452" s="11">
        <f>-'OddsRatio_working_3-way'!U452/(3*'OddsRatio_working_3-way'!X452^(1/3))*COS(('OddsRatio_working_3-way'!Y452+2*PI())/3)</f>
        <v>-0.31083128257222209</v>
      </c>
      <c r="AH452" s="11">
        <f>-'OddsRatio_working_3-way'!U452/(3*'OddsRatio_working_3-way'!X452^(1/3))*COS(('OddsRatio_working_3-way'!Y452+4*PI())/3)</f>
        <v>-0.21100999043022431</v>
      </c>
      <c r="AI452" s="11">
        <f>'OddsRatio_working_3-way'!U452/(3*'OddsRatio_working_3-way'!X452^(1/3))*SIN(('OddsRatio_working_3-way'!Y452)/3)</f>
        <v>-5.7631849889038834E-2</v>
      </c>
      <c r="AJ452" s="11">
        <f>'OddsRatio_working_3-way'!U452/(3*'OddsRatio_working_3-way'!X452^(1/3))*SIN(('OddsRatio_working_3-way'!Y452+2*PI())/3)</f>
        <v>-0.42311187421880964</v>
      </c>
      <c r="AK452" s="11">
        <f>'OddsRatio_working_3-way'!U452/(3*'OddsRatio_working_3-way'!X452^(1/3))*SIN(('OddsRatio_working_3-way'!Y452+4*PI())/3)</f>
        <v>0.48074372410784838</v>
      </c>
      <c r="AL452" s="11">
        <f>'OddsRatio_working_3-way'!Z452+'OddsRatio_working_3-way'!AF452</f>
        <v>1.0436825460048926</v>
      </c>
      <c r="AM452" s="11">
        <f>'OddsRatio_working_3-way'!AA452+'OddsRatio_working_3-way'!AG452</f>
        <v>-0.62166256514444418</v>
      </c>
      <c r="AN452" s="11">
        <f>'OddsRatio_working_3-way'!AB452+'OddsRatio_working_3-way'!AH452</f>
        <v>-0.42201998086044862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1.0436825460048926</v>
      </c>
      <c r="AS452" s="11">
        <f>IF(('OddsRatio_working_3-way'!X452=0),IF(Q452&gt;0,-Q452^(1/3),(-Q452)^(1/3)),'OddsRatio_working_3-way'!AM452-'OddsRatio_working_3-way'!R452/3)</f>
        <v>-0.62166256514444418</v>
      </c>
      <c r="AT452" s="11">
        <f>IF(('OddsRatio_working_3-way'!X452=0),IF(Q452&gt;0,-Q452^(1/3),(-Q452)^(1/3)),'OddsRatio_working_3-way'!AN452-'OddsRatio_working_3-way'!R452/3)</f>
        <v>-0.42201998086044862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3.42</v>
      </c>
      <c r="C453" s="4">
        <f>IF('True_Odds_Calculator_3-way'!C454="","",'True_Odds_Calculator_3-way'!C454)</f>
        <v>3.66</v>
      </c>
      <c r="D453" s="9">
        <f t="shared" si="104"/>
        <v>0.45876463469222051</v>
      </c>
      <c r="E453" s="9">
        <f t="shared" si="105"/>
        <v>0.27994701126150529</v>
      </c>
      <c r="F453" s="9">
        <f t="shared" si="106"/>
        <v>0.26128835404627404</v>
      </c>
      <c r="G453" s="9">
        <f t="shared" si="107"/>
        <v>1.0628531306305489</v>
      </c>
      <c r="H453" s="9">
        <f t="shared" si="108"/>
        <v>2.1797669749999096</v>
      </c>
      <c r="I453" s="9">
        <f t="shared" si="109"/>
        <v>3.5721045761259291</v>
      </c>
      <c r="J453" s="9">
        <f t="shared" si="110"/>
        <v>3.827189327477261</v>
      </c>
      <c r="K453" s="11">
        <f t="shared" si="111"/>
        <v>0.47393364928909953</v>
      </c>
      <c r="L453" s="11">
        <f t="shared" si="112"/>
        <v>0.29239766081871343</v>
      </c>
      <c r="M453" s="11">
        <f t="shared" si="113"/>
        <v>0.27322404371584696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-0.27053928297032948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0.23436945076371121</v>
      </c>
      <c r="Q453" s="11">
        <f>2*'OddsRatio_working_3-way'!K453*'OddsRatio_working_3-way'!L453*'OddsRatio_working_3-way'!M453</f>
        <v>7.5725186030278252E-2</v>
      </c>
      <c r="R453" s="11">
        <f t="shared" si="114"/>
        <v>0</v>
      </c>
      <c r="S453" s="11">
        <f t="shared" si="115"/>
        <v>-0.86630469405589028</v>
      </c>
      <c r="T453" s="11">
        <f t="shared" si="116"/>
        <v>-0.27990458612468183</v>
      </c>
      <c r="U453" s="11">
        <f>'OddsRatio_working_3-way'!S453-'OddsRatio_working_3-way'!R453^2/3</f>
        <v>-0.86630469405589028</v>
      </c>
      <c r="V453" s="11">
        <f>'OddsRatio_working_3-way'!S453*'OddsRatio_working_3-way'!R453/3-2*'OddsRatio_working_3-way'!R453^3/27-'OddsRatio_working_3-way'!T453</f>
        <v>0.27990458612468183</v>
      </c>
      <c r="W453" s="11">
        <f>'OddsRatio_working_3-way'!V453^2+4*'OddsRatio_working_3-way'!U453^3/27</f>
        <v>-1.7971594315076361E-2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0.15517584513118157</v>
      </c>
      <c r="Y453" s="11">
        <f>IF('OddsRatio_working_3-way'!W453&gt;=0,IF('OddsRatio_working_3-way'!V453+SQRT('OddsRatio_working_3-way'!W453)&gt;0,0,PI()),ACOS('OddsRatio_working_3-way'!V453/(2*'OddsRatio_working_3-way'!X453)))</f>
        <v>0.44666006522636192</v>
      </c>
      <c r="Z453" s="11">
        <f>'OddsRatio_working_3-way'!X453^(1/3)*COS('OddsRatio_working_3-way'!Y453/3)</f>
        <v>0.53142656531527444</v>
      </c>
      <c r="AA453" s="11">
        <f>'OddsRatio_working_3-way'!X453^(1/3)*COS(('OddsRatio_working_3-way'!Y453+2*PI())/3)</f>
        <v>-0.3347460848018376</v>
      </c>
      <c r="AB453" s="11">
        <f>'OddsRatio_working_3-way'!X453^(1/3)*COS(('OddsRatio_working_3-way'!Y453+4*PI())/3)</f>
        <v>-0.19668048051343673</v>
      </c>
      <c r="AC453" s="11">
        <f>'OddsRatio_working_3-way'!X453^(1/3)*SIN('OddsRatio_working_3-way'!Y453/3)</f>
        <v>7.9712213801736626E-2</v>
      </c>
      <c r="AD453" s="11">
        <f>'OddsRatio_working_3-way'!X453^(1/3)*SIN(('OddsRatio_working_3-way'!Y453+2*PI())/3)</f>
        <v>0.42037279890806961</v>
      </c>
      <c r="AE453" s="11">
        <f>'OddsRatio_working_3-way'!X453^(1/3)*SIN(('OddsRatio_working_3-way'!Y453+4*PI())/3)</f>
        <v>-0.50008501270980621</v>
      </c>
      <c r="AF453" s="11">
        <f>-'OddsRatio_working_3-way'!U453/(3*'OddsRatio_working_3-way'!X453^(1/3))*COS(('OddsRatio_working_3-way'!Y453)/3)</f>
        <v>0.53142656531527444</v>
      </c>
      <c r="AG453" s="11">
        <f>-'OddsRatio_working_3-way'!U453/(3*'OddsRatio_working_3-way'!X453^(1/3))*COS(('OddsRatio_working_3-way'!Y453+2*PI())/3)</f>
        <v>-0.3347460848018376</v>
      </c>
      <c r="AH453" s="11">
        <f>-'OddsRatio_working_3-way'!U453/(3*'OddsRatio_working_3-way'!X453^(1/3))*COS(('OddsRatio_working_3-way'!Y453+4*PI())/3)</f>
        <v>-0.19668048051343673</v>
      </c>
      <c r="AI453" s="11">
        <f>'OddsRatio_working_3-way'!U453/(3*'OddsRatio_working_3-way'!X453^(1/3))*SIN(('OddsRatio_working_3-way'!Y453)/3)</f>
        <v>-7.9712213801736626E-2</v>
      </c>
      <c r="AJ453" s="11">
        <f>'OddsRatio_working_3-way'!U453/(3*'OddsRatio_working_3-way'!X453^(1/3))*SIN(('OddsRatio_working_3-way'!Y453+2*PI())/3)</f>
        <v>-0.42037279890806961</v>
      </c>
      <c r="AK453" s="11">
        <f>'OddsRatio_working_3-way'!U453/(3*'OddsRatio_working_3-way'!X453^(1/3))*SIN(('OddsRatio_working_3-way'!Y453+4*PI())/3)</f>
        <v>0.50008501270980621</v>
      </c>
      <c r="AL453" s="11">
        <f>'OddsRatio_working_3-way'!Z453+'OddsRatio_working_3-way'!AF453</f>
        <v>1.0628531306305489</v>
      </c>
      <c r="AM453" s="11">
        <f>'OddsRatio_working_3-way'!AA453+'OddsRatio_working_3-way'!AG453</f>
        <v>-0.66949216960367519</v>
      </c>
      <c r="AN453" s="11">
        <f>'OddsRatio_working_3-way'!AB453+'OddsRatio_working_3-way'!AH453</f>
        <v>-0.39336096102687346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1.0628531306305489</v>
      </c>
      <c r="AS453" s="11">
        <f>IF(('OddsRatio_working_3-way'!X453=0),IF(Q453&gt;0,-Q453^(1/3),(-Q453)^(1/3)),'OddsRatio_working_3-way'!AM453-'OddsRatio_working_3-way'!R453/3)</f>
        <v>-0.66949216960367519</v>
      </c>
      <c r="AT453" s="11">
        <f>IF(('OddsRatio_working_3-way'!X453=0),IF(Q453&gt;0,-Q453^(1/3),(-Q453)^(1/3)),'OddsRatio_working_3-way'!AN453-'OddsRatio_working_3-way'!R453/3)</f>
        <v>-0.39336096102687346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2.42</v>
      </c>
      <c r="B454" s="4">
        <f>IF('True_Odds_Calculator_3-way'!B455="","",'True_Odds_Calculator_3-way'!B455)</f>
        <v>3.05</v>
      </c>
      <c r="C454" s="4">
        <f>IF('True_Odds_Calculator_3-way'!C455="","",'True_Odds_Calculator_3-way'!C455)</f>
        <v>3.35</v>
      </c>
      <c r="D454" s="9">
        <f t="shared" si="104"/>
        <v>0.39888638287339279</v>
      </c>
      <c r="E454" s="9">
        <f t="shared" si="105"/>
        <v>0.31490418997759861</v>
      </c>
      <c r="F454" s="9">
        <f t="shared" si="106"/>
        <v>0.2862094271490086</v>
      </c>
      <c r="G454" s="9">
        <f t="shared" si="107"/>
        <v>1.0612531960387117</v>
      </c>
      <c r="H454" s="9">
        <f t="shared" si="108"/>
        <v>2.5069795383749707</v>
      </c>
      <c r="I454" s="9">
        <f t="shared" si="109"/>
        <v>3.175569051879358</v>
      </c>
      <c r="J454" s="9">
        <f t="shared" si="110"/>
        <v>3.4939450106909726</v>
      </c>
      <c r="K454" s="11">
        <f t="shared" si="111"/>
        <v>0.41322314049586778</v>
      </c>
      <c r="L454" s="11">
        <f t="shared" si="112"/>
        <v>0.32786885245901642</v>
      </c>
      <c r="M454" s="11">
        <f t="shared" si="113"/>
        <v>0.29850746268656714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-0.27666234603975104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0.2353764304072376</v>
      </c>
      <c r="Q454" s="11">
        <f>2*'OddsRatio_working_3-way'!K454*'OddsRatio_working_3-way'!L454*'OddsRatio_working_3-way'!M454</f>
        <v>8.0885371273964821E-2</v>
      </c>
      <c r="R454" s="11">
        <f t="shared" si="114"/>
        <v>0</v>
      </c>
      <c r="S454" s="11">
        <f t="shared" si="115"/>
        <v>-0.85077146845786722</v>
      </c>
      <c r="T454" s="11">
        <f t="shared" si="116"/>
        <v>-0.29236132936696474</v>
      </c>
      <c r="U454" s="11">
        <f>'OddsRatio_working_3-way'!S454-'OddsRatio_working_3-way'!R454^2/3</f>
        <v>-0.85077146845786722</v>
      </c>
      <c r="V454" s="11">
        <f>'OddsRatio_working_3-way'!S454*'OddsRatio_working_3-way'!R454/3-2*'OddsRatio_working_3-way'!R454^3/27-'OddsRatio_working_3-way'!T454</f>
        <v>0.29236132936696474</v>
      </c>
      <c r="W454" s="11">
        <f>'OddsRatio_working_3-way'!V454^2+4*'OddsRatio_working_3-way'!U454^3/27</f>
        <v>-5.754286573553008E-3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0.15102105273998379</v>
      </c>
      <c r="Y454" s="11">
        <f>IF('OddsRatio_working_3-way'!W454&gt;=0,IF('OddsRatio_working_3-way'!V454+SQRT('OddsRatio_working_3-way'!W454)&gt;0,0,PI()),ACOS('OddsRatio_working_3-way'!V454/(2*'OddsRatio_working_3-way'!X454)))</f>
        <v>0.25386520822587499</v>
      </c>
      <c r="Z454" s="11">
        <f>'OddsRatio_working_3-way'!X454^(1/3)*COS('OddsRatio_working_3-way'!Y454/3)</f>
        <v>0.53062659801935586</v>
      </c>
      <c r="AA454" s="11">
        <f>'OddsRatio_working_3-way'!X454^(1/3)*COS(('OddsRatio_working_3-way'!Y454+2*PI())/3)</f>
        <v>-0.30429312995172453</v>
      </c>
      <c r="AB454" s="11">
        <f>'OddsRatio_working_3-way'!X454^(1/3)*COS(('OddsRatio_working_3-way'!Y454+4*PI())/3)</f>
        <v>-0.22633346806763138</v>
      </c>
      <c r="AC454" s="11">
        <f>'OddsRatio_working_3-way'!X454^(1/3)*SIN('OddsRatio_working_3-way'!Y454/3)</f>
        <v>4.5010031774713591E-2</v>
      </c>
      <c r="AD454" s="11">
        <f>'OddsRatio_working_3-way'!X454^(1/3)*SIN(('OddsRatio_working_3-way'!Y454+2*PI())/3)</f>
        <v>0.43703109792111894</v>
      </c>
      <c r="AE454" s="11">
        <f>'OddsRatio_working_3-way'!X454^(1/3)*SIN(('OddsRatio_working_3-way'!Y454+4*PI())/3)</f>
        <v>-0.48204112969583235</v>
      </c>
      <c r="AF454" s="11">
        <f>-'OddsRatio_working_3-way'!U454/(3*'OddsRatio_working_3-way'!X454^(1/3))*COS(('OddsRatio_working_3-way'!Y454)/3)</f>
        <v>0.53062659801935586</v>
      </c>
      <c r="AG454" s="11">
        <f>-'OddsRatio_working_3-way'!U454/(3*'OddsRatio_working_3-way'!X454^(1/3))*COS(('OddsRatio_working_3-way'!Y454+2*PI())/3)</f>
        <v>-0.30429312995172453</v>
      </c>
      <c r="AH454" s="11">
        <f>-'OddsRatio_working_3-way'!U454/(3*'OddsRatio_working_3-way'!X454^(1/3))*COS(('OddsRatio_working_3-way'!Y454+4*PI())/3)</f>
        <v>-0.22633346806763138</v>
      </c>
      <c r="AI454" s="11">
        <f>'OddsRatio_working_3-way'!U454/(3*'OddsRatio_working_3-way'!X454^(1/3))*SIN(('OddsRatio_working_3-way'!Y454)/3)</f>
        <v>-4.5010031774713591E-2</v>
      </c>
      <c r="AJ454" s="11">
        <f>'OddsRatio_working_3-way'!U454/(3*'OddsRatio_working_3-way'!X454^(1/3))*SIN(('OddsRatio_working_3-way'!Y454+2*PI())/3)</f>
        <v>-0.43703109792111894</v>
      </c>
      <c r="AK454" s="11">
        <f>'OddsRatio_working_3-way'!U454/(3*'OddsRatio_working_3-way'!X454^(1/3))*SIN(('OddsRatio_working_3-way'!Y454+4*PI())/3)</f>
        <v>0.48204112969583235</v>
      </c>
      <c r="AL454" s="11">
        <f>'OddsRatio_working_3-way'!Z454+'OddsRatio_working_3-way'!AF454</f>
        <v>1.0612531960387117</v>
      </c>
      <c r="AM454" s="11">
        <f>'OddsRatio_working_3-way'!AA454+'OddsRatio_working_3-way'!AG454</f>
        <v>-0.60858625990344906</v>
      </c>
      <c r="AN454" s="11">
        <f>'OddsRatio_working_3-way'!AB454+'OddsRatio_working_3-way'!AH454</f>
        <v>-0.45266693613526277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1.0612531960387117</v>
      </c>
      <c r="AS454" s="11">
        <f>IF(('OddsRatio_working_3-way'!X454=0),IF(Q454&gt;0,-Q454^(1/3),(-Q454)^(1/3)),'OddsRatio_working_3-way'!AM454-'OddsRatio_working_3-way'!R454/3)</f>
        <v>-0.60858625990344906</v>
      </c>
      <c r="AT454" s="11">
        <f>IF(('OddsRatio_working_3-way'!X454=0),IF(Q454&gt;0,-Q454^(1/3),(-Q454)^(1/3)),'OddsRatio_working_3-way'!AN454-'OddsRatio_working_3-way'!R454/3)</f>
        <v>-0.45266693613526277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5.19</v>
      </c>
      <c r="B455" s="4">
        <f>IF('True_Odds_Calculator_3-way'!B456="","",'True_Odds_Calculator_3-way'!B456)</f>
        <v>3.49</v>
      </c>
      <c r="C455" s="4">
        <f>IF('True_Odds_Calculator_3-way'!C456="","",'True_Odds_Calculator_3-way'!C456)</f>
        <v>1.78</v>
      </c>
      <c r="D455" s="9">
        <f t="shared" si="104"/>
        <v>0.18228347535745321</v>
      </c>
      <c r="E455" s="9">
        <f t="shared" si="105"/>
        <v>0.27278570554567766</v>
      </c>
      <c r="F455" s="9">
        <f t="shared" si="106"/>
        <v>0.54493081909686936</v>
      </c>
      <c r="G455" s="9">
        <f t="shared" si="107"/>
        <v>1.070635035408364</v>
      </c>
      <c r="H455" s="9">
        <f t="shared" si="108"/>
        <v>5.4859607983610461</v>
      </c>
      <c r="I455" s="9">
        <f t="shared" si="109"/>
        <v>3.665881238166826</v>
      </c>
      <c r="J455" s="9">
        <f t="shared" si="110"/>
        <v>1.8350953276185238</v>
      </c>
      <c r="K455" s="11">
        <f t="shared" si="111"/>
        <v>0.19267822736030826</v>
      </c>
      <c r="L455" s="11">
        <f t="shared" si="112"/>
        <v>0.28653295128939826</v>
      </c>
      <c r="M455" s="11">
        <f t="shared" si="113"/>
        <v>0.5617977528089888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-0.25240339120131516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0.23138011913780948</v>
      </c>
      <c r="Q455" s="11">
        <f>2*'OddsRatio_working_3-way'!K455*'OddsRatio_working_3-way'!L455*'OddsRatio_working_3-way'!M455</f>
        <v>6.2032203522200922E-2</v>
      </c>
      <c r="R455" s="11">
        <f t="shared" si="114"/>
        <v>0</v>
      </c>
      <c r="S455" s="11">
        <f t="shared" si="115"/>
        <v>-0.9167076481680958</v>
      </c>
      <c r="T455" s="11">
        <f t="shared" si="116"/>
        <v>-0.24576612551423477</v>
      </c>
      <c r="U455" s="11">
        <f>'OddsRatio_working_3-way'!S455-'OddsRatio_working_3-way'!R455^2/3</f>
        <v>-0.9167076481680958</v>
      </c>
      <c r="V455" s="11">
        <f>'OddsRatio_working_3-way'!S455*'OddsRatio_working_3-way'!R455/3-2*'OddsRatio_working_3-way'!R455^3/27-'OddsRatio_working_3-way'!T455</f>
        <v>0.24576612551423477</v>
      </c>
      <c r="W455" s="11">
        <f>'OddsRatio_working_3-way'!V455^2+4*'OddsRatio_working_3-way'!U455^3/27</f>
        <v>-5.3726114036111119E-2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0.16891351521295572</v>
      </c>
      <c r="Y455" s="11">
        <f>IF('OddsRatio_working_3-way'!W455&gt;=0,IF('OddsRatio_working_3-way'!V455+SQRT('OddsRatio_working_3-way'!W455)&gt;0,0,PI()),ACOS('OddsRatio_working_3-way'!V455/(2*'OddsRatio_working_3-way'!X455)))</f>
        <v>0.75613830513609037</v>
      </c>
      <c r="Z455" s="11">
        <f>'OddsRatio_working_3-way'!X455^(1/3)*COS('OddsRatio_working_3-way'!Y455/3)</f>
        <v>0.53531751770418212</v>
      </c>
      <c r="AA455" s="11">
        <f>'OddsRatio_working_3-way'!X455^(1/3)*COS(('OddsRatio_working_3-way'!Y455+2*PI())/3)</f>
        <v>-0.38704585393065677</v>
      </c>
      <c r="AB455" s="11">
        <f>'OddsRatio_working_3-way'!X455^(1/3)*COS(('OddsRatio_working_3-way'!Y455+4*PI())/3)</f>
        <v>-0.14827166377352519</v>
      </c>
      <c r="AC455" s="11">
        <f>'OddsRatio_working_3-way'!X455^(1/3)*SIN('OddsRatio_working_3-way'!Y455/3)</f>
        <v>0.13785634296275476</v>
      </c>
      <c r="AD455" s="11">
        <f>'OddsRatio_working_3-way'!X455^(1/3)*SIN(('OddsRatio_working_3-way'!Y455+2*PI())/3)</f>
        <v>0.39467039794127035</v>
      </c>
      <c r="AE455" s="11">
        <f>'OddsRatio_working_3-way'!X455^(1/3)*SIN(('OddsRatio_working_3-way'!Y455+4*PI())/3)</f>
        <v>-0.53252674090402508</v>
      </c>
      <c r="AF455" s="11">
        <f>-'OddsRatio_working_3-way'!U455/(3*'OddsRatio_working_3-way'!X455^(1/3))*COS(('OddsRatio_working_3-way'!Y455)/3)</f>
        <v>0.53531751770418201</v>
      </c>
      <c r="AG455" s="11">
        <f>-'OddsRatio_working_3-way'!U455/(3*'OddsRatio_working_3-way'!X455^(1/3))*COS(('OddsRatio_working_3-way'!Y455+2*PI())/3)</f>
        <v>-0.38704585393065671</v>
      </c>
      <c r="AH455" s="11">
        <f>-'OddsRatio_working_3-way'!U455/(3*'OddsRatio_working_3-way'!X455^(1/3))*COS(('OddsRatio_working_3-way'!Y455+4*PI())/3)</f>
        <v>-0.14827166377352516</v>
      </c>
      <c r="AI455" s="11">
        <f>'OddsRatio_working_3-way'!U455/(3*'OddsRatio_working_3-way'!X455^(1/3))*SIN(('OddsRatio_working_3-way'!Y455)/3)</f>
        <v>-0.13785634296275473</v>
      </c>
      <c r="AJ455" s="11">
        <f>'OddsRatio_working_3-way'!U455/(3*'OddsRatio_working_3-way'!X455^(1/3))*SIN(('OddsRatio_working_3-way'!Y455+2*PI())/3)</f>
        <v>-0.39467039794127023</v>
      </c>
      <c r="AK455" s="11">
        <f>'OddsRatio_working_3-way'!U455/(3*'OddsRatio_working_3-way'!X455^(1/3))*SIN(('OddsRatio_working_3-way'!Y455+4*PI())/3)</f>
        <v>0.53252674090402496</v>
      </c>
      <c r="AL455" s="11">
        <f>'OddsRatio_working_3-way'!Z455+'OddsRatio_working_3-way'!AF455</f>
        <v>1.070635035408364</v>
      </c>
      <c r="AM455" s="11">
        <f>'OddsRatio_working_3-way'!AA455+'OddsRatio_working_3-way'!AG455</f>
        <v>-0.77409170786131343</v>
      </c>
      <c r="AN455" s="11">
        <f>'OddsRatio_working_3-way'!AB455+'OddsRatio_working_3-way'!AH455</f>
        <v>-0.29654332754705037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1.070635035408364</v>
      </c>
      <c r="AS455" s="11">
        <f>IF(('OddsRatio_working_3-way'!X455=0),IF(Q455&gt;0,-Q455^(1/3),(-Q455)^(1/3)),'OddsRatio_working_3-way'!AM455-'OddsRatio_working_3-way'!R455/3)</f>
        <v>-0.77409170786131343</v>
      </c>
      <c r="AT455" s="11">
        <f>IF(('OddsRatio_working_3-way'!X455=0),IF(Q455&gt;0,-Q455^(1/3),(-Q455)^(1/3)),'OddsRatio_working_3-way'!AN455-'OddsRatio_working_3-way'!R455/3)</f>
        <v>-0.29654332754705037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3.47</v>
      </c>
      <c r="B456" s="4">
        <f>IF('True_Odds_Calculator_3-way'!B457="","",'True_Odds_Calculator_3-way'!B457)</f>
        <v>3.33</v>
      </c>
      <c r="C456" s="4">
        <f>IF('True_Odds_Calculator_3-way'!C457="","",'True_Odds_Calculator_3-way'!C457)</f>
        <v>2.2200000000000002</v>
      </c>
      <c r="D456" s="9">
        <f t="shared" si="104"/>
        <v>0.27617980642600248</v>
      </c>
      <c r="E456" s="9">
        <f t="shared" si="105"/>
        <v>0.28799516693072486</v>
      </c>
      <c r="F456" s="9">
        <f t="shared" si="106"/>
        <v>0.43582502664327294</v>
      </c>
      <c r="G456" s="9">
        <f t="shared" si="107"/>
        <v>1.0610645889547001</v>
      </c>
      <c r="H456" s="9">
        <f t="shared" si="108"/>
        <v>3.620829534718109</v>
      </c>
      <c r="I456" s="9">
        <f t="shared" si="109"/>
        <v>3.472280492264451</v>
      </c>
      <c r="J456" s="9">
        <f t="shared" si="110"/>
        <v>2.2944987985247343</v>
      </c>
      <c r="K456" s="11">
        <f t="shared" si="111"/>
        <v>0.28818443804034583</v>
      </c>
      <c r="L456" s="11">
        <f t="shared" si="112"/>
        <v>0.3003003003003003</v>
      </c>
      <c r="M456" s="11">
        <f t="shared" si="113"/>
        <v>0.4504504504504504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-0.27370707415882289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0.23467661134146062</v>
      </c>
      <c r="Q456" s="11">
        <f>2*'OddsRatio_working_3-way'!K456*'OddsRatio_working_3-way'!L456*'OddsRatio_working_3-way'!M456</f>
        <v>7.7965651608458669E-2</v>
      </c>
      <c r="R456" s="11">
        <f t="shared" si="114"/>
        <v>0</v>
      </c>
      <c r="S456" s="11">
        <f t="shared" si="115"/>
        <v>-0.85740060633319903</v>
      </c>
      <c r="T456" s="11">
        <f t="shared" si="116"/>
        <v>-0.28485069977847138</v>
      </c>
      <c r="U456" s="11">
        <f>'OddsRatio_working_3-way'!S456-'OddsRatio_working_3-way'!R456^2/3</f>
        <v>-0.85740060633319903</v>
      </c>
      <c r="V456" s="11">
        <f>'OddsRatio_working_3-way'!S456*'OddsRatio_working_3-way'!R456/3-2*'OddsRatio_working_3-way'!R456^3/27-'OddsRatio_working_3-way'!T456</f>
        <v>0.28485069977847138</v>
      </c>
      <c r="W456" s="11">
        <f>'OddsRatio_working_3-way'!V456^2+4*'OddsRatio_working_3-way'!U456^3/27</f>
        <v>-1.223872778901558E-2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0.15278960121135568</v>
      </c>
      <c r="Y456" s="11">
        <f>IF('OddsRatio_working_3-way'!W456&gt;=0,IF('OddsRatio_working_3-way'!V456+SQRT('OddsRatio_working_3-way'!W456)&gt;0,0,PI()),ACOS('OddsRatio_working_3-way'!V456/(2*'OddsRatio_working_3-way'!X456)))</f>
        <v>0.37044450485413516</v>
      </c>
      <c r="Z456" s="11">
        <f>'OddsRatio_working_3-way'!X456^(1/3)*COS('OddsRatio_working_3-way'!Y456/3)</f>
        <v>0.53053229447735006</v>
      </c>
      <c r="AA456" s="11">
        <f>'OddsRatio_working_3-way'!X456^(1/3)*COS(('OddsRatio_working_3-way'!Y456+2*PI())/3)</f>
        <v>-0.32229039621004218</v>
      </c>
      <c r="AB456" s="11">
        <f>'OddsRatio_working_3-way'!X456^(1/3)*COS(('OddsRatio_working_3-way'!Y456+4*PI())/3)</f>
        <v>-0.20824189826730827</v>
      </c>
      <c r="AC456" s="11">
        <f>'OddsRatio_working_3-way'!X456^(1/3)*SIN('OddsRatio_working_3-way'!Y456/3)</f>
        <v>6.5845930987910112E-2</v>
      </c>
      <c r="AD456" s="11">
        <f>'OddsRatio_working_3-way'!X456^(1/3)*SIN(('OddsRatio_working_3-way'!Y456+2*PI())/3)</f>
        <v>0.42653147905147676</v>
      </c>
      <c r="AE456" s="11">
        <f>'OddsRatio_working_3-way'!X456^(1/3)*SIN(('OddsRatio_working_3-way'!Y456+4*PI())/3)</f>
        <v>-0.49237741003938679</v>
      </c>
      <c r="AF456" s="11">
        <f>-'OddsRatio_working_3-way'!U456/(3*'OddsRatio_working_3-way'!X456^(1/3))*COS(('OddsRatio_working_3-way'!Y456)/3)</f>
        <v>0.53053229447735006</v>
      </c>
      <c r="AG456" s="11">
        <f>-'OddsRatio_working_3-way'!U456/(3*'OddsRatio_working_3-way'!X456^(1/3))*COS(('OddsRatio_working_3-way'!Y456+2*PI())/3)</f>
        <v>-0.32229039621004218</v>
      </c>
      <c r="AH456" s="11">
        <f>-'OddsRatio_working_3-way'!U456/(3*'OddsRatio_working_3-way'!X456^(1/3))*COS(('OddsRatio_working_3-way'!Y456+4*PI())/3)</f>
        <v>-0.20824189826730827</v>
      </c>
      <c r="AI456" s="11">
        <f>'OddsRatio_working_3-way'!U456/(3*'OddsRatio_working_3-way'!X456^(1/3))*SIN(('OddsRatio_working_3-way'!Y456)/3)</f>
        <v>-6.5845930987910112E-2</v>
      </c>
      <c r="AJ456" s="11">
        <f>'OddsRatio_working_3-way'!U456/(3*'OddsRatio_working_3-way'!X456^(1/3))*SIN(('OddsRatio_working_3-way'!Y456+2*PI())/3)</f>
        <v>-0.42653147905147676</v>
      </c>
      <c r="AK456" s="11">
        <f>'OddsRatio_working_3-way'!U456/(3*'OddsRatio_working_3-way'!X456^(1/3))*SIN(('OddsRatio_working_3-way'!Y456+4*PI())/3)</f>
        <v>0.49237741003938679</v>
      </c>
      <c r="AL456" s="11">
        <f>'OddsRatio_working_3-way'!Z456+'OddsRatio_working_3-way'!AF456</f>
        <v>1.0610645889547001</v>
      </c>
      <c r="AM456" s="11">
        <f>'OddsRatio_working_3-way'!AA456+'OddsRatio_working_3-way'!AG456</f>
        <v>-0.64458079242008437</v>
      </c>
      <c r="AN456" s="11">
        <f>'OddsRatio_working_3-way'!AB456+'OddsRatio_working_3-way'!AH456</f>
        <v>-0.41648379653461653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1.0610645889547001</v>
      </c>
      <c r="AS456" s="11">
        <f>IF(('OddsRatio_working_3-way'!X456=0),IF(Q456&gt;0,-Q456^(1/3),(-Q456)^(1/3)),'OddsRatio_working_3-way'!AM456-'OddsRatio_working_3-way'!R456/3)</f>
        <v>-0.64458079242008437</v>
      </c>
      <c r="AT456" s="11">
        <f>IF(('OddsRatio_working_3-way'!X456=0),IF(Q456&gt;0,-Q456^(1/3),(-Q456)^(1/3)),'OddsRatio_working_3-way'!AN456-'OddsRatio_working_3-way'!R456/3)</f>
        <v>-0.41648379653461653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2.5499999999999998</v>
      </c>
      <c r="B457" s="4">
        <f>IF('True_Odds_Calculator_3-way'!B458="","",'True_Odds_Calculator_3-way'!B458)</f>
        <v>3.29</v>
      </c>
      <c r="C457" s="4">
        <f>IF('True_Odds_Calculator_3-way'!C458="","",'True_Odds_Calculator_3-way'!C458)</f>
        <v>2.91</v>
      </c>
      <c r="D457" s="9">
        <f t="shared" si="104"/>
        <v>0.3780931456771679</v>
      </c>
      <c r="E457" s="9">
        <f t="shared" si="105"/>
        <v>0.29153375180575325</v>
      </c>
      <c r="F457" s="9">
        <f t="shared" si="106"/>
        <v>0.33037310251707896</v>
      </c>
      <c r="G457" s="9">
        <f t="shared" si="107"/>
        <v>1.0611941347859379</v>
      </c>
      <c r="H457" s="9">
        <f t="shared" si="108"/>
        <v>2.6448509089182028</v>
      </c>
      <c r="I457" s="9">
        <f t="shared" si="109"/>
        <v>3.4301345686597977</v>
      </c>
      <c r="J457" s="9">
        <f t="shared" si="110"/>
        <v>3.0268807974411418</v>
      </c>
      <c r="K457" s="11">
        <f t="shared" si="111"/>
        <v>0.39215686274509809</v>
      </c>
      <c r="L457" s="11">
        <f t="shared" si="112"/>
        <v>0.303951367781155</v>
      </c>
      <c r="M457" s="11">
        <f t="shared" si="113"/>
        <v>0.3436426116838488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-0.27769718693940981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0.23552595711092805</v>
      </c>
      <c r="Q457" s="11">
        <f>2*'OddsRatio_working_3-way'!K457*'OddsRatio_working_3-way'!L457*'OddsRatio_working_3-way'!M457</f>
        <v>8.1922072038583663E-2</v>
      </c>
      <c r="R457" s="11">
        <f t="shared" si="114"/>
        <v>0</v>
      </c>
      <c r="S457" s="11">
        <f t="shared" si="115"/>
        <v>-0.8481395137874298</v>
      </c>
      <c r="T457" s="11">
        <f t="shared" si="116"/>
        <v>-0.29500504827388863</v>
      </c>
      <c r="U457" s="11">
        <f>'OddsRatio_working_3-way'!S457-'OddsRatio_working_3-way'!R457^2/3</f>
        <v>-0.8481395137874298</v>
      </c>
      <c r="V457" s="11">
        <f>'OddsRatio_working_3-way'!S457*'OddsRatio_working_3-way'!R457/3-2*'OddsRatio_working_3-way'!R457^3/27-'OddsRatio_working_3-way'!T457</f>
        <v>0.29500504827388863</v>
      </c>
      <c r="W457" s="11">
        <f>'OddsRatio_working_3-way'!V457^2+4*'OddsRatio_working_3-way'!U457^3/27</f>
        <v>-3.3573868687970521E-3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0.15032079478225593</v>
      </c>
      <c r="Y457" s="11">
        <f>IF('OddsRatio_working_3-way'!W457&gt;=0,IF('OddsRatio_working_3-way'!V457+SQRT('OddsRatio_working_3-way'!W457)&gt;0,0,PI()),ACOS('OddsRatio_working_3-way'!V457/(2*'OddsRatio_working_3-way'!X457)))</f>
        <v>0.19394459703900524</v>
      </c>
      <c r="Z457" s="11">
        <f>'OddsRatio_working_3-way'!X457^(1/3)*COS('OddsRatio_working_3-way'!Y457/3)</f>
        <v>0.53059706739296908</v>
      </c>
      <c r="AA457" s="11">
        <f>'OddsRatio_working_3-way'!X457^(1/3)*COS(('OddsRatio_working_3-way'!Y457+2*PI())/3)</f>
        <v>-0.2950465168607812</v>
      </c>
      <c r="AB457" s="11">
        <f>'OddsRatio_working_3-way'!X457^(1/3)*COS(('OddsRatio_working_3-way'!Y457+4*PI())/3)</f>
        <v>-0.23555055053218799</v>
      </c>
      <c r="AC457" s="11">
        <f>'OddsRatio_working_3-way'!X457^(1/3)*SIN('OddsRatio_working_3-way'!Y457/3)</f>
        <v>3.4350012175510453E-2</v>
      </c>
      <c r="AD457" s="11">
        <f>'OddsRatio_working_3-way'!X457^(1/3)*SIN(('OddsRatio_working_3-way'!Y457+2*PI())/3)</f>
        <v>0.44233553344807991</v>
      </c>
      <c r="AE457" s="11">
        <f>'OddsRatio_working_3-way'!X457^(1/3)*SIN(('OddsRatio_working_3-way'!Y457+4*PI())/3)</f>
        <v>-0.47668554562359017</v>
      </c>
      <c r="AF457" s="11">
        <f>-'OddsRatio_working_3-way'!U457/(3*'OddsRatio_working_3-way'!X457^(1/3))*COS(('OddsRatio_working_3-way'!Y457)/3)</f>
        <v>0.53059706739296897</v>
      </c>
      <c r="AG457" s="11">
        <f>-'OddsRatio_working_3-way'!U457/(3*'OddsRatio_working_3-way'!X457^(1/3))*COS(('OddsRatio_working_3-way'!Y457+2*PI())/3)</f>
        <v>-0.29504651686078115</v>
      </c>
      <c r="AH457" s="11">
        <f>-'OddsRatio_working_3-way'!U457/(3*'OddsRatio_working_3-way'!X457^(1/3))*COS(('OddsRatio_working_3-way'!Y457+4*PI())/3)</f>
        <v>-0.23555055053218793</v>
      </c>
      <c r="AI457" s="11">
        <f>'OddsRatio_working_3-way'!U457/(3*'OddsRatio_working_3-way'!X457^(1/3))*SIN(('OddsRatio_working_3-way'!Y457)/3)</f>
        <v>-3.4350012175510446E-2</v>
      </c>
      <c r="AJ457" s="11">
        <f>'OddsRatio_working_3-way'!U457/(3*'OddsRatio_working_3-way'!X457^(1/3))*SIN(('OddsRatio_working_3-way'!Y457+2*PI())/3)</f>
        <v>-0.4423355334480798</v>
      </c>
      <c r="AK457" s="11">
        <f>'OddsRatio_working_3-way'!U457/(3*'OddsRatio_working_3-way'!X457^(1/3))*SIN(('OddsRatio_working_3-way'!Y457+4*PI())/3)</f>
        <v>0.47668554562359006</v>
      </c>
      <c r="AL457" s="11">
        <f>'OddsRatio_working_3-way'!Z457+'OddsRatio_working_3-way'!AF457</f>
        <v>1.0611941347859379</v>
      </c>
      <c r="AM457" s="11">
        <f>'OddsRatio_working_3-way'!AA457+'OddsRatio_working_3-way'!AG457</f>
        <v>-0.59009303372156241</v>
      </c>
      <c r="AN457" s="11">
        <f>'OddsRatio_working_3-way'!AB457+'OddsRatio_working_3-way'!AH457</f>
        <v>-0.47110110106437592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1.0611941347859379</v>
      </c>
      <c r="AS457" s="11">
        <f>IF(('OddsRatio_working_3-way'!X457=0),IF(Q457&gt;0,-Q457^(1/3),(-Q457)^(1/3)),'OddsRatio_working_3-way'!AM457-'OddsRatio_working_3-way'!R457/3)</f>
        <v>-0.59009303372156241</v>
      </c>
      <c r="AT457" s="11">
        <f>IF(('OddsRatio_working_3-way'!X457=0),IF(Q457&gt;0,-Q457^(1/3),(-Q457)^(1/3)),'OddsRatio_working_3-way'!AN457-'OddsRatio_working_3-way'!R457/3)</f>
        <v>-0.47110110106437592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3.6</v>
      </c>
      <c r="B458" s="4">
        <f>IF('True_Odds_Calculator_3-way'!B459="","",'True_Odds_Calculator_3-way'!B459)</f>
        <v>3.45</v>
      </c>
      <c r="C458" s="4">
        <f>IF('True_Odds_Calculator_3-way'!C459="","",'True_Odds_Calculator_3-way'!C459)</f>
        <v>2.12</v>
      </c>
      <c r="D458" s="9">
        <f t="shared" si="104"/>
        <v>0.26579934404312022</v>
      </c>
      <c r="E458" s="9">
        <f t="shared" si="105"/>
        <v>0.27755598558231009</v>
      </c>
      <c r="F458" s="9">
        <f t="shared" si="106"/>
        <v>0.45664467037456991</v>
      </c>
      <c r="G458" s="9">
        <f t="shared" si="107"/>
        <v>1.0623986627668731</v>
      </c>
      <c r="H458" s="9">
        <f t="shared" si="108"/>
        <v>3.7622365231938701</v>
      </c>
      <c r="I458" s="9">
        <f t="shared" si="109"/>
        <v>3.6028767237788388</v>
      </c>
      <c r="J458" s="9">
        <f t="shared" si="110"/>
        <v>2.1898865022988976</v>
      </c>
      <c r="K458" s="11">
        <f t="shared" si="111"/>
        <v>0.27777777777777779</v>
      </c>
      <c r="L458" s="11">
        <f t="shared" si="112"/>
        <v>0.28985507246376813</v>
      </c>
      <c r="M458" s="11">
        <f t="shared" si="113"/>
        <v>0.47169811320754712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-0.27095676480418085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0.23432990003949802</v>
      </c>
      <c r="Q458" s="11">
        <f>2*'OddsRatio_working_3-way'!K458*'OddsRatio_working_3-way'!L458*'OddsRatio_working_3-way'!M458</f>
        <v>7.595782821377571E-2</v>
      </c>
      <c r="R458" s="11">
        <f t="shared" si="114"/>
        <v>0</v>
      </c>
      <c r="S458" s="11">
        <f t="shared" si="115"/>
        <v>-0.86482395155864489</v>
      </c>
      <c r="T458" s="11">
        <f t="shared" si="116"/>
        <v>-0.28033191298497406</v>
      </c>
      <c r="U458" s="11">
        <f>'OddsRatio_working_3-way'!S458-'OddsRatio_working_3-way'!R458^2/3</f>
        <v>-0.86482395155864489</v>
      </c>
      <c r="V458" s="11">
        <f>'OddsRatio_working_3-way'!S458*'OddsRatio_working_3-way'!R458/3-2*'OddsRatio_working_3-way'!R458^3/27-'OddsRatio_working_3-way'!T458</f>
        <v>0.28033191298497406</v>
      </c>
      <c r="W458" s="11">
        <f>'OddsRatio_working_3-way'!V458^2+4*'OddsRatio_working_3-way'!U458^3/27</f>
        <v>-1.7239134693506297E-2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0.15477816071019304</v>
      </c>
      <c r="Y458" s="11">
        <f>IF('OddsRatio_working_3-way'!W458&gt;=0,IF('OddsRatio_working_3-way'!V458+SQRT('OddsRatio_working_3-way'!W458)&gt;0,0,PI()),ACOS('OddsRatio_working_3-way'!V458/(2*'OddsRatio_working_3-way'!X458)))</f>
        <v>0.43802153830952606</v>
      </c>
      <c r="Z458" s="11">
        <f>'OddsRatio_working_3-way'!X458^(1/3)*COS('OddsRatio_working_3-way'!Y458/3)</f>
        <v>0.53119933138343656</v>
      </c>
      <c r="AA458" s="11">
        <f>'OddsRatio_working_3-way'!X458^(1/3)*COS(('OddsRatio_working_3-way'!Y458+2*PI())/3)</f>
        <v>-0.3332490606853446</v>
      </c>
      <c r="AB458" s="11">
        <f>'OddsRatio_working_3-way'!X458^(1/3)*COS(('OddsRatio_working_3-way'!Y458+4*PI())/3)</f>
        <v>-0.19795027069809193</v>
      </c>
      <c r="AC458" s="11">
        <f>'OddsRatio_working_3-way'!X458^(1/3)*SIN('OddsRatio_working_3-way'!Y458/3)</f>
        <v>7.8114792820170975E-2</v>
      </c>
      <c r="AD458" s="11">
        <f>'OddsRatio_working_3-way'!X458^(1/3)*SIN(('OddsRatio_working_3-way'!Y458+2*PI())/3)</f>
        <v>0.42097471904127909</v>
      </c>
      <c r="AE458" s="11">
        <f>'OddsRatio_working_3-way'!X458^(1/3)*SIN(('OddsRatio_working_3-way'!Y458+4*PI())/3)</f>
        <v>-0.49908951186145001</v>
      </c>
      <c r="AF458" s="11">
        <f>-'OddsRatio_working_3-way'!U458/(3*'OddsRatio_working_3-way'!X458^(1/3))*COS(('OddsRatio_working_3-way'!Y458)/3)</f>
        <v>0.53119933138343656</v>
      </c>
      <c r="AG458" s="11">
        <f>-'OddsRatio_working_3-way'!U458/(3*'OddsRatio_working_3-way'!X458^(1/3))*COS(('OddsRatio_working_3-way'!Y458+2*PI())/3)</f>
        <v>-0.33324906068534454</v>
      </c>
      <c r="AH458" s="11">
        <f>-'OddsRatio_working_3-way'!U458/(3*'OddsRatio_working_3-way'!X458^(1/3))*COS(('OddsRatio_working_3-way'!Y458+4*PI())/3)</f>
        <v>-0.19795027069809187</v>
      </c>
      <c r="AI458" s="11">
        <f>'OddsRatio_working_3-way'!U458/(3*'OddsRatio_working_3-way'!X458^(1/3))*SIN(('OddsRatio_working_3-way'!Y458)/3)</f>
        <v>-7.8114792820170961E-2</v>
      </c>
      <c r="AJ458" s="11">
        <f>'OddsRatio_working_3-way'!U458/(3*'OddsRatio_working_3-way'!X458^(1/3))*SIN(('OddsRatio_working_3-way'!Y458+2*PI())/3)</f>
        <v>-0.42097471904127903</v>
      </c>
      <c r="AK458" s="11">
        <f>'OddsRatio_working_3-way'!U458/(3*'OddsRatio_working_3-way'!X458^(1/3))*SIN(('OddsRatio_working_3-way'!Y458+4*PI())/3)</f>
        <v>0.4990895118614499</v>
      </c>
      <c r="AL458" s="11">
        <f>'OddsRatio_working_3-way'!Z458+'OddsRatio_working_3-way'!AF458</f>
        <v>1.0623986627668731</v>
      </c>
      <c r="AM458" s="11">
        <f>'OddsRatio_working_3-way'!AA458+'OddsRatio_working_3-way'!AG458</f>
        <v>-0.66649812137068909</v>
      </c>
      <c r="AN458" s="11">
        <f>'OddsRatio_working_3-way'!AB458+'OddsRatio_working_3-way'!AH458</f>
        <v>-0.3959005413961838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1.0623986627668731</v>
      </c>
      <c r="AS458" s="11">
        <f>IF(('OddsRatio_working_3-way'!X458=0),IF(Q458&gt;0,-Q458^(1/3),(-Q458)^(1/3)),'OddsRatio_working_3-way'!AM458-'OddsRatio_working_3-way'!R458/3)</f>
        <v>-0.66649812137068909</v>
      </c>
      <c r="AT458" s="11">
        <f>IF(('OddsRatio_working_3-way'!X458=0),IF(Q458&gt;0,-Q458^(1/3),(-Q458)^(1/3)),'OddsRatio_working_3-way'!AN458-'OddsRatio_working_3-way'!R458/3)</f>
        <v>-0.3959005413961838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1.62</v>
      </c>
      <c r="B459" s="4">
        <f>IF('True_Odds_Calculator_3-way'!B460="","",'True_Odds_Calculator_3-way'!B460)</f>
        <v>3.96</v>
      </c>
      <c r="C459" s="4">
        <f>IF('True_Odds_Calculator_3-way'!C460="","",'True_Odds_Calculator_3-way'!C460)</f>
        <v>5.75</v>
      </c>
      <c r="D459" s="9">
        <f t="shared" si="104"/>
        <v>0.59879317211808336</v>
      </c>
      <c r="E459" s="9">
        <f t="shared" si="105"/>
        <v>0.23816144230066283</v>
      </c>
      <c r="F459" s="9">
        <f t="shared" si="106"/>
        <v>0.16304538558125381</v>
      </c>
      <c r="G459" s="9">
        <f t="shared" si="107"/>
        <v>1.0806866494775362</v>
      </c>
      <c r="H459" s="9">
        <f t="shared" si="108"/>
        <v>1.6700257226760724</v>
      </c>
      <c r="I459" s="9">
        <f t="shared" si="109"/>
        <v>4.1988324824535077</v>
      </c>
      <c r="J459" s="9">
        <f t="shared" si="110"/>
        <v>6.1332615850182961</v>
      </c>
      <c r="K459" s="11">
        <f t="shared" si="111"/>
        <v>0.61728395061728392</v>
      </c>
      <c r="L459" s="11">
        <f t="shared" si="112"/>
        <v>0.25252525252525254</v>
      </c>
      <c r="M459" s="11">
        <f t="shared" si="113"/>
        <v>0.17391304347826086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-0.2363191767378563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0.22582236752929186</v>
      </c>
      <c r="Q459" s="11">
        <f>2*'OddsRatio_working_3-way'!K459*'OddsRatio_working_3-way'!L459*'OddsRatio_working_3-way'!M459</f>
        <v>5.421905582936179E-2</v>
      </c>
      <c r="R459" s="11">
        <f t="shared" si="114"/>
        <v>0</v>
      </c>
      <c r="S459" s="11">
        <f t="shared" si="115"/>
        <v>-0.95558206763639697</v>
      </c>
      <c r="T459" s="11">
        <f t="shared" si="116"/>
        <v>-0.22943146882026338</v>
      </c>
      <c r="U459" s="11">
        <f>'OddsRatio_working_3-way'!S459-'OddsRatio_working_3-way'!R459^2/3</f>
        <v>-0.95558206763639697</v>
      </c>
      <c r="V459" s="11">
        <f>'OddsRatio_working_3-way'!S459*'OddsRatio_working_3-way'!R459/3-2*'OddsRatio_working_3-way'!R459^3/27-'OddsRatio_working_3-way'!T459</f>
        <v>0.22943146882026338</v>
      </c>
      <c r="W459" s="11">
        <f>'OddsRatio_working_3-way'!V459^2+4*'OddsRatio_working_3-way'!U459^3/27</f>
        <v>-7.6631930977982737E-2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0.1797711947608725</v>
      </c>
      <c r="Y459" s="11">
        <f>IF('OddsRatio_working_3-way'!W459&gt;=0,IF('OddsRatio_working_3-way'!V459+SQRT('OddsRatio_working_3-way'!W459)&gt;0,0,PI()),ACOS('OddsRatio_working_3-way'!V459/(2*'OddsRatio_working_3-way'!X459)))</f>
        <v>0.87874128915153416</v>
      </c>
      <c r="Z459" s="11">
        <f>'OddsRatio_working_3-way'!X459^(1/3)*COS('OddsRatio_working_3-way'!Y459/3)</f>
        <v>0.54034332473876823</v>
      </c>
      <c r="AA459" s="11">
        <f>'OddsRatio_working_3-way'!X459^(1/3)*COS(('OddsRatio_working_3-way'!Y459+2*PI())/3)</f>
        <v>-0.41130045272340743</v>
      </c>
      <c r="AB459" s="11">
        <f>'OddsRatio_working_3-way'!X459^(1/3)*COS(('OddsRatio_working_3-way'!Y459+4*PI())/3)</f>
        <v>-0.12904287201536058</v>
      </c>
      <c r="AC459" s="11">
        <f>'OddsRatio_working_3-way'!X459^(1/3)*SIN('OddsRatio_working_3-way'!Y459/3)</f>
        <v>0.16296149020260331</v>
      </c>
      <c r="AD459" s="11">
        <f>'OddsRatio_working_3-way'!X459^(1/3)*SIN(('OddsRatio_working_3-way'!Y459+2*PI())/3)</f>
        <v>0.38647030088781614</v>
      </c>
      <c r="AE459" s="11">
        <f>'OddsRatio_working_3-way'!X459^(1/3)*SIN(('OddsRatio_working_3-way'!Y459+4*PI())/3)</f>
        <v>-0.5494317910904194</v>
      </c>
      <c r="AF459" s="11">
        <f>-'OddsRatio_working_3-way'!U459/(3*'OddsRatio_working_3-way'!X459^(1/3))*COS(('OddsRatio_working_3-way'!Y459)/3)</f>
        <v>0.54034332473876812</v>
      </c>
      <c r="AG459" s="11">
        <f>-'OddsRatio_working_3-way'!U459/(3*'OddsRatio_working_3-way'!X459^(1/3))*COS(('OddsRatio_working_3-way'!Y459+2*PI())/3)</f>
        <v>-0.41130045272340737</v>
      </c>
      <c r="AH459" s="11">
        <f>-'OddsRatio_working_3-way'!U459/(3*'OddsRatio_working_3-way'!X459^(1/3))*COS(('OddsRatio_working_3-way'!Y459+4*PI())/3)</f>
        <v>-0.12904287201536055</v>
      </c>
      <c r="AI459" s="11">
        <f>'OddsRatio_working_3-way'!U459/(3*'OddsRatio_working_3-way'!X459^(1/3))*SIN(('OddsRatio_working_3-way'!Y459)/3)</f>
        <v>-0.16296149020260328</v>
      </c>
      <c r="AJ459" s="11">
        <f>'OddsRatio_working_3-way'!U459/(3*'OddsRatio_working_3-way'!X459^(1/3))*SIN(('OddsRatio_working_3-way'!Y459+2*PI())/3)</f>
        <v>-0.38647030088781603</v>
      </c>
      <c r="AK459" s="11">
        <f>'OddsRatio_working_3-way'!U459/(3*'OddsRatio_working_3-way'!X459^(1/3))*SIN(('OddsRatio_working_3-way'!Y459+4*PI())/3)</f>
        <v>0.5494317910904194</v>
      </c>
      <c r="AL459" s="11">
        <f>'OddsRatio_working_3-way'!Z459+'OddsRatio_working_3-way'!AF459</f>
        <v>1.0806866494775362</v>
      </c>
      <c r="AM459" s="11">
        <f>'OddsRatio_working_3-way'!AA459+'OddsRatio_working_3-way'!AG459</f>
        <v>-0.82260090544681486</v>
      </c>
      <c r="AN459" s="11">
        <f>'OddsRatio_working_3-way'!AB459+'OddsRatio_working_3-way'!AH459</f>
        <v>-0.25808574403072115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1.0806866494775362</v>
      </c>
      <c r="AS459" s="11">
        <f>IF(('OddsRatio_working_3-way'!X459=0),IF(Q459&gt;0,-Q459^(1/3),(-Q459)^(1/3)),'OddsRatio_working_3-way'!AM459-'OddsRatio_working_3-way'!R459/3)</f>
        <v>-0.82260090544681486</v>
      </c>
      <c r="AT459" s="11">
        <f>IF(('OddsRatio_working_3-way'!X459=0),IF(Q459&gt;0,-Q459^(1/3),(-Q459)^(1/3)),'OddsRatio_working_3-way'!AN459-'OddsRatio_working_3-way'!R459/3)</f>
        <v>-0.25808574403072115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1.55</v>
      </c>
      <c r="B460" s="4">
        <f>IF('True_Odds_Calculator_3-way'!B461="","",'True_Odds_Calculator_3-way'!B461)</f>
        <v>4.1900000000000004</v>
      </c>
      <c r="C460" s="4">
        <f>IF('True_Odds_Calculator_3-way'!C461="","",'True_Odds_Calculator_3-way'!C461)</f>
        <v>6.31</v>
      </c>
      <c r="D460" s="9">
        <f t="shared" si="104"/>
        <v>0.6270039679521906</v>
      </c>
      <c r="E460" s="9">
        <f t="shared" si="105"/>
        <v>0.2247019236178838</v>
      </c>
      <c r="F460" s="9">
        <f t="shared" si="106"/>
        <v>0.14829410842992555</v>
      </c>
      <c r="G460" s="9">
        <f t="shared" si="107"/>
        <v>1.0816113428089194</v>
      </c>
      <c r="H460" s="9">
        <f t="shared" si="108"/>
        <v>1.5948862385449059</v>
      </c>
      <c r="I460" s="9">
        <f t="shared" si="109"/>
        <v>4.4503401835604537</v>
      </c>
      <c r="J460" s="9">
        <f t="shared" si="110"/>
        <v>6.74335623031536</v>
      </c>
      <c r="K460" s="11">
        <f t="shared" si="111"/>
        <v>0.64516129032258063</v>
      </c>
      <c r="L460" s="11">
        <f t="shared" si="112"/>
        <v>0.2386634844868735</v>
      </c>
      <c r="M460" s="11">
        <f t="shared" si="113"/>
        <v>0.1584786053882726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-0.22733840739799471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0.22083784413948218</v>
      </c>
      <c r="Q460" s="11">
        <f>2*'OddsRatio_working_3-way'!K460*'OddsRatio_working_3-way'!L460*'OddsRatio_working_3-way'!M460</f>
        <v>4.880394345623916E-2</v>
      </c>
      <c r="R460" s="11">
        <f t="shared" si="114"/>
        <v>0</v>
      </c>
      <c r="S460" s="11">
        <f t="shared" si="115"/>
        <v>-0.97140578517763532</v>
      </c>
      <c r="T460" s="11">
        <f t="shared" si="116"/>
        <v>-0.21467531164146639</v>
      </c>
      <c r="U460" s="11">
        <f>'OddsRatio_working_3-way'!S460-'OddsRatio_working_3-way'!R460^2/3</f>
        <v>-0.97140578517763532</v>
      </c>
      <c r="V460" s="11">
        <f>'OddsRatio_working_3-way'!S460*'OddsRatio_working_3-way'!R460/3-2*'OddsRatio_working_3-way'!R460^3/27-'OddsRatio_working_3-way'!T460</f>
        <v>0.21467531164146639</v>
      </c>
      <c r="W460" s="11">
        <f>'OddsRatio_working_3-way'!V460^2+4*'OddsRatio_working_3-way'!U460^3/27</f>
        <v>-8.9714045895208011E-2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0.18425494248701221</v>
      </c>
      <c r="Y460" s="11">
        <f>IF('OddsRatio_working_3-way'!W460&gt;=0,IF('OddsRatio_working_3-way'!V460+SQRT('OddsRatio_working_3-way'!W460)&gt;0,0,PI()),ACOS('OddsRatio_working_3-way'!V460/(2*'OddsRatio_working_3-way'!X460)))</f>
        <v>0.9489342342345285</v>
      </c>
      <c r="Z460" s="11">
        <f>'OddsRatio_working_3-way'!X460^(1/3)*COS('OddsRatio_working_3-way'!Y460/3)</f>
        <v>0.54080567140445968</v>
      </c>
      <c r="AA460" s="11">
        <f>'OddsRatio_working_3-way'!X460^(1/3)*COS(('OddsRatio_working_3-way'!Y460+2*PI())/3)</f>
        <v>-0.42369460204011089</v>
      </c>
      <c r="AB460" s="11">
        <f>'OddsRatio_working_3-way'!X460^(1/3)*COS(('OddsRatio_working_3-way'!Y460+4*PI())/3)</f>
        <v>-0.11711106936434862</v>
      </c>
      <c r="AC460" s="11">
        <f>'OddsRatio_working_3-way'!X460^(1/3)*SIN('OddsRatio_working_3-way'!Y460/3)</f>
        <v>0.17700608511945781</v>
      </c>
      <c r="AD460" s="11">
        <f>'OddsRatio_working_3-way'!X460^(1/3)*SIN(('OddsRatio_working_3-way'!Y460+2*PI())/3)</f>
        <v>0.3798484073872328</v>
      </c>
      <c r="AE460" s="11">
        <f>'OddsRatio_working_3-way'!X460^(1/3)*SIN(('OddsRatio_working_3-way'!Y460+4*PI())/3)</f>
        <v>-0.5568544925066905</v>
      </c>
      <c r="AF460" s="11">
        <f>-'OddsRatio_working_3-way'!U460/(3*'OddsRatio_working_3-way'!X460^(1/3))*COS(('OddsRatio_working_3-way'!Y460)/3)</f>
        <v>0.54080567140445968</v>
      </c>
      <c r="AG460" s="11">
        <f>-'OddsRatio_working_3-way'!U460/(3*'OddsRatio_working_3-way'!X460^(1/3))*COS(('OddsRatio_working_3-way'!Y460+2*PI())/3)</f>
        <v>-0.42369460204011089</v>
      </c>
      <c r="AH460" s="11">
        <f>-'OddsRatio_working_3-way'!U460/(3*'OddsRatio_working_3-way'!X460^(1/3))*COS(('OddsRatio_working_3-way'!Y460+4*PI())/3)</f>
        <v>-0.11711106936434862</v>
      </c>
      <c r="AI460" s="11">
        <f>'OddsRatio_working_3-way'!U460/(3*'OddsRatio_working_3-way'!X460^(1/3))*SIN(('OddsRatio_working_3-way'!Y460)/3)</f>
        <v>-0.17700608511945781</v>
      </c>
      <c r="AJ460" s="11">
        <f>'OddsRatio_working_3-way'!U460/(3*'OddsRatio_working_3-way'!X460^(1/3))*SIN(('OddsRatio_working_3-way'!Y460+2*PI())/3)</f>
        <v>-0.3798484073872328</v>
      </c>
      <c r="AK460" s="11">
        <f>'OddsRatio_working_3-way'!U460/(3*'OddsRatio_working_3-way'!X460^(1/3))*SIN(('OddsRatio_working_3-way'!Y460+4*PI())/3)</f>
        <v>0.5568544925066905</v>
      </c>
      <c r="AL460" s="11">
        <f>'OddsRatio_working_3-way'!Z460+'OddsRatio_working_3-way'!AF460</f>
        <v>1.0816113428089194</v>
      </c>
      <c r="AM460" s="11">
        <f>'OddsRatio_working_3-way'!AA460+'OddsRatio_working_3-way'!AG460</f>
        <v>-0.84738920408022178</v>
      </c>
      <c r="AN460" s="11">
        <f>'OddsRatio_working_3-way'!AB460+'OddsRatio_working_3-way'!AH460</f>
        <v>-0.23422213872869724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1.0816113428089194</v>
      </c>
      <c r="AS460" s="11">
        <f>IF(('OddsRatio_working_3-way'!X460=0),IF(Q460&gt;0,-Q460^(1/3),(-Q460)^(1/3)),'OddsRatio_working_3-way'!AM460-'OddsRatio_working_3-way'!R460/3)</f>
        <v>-0.84738920408022178</v>
      </c>
      <c r="AT460" s="11">
        <f>IF(('OddsRatio_working_3-way'!X460=0),IF(Q460&gt;0,-Q460^(1/3),(-Q460)^(1/3)),'OddsRatio_working_3-way'!AN460-'OddsRatio_working_3-way'!R460/3)</f>
        <v>-0.23422213872869724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2.13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3.58</v>
      </c>
      <c r="D461" s="9">
        <f t="shared" si="104"/>
        <v>0.45439159401554163</v>
      </c>
      <c r="E461" s="9">
        <f t="shared" si="105"/>
        <v>0.2783376245859972</v>
      </c>
      <c r="F461" s="9">
        <f t="shared" si="106"/>
        <v>0.26727078139846122</v>
      </c>
      <c r="G461" s="9">
        <f t="shared" si="107"/>
        <v>1.062606139045047</v>
      </c>
      <c r="H461" s="9">
        <f t="shared" si="108"/>
        <v>2.2007449371209029</v>
      </c>
      <c r="I461" s="9">
        <f t="shared" si="109"/>
        <v>3.5927589792699148</v>
      </c>
      <c r="J461" s="9">
        <f t="shared" si="110"/>
        <v>3.7415238387362209</v>
      </c>
      <c r="K461" s="11">
        <f t="shared" si="111"/>
        <v>0.46948356807511737</v>
      </c>
      <c r="L461" s="11">
        <f t="shared" si="112"/>
        <v>0.29069767441860467</v>
      </c>
      <c r="M461" s="11">
        <f t="shared" si="113"/>
        <v>0.27932960893854747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-0.27118577386104326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0.23445205466918695</v>
      </c>
      <c r="Q461" s="11">
        <f>2*'OddsRatio_working_3-way'!K461*'OddsRatio_working_3-way'!L461*'OddsRatio_working_3-way'!M461</f>
        <v>7.6244570624125846E-2</v>
      </c>
      <c r="R461" s="11">
        <f t="shared" si="114"/>
        <v>0</v>
      </c>
      <c r="S461" s="11">
        <f t="shared" si="115"/>
        <v>-0.86454407740916817</v>
      </c>
      <c r="T461" s="11">
        <f t="shared" si="116"/>
        <v>-0.2811525454989165</v>
      </c>
      <c r="U461" s="11">
        <f>'OddsRatio_working_3-way'!S461-'OddsRatio_working_3-way'!R461^2/3</f>
        <v>-0.86454407740916817</v>
      </c>
      <c r="V461" s="11">
        <f>'OddsRatio_working_3-way'!S461*'OddsRatio_working_3-way'!R461/3-2*'OddsRatio_working_3-way'!R461^3/27-'OddsRatio_working_3-way'!T461</f>
        <v>0.2811525454989165</v>
      </c>
      <c r="W461" s="11">
        <f>'OddsRatio_working_3-way'!V461^2+4*'OddsRatio_working_3-way'!U461^3/27</f>
        <v>-1.6685359681611528E-2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0.15470303287438472</v>
      </c>
      <c r="Y461" s="11">
        <f>IF('OddsRatio_working_3-way'!W461&gt;=0,IF('OddsRatio_working_3-way'!V461+SQRT('OddsRatio_working_3-way'!W461)&gt;0,0,PI()),ACOS('OddsRatio_working_3-way'!V461/(2*'OddsRatio_working_3-way'!X461)))</f>
        <v>0.4306737911895504</v>
      </c>
      <c r="Z461" s="11">
        <f>'OddsRatio_working_3-way'!X461^(1/3)*COS('OddsRatio_working_3-way'!Y461/3)</f>
        <v>0.53130306952252349</v>
      </c>
      <c r="AA461" s="11">
        <f>'OddsRatio_working_3-way'!X461^(1/3)*COS(('OddsRatio_working_3-way'!Y461+2*PI())/3)</f>
        <v>-0.33216322989264763</v>
      </c>
      <c r="AB461" s="11">
        <f>'OddsRatio_working_3-way'!X461^(1/3)*COS(('OddsRatio_working_3-way'!Y461+4*PI())/3)</f>
        <v>-0.19913983962987605</v>
      </c>
      <c r="AC461" s="11">
        <f>'OddsRatio_working_3-way'!X461^(1/3)*SIN('OddsRatio_working_3-way'!Y461/3)</f>
        <v>7.6801090176728107E-2</v>
      </c>
      <c r="AD461" s="11">
        <f>'OddsRatio_working_3-way'!X461^(1/3)*SIN(('OddsRatio_working_3-way'!Y461+2*PI())/3)</f>
        <v>0.42172141022679116</v>
      </c>
      <c r="AE461" s="11">
        <f>'OddsRatio_working_3-way'!X461^(1/3)*SIN(('OddsRatio_working_3-way'!Y461+4*PI())/3)</f>
        <v>-0.49852250040351903</v>
      </c>
      <c r="AF461" s="11">
        <f>-'OddsRatio_working_3-way'!U461/(3*'OddsRatio_working_3-way'!X461^(1/3))*COS(('OddsRatio_working_3-way'!Y461)/3)</f>
        <v>0.53130306952252349</v>
      </c>
      <c r="AG461" s="11">
        <f>-'OddsRatio_working_3-way'!U461/(3*'OddsRatio_working_3-way'!X461^(1/3))*COS(('OddsRatio_working_3-way'!Y461+2*PI())/3)</f>
        <v>-0.33216322989264763</v>
      </c>
      <c r="AH461" s="11">
        <f>-'OddsRatio_working_3-way'!U461/(3*'OddsRatio_working_3-way'!X461^(1/3))*COS(('OddsRatio_working_3-way'!Y461+4*PI())/3)</f>
        <v>-0.19913983962987605</v>
      </c>
      <c r="AI461" s="11">
        <f>'OddsRatio_working_3-way'!U461/(3*'OddsRatio_working_3-way'!X461^(1/3))*SIN(('OddsRatio_working_3-way'!Y461)/3)</f>
        <v>-7.6801090176728107E-2</v>
      </c>
      <c r="AJ461" s="11">
        <f>'OddsRatio_working_3-way'!U461/(3*'OddsRatio_working_3-way'!X461^(1/3))*SIN(('OddsRatio_working_3-way'!Y461+2*PI())/3)</f>
        <v>-0.42172141022679116</v>
      </c>
      <c r="AK461" s="11">
        <f>'OddsRatio_working_3-way'!U461/(3*'OddsRatio_working_3-way'!X461^(1/3))*SIN(('OddsRatio_working_3-way'!Y461+4*PI())/3)</f>
        <v>0.49852250040351903</v>
      </c>
      <c r="AL461" s="11">
        <f>'OddsRatio_working_3-way'!Z461+'OddsRatio_working_3-way'!AF461</f>
        <v>1.062606139045047</v>
      </c>
      <c r="AM461" s="11">
        <f>'OddsRatio_working_3-way'!AA461+'OddsRatio_working_3-way'!AG461</f>
        <v>-0.66432645978529525</v>
      </c>
      <c r="AN461" s="11">
        <f>'OddsRatio_working_3-way'!AB461+'OddsRatio_working_3-way'!AH461</f>
        <v>-0.39827967925975211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1.062606139045047</v>
      </c>
      <c r="AS461" s="11">
        <f>IF(('OddsRatio_working_3-way'!X461=0),IF(Q461&gt;0,-Q461^(1/3),(-Q461)^(1/3)),'OddsRatio_working_3-way'!AM461-'OddsRatio_working_3-way'!R461/3)</f>
        <v>-0.66432645978529525</v>
      </c>
      <c r="AT461" s="11">
        <f>IF(('OddsRatio_working_3-way'!X461=0),IF(Q461&gt;0,-Q461^(1/3),(-Q461)^(1/3)),'OddsRatio_working_3-way'!AN461-'OddsRatio_working_3-way'!R461/3)</f>
        <v>-0.39827967925975211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3.63</v>
      </c>
      <c r="B462" s="4">
        <f>IF('True_Odds_Calculator_3-way'!B463="","",'True_Odds_Calculator_3-way'!B463)</f>
        <v>3.73</v>
      </c>
      <c r="C462" s="4">
        <f>IF('True_Odds_Calculator_3-way'!C463="","",'True_Odds_Calculator_3-way'!C463)</f>
        <v>2.0099999999999998</v>
      </c>
      <c r="D462" s="9">
        <f t="shared" si="104"/>
        <v>0.26285046569836329</v>
      </c>
      <c r="E462" s="9">
        <f t="shared" si="105"/>
        <v>0.25568402612474278</v>
      </c>
      <c r="F462" s="9">
        <f t="shared" si="106"/>
        <v>0.48146550817689376</v>
      </c>
      <c r="G462" s="9">
        <f t="shared" si="107"/>
        <v>1.0663286948583321</v>
      </c>
      <c r="H462" s="9">
        <f t="shared" si="108"/>
        <v>3.8044444674774138</v>
      </c>
      <c r="I462" s="9">
        <f t="shared" si="109"/>
        <v>3.9110773369632459</v>
      </c>
      <c r="J462" s="9">
        <f t="shared" si="110"/>
        <v>2.0769919818069149</v>
      </c>
      <c r="K462" s="11">
        <f t="shared" si="111"/>
        <v>0.27548209366391185</v>
      </c>
      <c r="L462" s="11">
        <f t="shared" si="112"/>
        <v>0.26809651474530832</v>
      </c>
      <c r="M462" s="11">
        <f t="shared" si="113"/>
        <v>0.49751243781094534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-0.26645768785302626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0.2340603866244006</v>
      </c>
      <c r="Q462" s="11">
        <f>2*'OddsRatio_working_3-way'!K462*'OddsRatio_working_3-way'!L462*'OddsRatio_working_3-way'!M462</f>
        <v>7.3488347448791416E-2</v>
      </c>
      <c r="R462" s="11">
        <f t="shared" si="114"/>
        <v>0</v>
      </c>
      <c r="S462" s="11">
        <f t="shared" si="115"/>
        <v>-0.87841483768148776</v>
      </c>
      <c r="T462" s="11">
        <f t="shared" si="116"/>
        <v>-0.27579743726263362</v>
      </c>
      <c r="U462" s="11">
        <f>'OddsRatio_working_3-way'!S462-'OddsRatio_working_3-way'!R462^2/3</f>
        <v>-0.87841483768148776</v>
      </c>
      <c r="V462" s="11">
        <f>'OddsRatio_working_3-way'!S462*'OddsRatio_working_3-way'!R462/3-2*'OddsRatio_working_3-way'!R462^3/27-'OddsRatio_working_3-way'!T462</f>
        <v>0.27579743726263362</v>
      </c>
      <c r="W462" s="11">
        <f>'OddsRatio_working_3-way'!V462^2+4*'OddsRatio_working_3-way'!U462^3/27</f>
        <v>-2.4349992940254486E-2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0.15844101374083261</v>
      </c>
      <c r="Y462" s="11">
        <f>IF('OddsRatio_working_3-way'!W462&gt;=0,IF('OddsRatio_working_3-way'!V462+SQRT('OddsRatio_working_3-way'!W462)&gt;0,0,PI()),ACOS('OddsRatio_working_3-way'!V462/(2*'OddsRatio_working_3-way'!X462)))</f>
        <v>0.51488904970847127</v>
      </c>
      <c r="Z462" s="11">
        <f>'OddsRatio_working_3-way'!X462^(1/3)*COS('OddsRatio_working_3-way'!Y462/3)</f>
        <v>0.53316434742916607</v>
      </c>
      <c r="AA462" s="11">
        <f>'OddsRatio_working_3-way'!X462^(1/3)*COS(('OddsRatio_working_3-way'!Y462+2*PI())/3)</f>
        <v>-0.34661681242305442</v>
      </c>
      <c r="AB462" s="11">
        <f>'OddsRatio_working_3-way'!X462^(1/3)*COS(('OddsRatio_working_3-way'!Y462+4*PI())/3)</f>
        <v>-0.18654753500611163</v>
      </c>
      <c r="AC462" s="11">
        <f>'OddsRatio_working_3-way'!X462^(1/3)*SIN('OddsRatio_working_3-way'!Y462/3)</f>
        <v>9.2416040405660774E-2</v>
      </c>
      <c r="AD462" s="11">
        <f>'OddsRatio_working_3-way'!X462^(1/3)*SIN(('OddsRatio_working_3-way'!Y462+2*PI())/3)</f>
        <v>0.41552584906297996</v>
      </c>
      <c r="AE462" s="11">
        <f>'OddsRatio_working_3-way'!X462^(1/3)*SIN(('OddsRatio_working_3-way'!Y462+4*PI())/3)</f>
        <v>-0.50794188946864072</v>
      </c>
      <c r="AF462" s="11">
        <f>-'OddsRatio_working_3-way'!U462/(3*'OddsRatio_working_3-way'!X462^(1/3))*COS(('OddsRatio_working_3-way'!Y462)/3)</f>
        <v>0.53316434742916596</v>
      </c>
      <c r="AG462" s="11">
        <f>-'OddsRatio_working_3-way'!U462/(3*'OddsRatio_working_3-way'!X462^(1/3))*COS(('OddsRatio_working_3-way'!Y462+2*PI())/3)</f>
        <v>-0.34661681242305431</v>
      </c>
      <c r="AH462" s="11">
        <f>-'OddsRatio_working_3-way'!U462/(3*'OddsRatio_working_3-way'!X462^(1/3))*COS(('OddsRatio_working_3-way'!Y462+4*PI())/3)</f>
        <v>-0.1865475350061116</v>
      </c>
      <c r="AI462" s="11">
        <f>'OddsRatio_working_3-way'!U462/(3*'OddsRatio_working_3-way'!X462^(1/3))*SIN(('OddsRatio_working_3-way'!Y462)/3)</f>
        <v>-9.241604040566076E-2</v>
      </c>
      <c r="AJ462" s="11">
        <f>'OddsRatio_working_3-way'!U462/(3*'OddsRatio_working_3-way'!X462^(1/3))*SIN(('OddsRatio_working_3-way'!Y462+2*PI())/3)</f>
        <v>-0.4155258490629799</v>
      </c>
      <c r="AK462" s="11">
        <f>'OddsRatio_working_3-way'!U462/(3*'OddsRatio_working_3-way'!X462^(1/3))*SIN(('OddsRatio_working_3-way'!Y462+4*PI())/3)</f>
        <v>0.50794188946864072</v>
      </c>
      <c r="AL462" s="11">
        <f>'OddsRatio_working_3-way'!Z462+'OddsRatio_working_3-way'!AF462</f>
        <v>1.0663286948583321</v>
      </c>
      <c r="AM462" s="11">
        <f>'OddsRatio_working_3-way'!AA462+'OddsRatio_working_3-way'!AG462</f>
        <v>-0.69323362484610873</v>
      </c>
      <c r="AN462" s="11">
        <f>'OddsRatio_working_3-way'!AB462+'OddsRatio_working_3-way'!AH462</f>
        <v>-0.3730950700122232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1.0663286948583321</v>
      </c>
      <c r="AS462" s="11">
        <f>IF(('OddsRatio_working_3-way'!X462=0),IF(Q462&gt;0,-Q462^(1/3),(-Q462)^(1/3)),'OddsRatio_working_3-way'!AM462-'OddsRatio_working_3-way'!R462/3)</f>
        <v>-0.69323362484610873</v>
      </c>
      <c r="AT462" s="11">
        <f>IF(('OddsRatio_working_3-way'!X462=0),IF(Q462&gt;0,-Q462^(1/3),(-Q462)^(1/3)),'OddsRatio_working_3-way'!AN462-'OddsRatio_working_3-way'!R462/3)</f>
        <v>-0.3730950700122232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3.81</v>
      </c>
      <c r="B463" s="4">
        <f>IF('True_Odds_Calculator_3-way'!B464="","",'True_Odds_Calculator_3-way'!B464)</f>
        <v>3.54</v>
      </c>
      <c r="C463" s="4">
        <f>IF('True_Odds_Calculator_3-way'!C464="","",'True_Odds_Calculator_3-way'!C464)</f>
        <v>2.02</v>
      </c>
      <c r="D463" s="9">
        <f t="shared" si="104"/>
        <v>0.25055613269287091</v>
      </c>
      <c r="E463" s="9">
        <f t="shared" si="105"/>
        <v>0.26999892270581749</v>
      </c>
      <c r="F463" s="9">
        <f t="shared" si="106"/>
        <v>0.47944494460131137</v>
      </c>
      <c r="G463" s="9">
        <f t="shared" si="107"/>
        <v>1.0644560950632456</v>
      </c>
      <c r="H463" s="9">
        <f t="shared" si="108"/>
        <v>3.9911216271277206</v>
      </c>
      <c r="I463" s="9">
        <f t="shared" si="109"/>
        <v>3.7037184814606436</v>
      </c>
      <c r="J463" s="9">
        <f t="shared" si="110"/>
        <v>2.0857452169645105</v>
      </c>
      <c r="K463" s="11">
        <f t="shared" si="111"/>
        <v>0.26246719160104987</v>
      </c>
      <c r="L463" s="11">
        <f t="shared" si="112"/>
        <v>0.2824858757062147</v>
      </c>
      <c r="M463" s="11">
        <f t="shared" si="113"/>
        <v>0.49504950495049505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-0.26721485707892811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0.23380824669948647</v>
      </c>
      <c r="Q463" s="11">
        <f>2*'OddsRatio_working_3-way'!K463*'OddsRatio_working_3-way'!L463*'OddsRatio_working_3-way'!M463</f>
        <v>7.3409182637201392E-2</v>
      </c>
      <c r="R463" s="11">
        <f t="shared" si="114"/>
        <v>0</v>
      </c>
      <c r="S463" s="11">
        <f t="shared" si="115"/>
        <v>-0.87498221190008818</v>
      </c>
      <c r="T463" s="11">
        <f t="shared" si="116"/>
        <v>-0.27471968976454886</v>
      </c>
      <c r="U463" s="11">
        <f>'OddsRatio_working_3-way'!S463-'OddsRatio_working_3-way'!R463^2/3</f>
        <v>-0.87498221190008818</v>
      </c>
      <c r="V463" s="11">
        <f>'OddsRatio_working_3-way'!S463*'OddsRatio_working_3-way'!R463/3-2*'OddsRatio_working_3-way'!R463^3/27-'OddsRatio_working_3-way'!T463</f>
        <v>0.27471968976454886</v>
      </c>
      <c r="W463" s="11">
        <f>'OddsRatio_working_3-way'!V463^2+4*'OddsRatio_working_3-way'!U463^3/27</f>
        <v>-2.377072446879637E-2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0.15751319977475406</v>
      </c>
      <c r="Y463" s="11">
        <f>IF('OddsRatio_working_3-way'!W463&gt;=0,IF('OddsRatio_working_3-way'!V463+SQRT('OddsRatio_working_3-way'!W463)&gt;0,0,PI()),ACOS('OddsRatio_working_3-way'!V463/(2*'OddsRatio_working_3-way'!X463)))</f>
        <v>0.51141489619458214</v>
      </c>
      <c r="Z463" s="11">
        <f>'OddsRatio_working_3-way'!X463^(1/3)*COS('OddsRatio_working_3-way'!Y463/3)</f>
        <v>0.53222804753162289</v>
      </c>
      <c r="AA463" s="11">
        <f>'OddsRatio_working_3-way'!X463^(1/3)*COS(('OddsRatio_working_3-way'!Y463+2*PI())/3)</f>
        <v>-0.34545841260667126</v>
      </c>
      <c r="AB463" s="11">
        <f>'OddsRatio_working_3-way'!X463^(1/3)*COS(('OddsRatio_working_3-way'!Y463+4*PI())/3)</f>
        <v>-0.18676963492495163</v>
      </c>
      <c r="AC463" s="11">
        <f>'OddsRatio_working_3-way'!X463^(1/3)*SIN('OddsRatio_working_3-way'!Y463/3)</f>
        <v>9.1619008511913583E-2</v>
      </c>
      <c r="AD463" s="11">
        <f>'OddsRatio_working_3-way'!X463^(1/3)*SIN(('OddsRatio_working_3-way'!Y463+2*PI())/3)</f>
        <v>0.41511350551302023</v>
      </c>
      <c r="AE463" s="11">
        <f>'OddsRatio_working_3-way'!X463^(1/3)*SIN(('OddsRatio_working_3-way'!Y463+4*PI())/3)</f>
        <v>-0.5067325140249338</v>
      </c>
      <c r="AF463" s="11">
        <f>-'OddsRatio_working_3-way'!U463/(3*'OddsRatio_working_3-way'!X463^(1/3))*COS(('OddsRatio_working_3-way'!Y463)/3)</f>
        <v>0.53222804753162267</v>
      </c>
      <c r="AG463" s="11">
        <f>-'OddsRatio_working_3-way'!U463/(3*'OddsRatio_working_3-way'!X463^(1/3))*COS(('OddsRatio_working_3-way'!Y463+2*PI())/3)</f>
        <v>-0.34545841260667115</v>
      </c>
      <c r="AH463" s="11">
        <f>-'OddsRatio_working_3-way'!U463/(3*'OddsRatio_working_3-way'!X463^(1/3))*COS(('OddsRatio_working_3-way'!Y463+4*PI())/3)</f>
        <v>-0.18676963492495158</v>
      </c>
      <c r="AI463" s="11">
        <f>'OddsRatio_working_3-way'!U463/(3*'OddsRatio_working_3-way'!X463^(1/3))*SIN(('OddsRatio_working_3-way'!Y463)/3)</f>
        <v>-9.1619008511913555E-2</v>
      </c>
      <c r="AJ463" s="11">
        <f>'OddsRatio_working_3-way'!U463/(3*'OddsRatio_working_3-way'!X463^(1/3))*SIN(('OddsRatio_working_3-way'!Y463+2*PI())/3)</f>
        <v>-0.41511350551302006</v>
      </c>
      <c r="AK463" s="11">
        <f>'OddsRatio_working_3-way'!U463/(3*'OddsRatio_working_3-way'!X463^(1/3))*SIN(('OddsRatio_working_3-way'!Y463+4*PI())/3)</f>
        <v>0.50673251402493358</v>
      </c>
      <c r="AL463" s="11">
        <f>'OddsRatio_working_3-way'!Z463+'OddsRatio_working_3-way'!AF463</f>
        <v>1.0644560950632456</v>
      </c>
      <c r="AM463" s="11">
        <f>'OddsRatio_working_3-way'!AA463+'OddsRatio_working_3-way'!AG463</f>
        <v>-0.69091682521334241</v>
      </c>
      <c r="AN463" s="11">
        <f>'OddsRatio_working_3-way'!AB463+'OddsRatio_working_3-way'!AH463</f>
        <v>-0.37353926984990321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1.0644560950632456</v>
      </c>
      <c r="AS463" s="11">
        <f>IF(('OddsRatio_working_3-way'!X463=0),IF(Q463&gt;0,-Q463^(1/3),(-Q463)^(1/3)),'OddsRatio_working_3-way'!AM463-'OddsRatio_working_3-way'!R463/3)</f>
        <v>-0.69091682521334241</v>
      </c>
      <c r="AT463" s="11">
        <f>IF(('OddsRatio_working_3-way'!X463=0),IF(Q463&gt;0,-Q463^(1/3),(-Q463)^(1/3)),'OddsRatio_working_3-way'!AN463-'OddsRatio_working_3-way'!R463/3)</f>
        <v>-0.37353926984990321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6.01</v>
      </c>
      <c r="B464" s="4">
        <f>IF('True_Odds_Calculator_3-way'!B465="","",'True_Odds_Calculator_3-way'!B465)</f>
        <v>3.94</v>
      </c>
      <c r="C464" s="4">
        <f>IF('True_Odds_Calculator_3-way'!C465="","",'True_Odds_Calculator_3-way'!C465)</f>
        <v>1.6</v>
      </c>
      <c r="D464" s="9">
        <f t="shared" si="104"/>
        <v>0.15544092321639053</v>
      </c>
      <c r="E464" s="9">
        <f t="shared" si="105"/>
        <v>0.23875404016177859</v>
      </c>
      <c r="F464" s="9">
        <f t="shared" si="106"/>
        <v>0.60580503662183105</v>
      </c>
      <c r="G464" s="9">
        <f t="shared" si="107"/>
        <v>1.0844934688788386</v>
      </c>
      <c r="H464" s="9">
        <f t="shared" si="108"/>
        <v>6.4333122790829815</v>
      </c>
      <c r="I464" s="9">
        <f t="shared" si="109"/>
        <v>4.1884107985037859</v>
      </c>
      <c r="J464" s="9">
        <f t="shared" si="110"/>
        <v>1.6506960813273033</v>
      </c>
      <c r="K464" s="11">
        <f t="shared" si="111"/>
        <v>0.1663893510815308</v>
      </c>
      <c r="L464" s="11">
        <f t="shared" si="112"/>
        <v>0.25380710659898476</v>
      </c>
      <c r="M464" s="11">
        <f t="shared" si="113"/>
        <v>0.625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-0.23326287828238912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0.22567083625429701</v>
      </c>
      <c r="Q464" s="11">
        <f>2*'OddsRatio_working_3-way'!K464*'OddsRatio_working_3-way'!L464*'OddsRatio_working_3-way'!M464</f>
        <v>5.2788499708607481E-2</v>
      </c>
      <c r="R464" s="11">
        <f t="shared" si="114"/>
        <v>0</v>
      </c>
      <c r="S464" s="11">
        <f t="shared" si="115"/>
        <v>-0.96745284940323362</v>
      </c>
      <c r="T464" s="11">
        <f t="shared" si="116"/>
        <v>-0.22630476009432363</v>
      </c>
      <c r="U464" s="11">
        <f>'OddsRatio_working_3-way'!S464-'OddsRatio_working_3-way'!R464^2/3</f>
        <v>-0.96745284940323362</v>
      </c>
      <c r="V464" s="11">
        <f>'OddsRatio_working_3-way'!S464*'OddsRatio_working_3-way'!R464/3-2*'OddsRatio_working_3-way'!R464^3/27-'OddsRatio_working_3-way'!T464</f>
        <v>0.22630476009432363</v>
      </c>
      <c r="W464" s="11">
        <f>'OddsRatio_working_3-way'!V464^2+4*'OddsRatio_working_3-way'!U464^3/27</f>
        <v>-8.2934603187582237E-2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0.18313140611930248</v>
      </c>
      <c r="Y464" s="11">
        <f>IF('OddsRatio_working_3-way'!W464&gt;=0,IF('OddsRatio_working_3-way'!V464+SQRT('OddsRatio_working_3-way'!W464)&gt;0,0,PI()),ACOS('OddsRatio_working_3-way'!V464/(2*'OddsRatio_working_3-way'!X464)))</f>
        <v>0.904758681052382</v>
      </c>
      <c r="Z464" s="11">
        <f>'OddsRatio_working_3-way'!X464^(1/3)*COS('OddsRatio_working_3-way'!Y464/3)</f>
        <v>0.54224673443941929</v>
      </c>
      <c r="AA464" s="11">
        <f>'OddsRatio_working_3-way'!X464^(1/3)*COS(('OddsRatio_working_3-way'!Y464+2*PI())/3)</f>
        <v>-0.41720406954944161</v>
      </c>
      <c r="AB464" s="11">
        <f>'OddsRatio_working_3-way'!X464^(1/3)*COS(('OddsRatio_working_3-way'!Y464+4*PI())/3)</f>
        <v>-0.12504266488997759</v>
      </c>
      <c r="AC464" s="11">
        <f>'OddsRatio_working_3-way'!X464^(1/3)*SIN('OddsRatio_working_3-way'!Y464/3)</f>
        <v>0.16867946562696076</v>
      </c>
      <c r="AD464" s="11">
        <f>'OddsRatio_working_3-way'!X464^(1/3)*SIN(('OddsRatio_working_3-way'!Y464+2*PI())/3)</f>
        <v>0.38525971433021106</v>
      </c>
      <c r="AE464" s="11">
        <f>'OddsRatio_working_3-way'!X464^(1/3)*SIN(('OddsRatio_working_3-way'!Y464+4*PI())/3)</f>
        <v>-0.55393917995717168</v>
      </c>
      <c r="AF464" s="11">
        <f>-'OddsRatio_working_3-way'!U464/(3*'OddsRatio_working_3-way'!X464^(1/3))*COS(('OddsRatio_working_3-way'!Y464)/3)</f>
        <v>0.5422467344394194</v>
      </c>
      <c r="AG464" s="11">
        <f>-'OddsRatio_working_3-way'!U464/(3*'OddsRatio_working_3-way'!X464^(1/3))*COS(('OddsRatio_working_3-way'!Y464+2*PI())/3)</f>
        <v>-0.41720406954944167</v>
      </c>
      <c r="AH464" s="11">
        <f>-'OddsRatio_working_3-way'!U464/(3*'OddsRatio_working_3-way'!X464^(1/3))*COS(('OddsRatio_working_3-way'!Y464+4*PI())/3)</f>
        <v>-0.12504266488997762</v>
      </c>
      <c r="AI464" s="11">
        <f>'OddsRatio_working_3-way'!U464/(3*'OddsRatio_working_3-way'!X464^(1/3))*SIN(('OddsRatio_working_3-way'!Y464)/3)</f>
        <v>-0.16867946562696079</v>
      </c>
      <c r="AJ464" s="11">
        <f>'OddsRatio_working_3-way'!U464/(3*'OddsRatio_working_3-way'!X464^(1/3))*SIN(('OddsRatio_working_3-way'!Y464+2*PI())/3)</f>
        <v>-0.38525971433021111</v>
      </c>
      <c r="AK464" s="11">
        <f>'OddsRatio_working_3-way'!U464/(3*'OddsRatio_working_3-way'!X464^(1/3))*SIN(('OddsRatio_working_3-way'!Y464+4*PI())/3)</f>
        <v>0.55393917995717179</v>
      </c>
      <c r="AL464" s="11">
        <f>'OddsRatio_working_3-way'!Z464+'OddsRatio_working_3-way'!AF464</f>
        <v>1.0844934688788386</v>
      </c>
      <c r="AM464" s="11">
        <f>'OddsRatio_working_3-way'!AA464+'OddsRatio_working_3-way'!AG464</f>
        <v>-0.83440813909888334</v>
      </c>
      <c r="AN464" s="11">
        <f>'OddsRatio_working_3-way'!AB464+'OddsRatio_working_3-way'!AH464</f>
        <v>-0.25008532977995523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1.0844934688788386</v>
      </c>
      <c r="AS464" s="11">
        <f>IF(('OddsRatio_working_3-way'!X464=0),IF(Q464&gt;0,-Q464^(1/3),(-Q464)^(1/3)),'OddsRatio_working_3-way'!AM464-'OddsRatio_working_3-way'!R464/3)</f>
        <v>-0.83440813909888334</v>
      </c>
      <c r="AT464" s="11">
        <f>IF(('OddsRatio_working_3-way'!X464=0),IF(Q464&gt;0,-Q464^(1/3),(-Q464)^(1/3)),'OddsRatio_working_3-way'!AN464-'OddsRatio_working_3-way'!R464/3)</f>
        <v>-0.25008532977995523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1.65</v>
      </c>
      <c r="B465" s="4">
        <f>IF('True_Odds_Calculator_3-way'!B466="","",'True_Odds_Calculator_3-way'!B466)</f>
        <v>3.95</v>
      </c>
      <c r="C465" s="4">
        <f>IF('True_Odds_Calculator_3-way'!C466="","",'True_Odds_Calculator_3-way'!C466)</f>
        <v>5.48</v>
      </c>
      <c r="D465" s="9">
        <f t="shared" si="104"/>
        <v>0.5885211959213017</v>
      </c>
      <c r="E465" s="9">
        <f t="shared" si="105"/>
        <v>0.23962570656792759</v>
      </c>
      <c r="F465" s="9">
        <f t="shared" si="106"/>
        <v>0.17185309751077052</v>
      </c>
      <c r="G465" s="9">
        <f t="shared" si="107"/>
        <v>1.0756525310464438</v>
      </c>
      <c r="H465" s="9">
        <f t="shared" si="108"/>
        <v>1.6991741451801885</v>
      </c>
      <c r="I465" s="9">
        <f t="shared" si="109"/>
        <v>4.1731749665870108</v>
      </c>
      <c r="J465" s="9">
        <f t="shared" si="110"/>
        <v>5.8189233390880668</v>
      </c>
      <c r="K465" s="11">
        <f t="shared" si="111"/>
        <v>0.60606060606060608</v>
      </c>
      <c r="L465" s="11">
        <f t="shared" si="112"/>
        <v>0.25316455696202528</v>
      </c>
      <c r="M465" s="11">
        <f t="shared" si="113"/>
        <v>0.18248175182481752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-0.24052032848115246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0.22622977441419642</v>
      </c>
      <c r="Q465" s="11">
        <f>2*'OddsRatio_working_3-way'!K465*'OddsRatio_working_3-way'!L465*'OddsRatio_working_3-way'!M465</f>
        <v>5.599746891440506E-2</v>
      </c>
      <c r="R465" s="11">
        <f t="shared" si="114"/>
        <v>0</v>
      </c>
      <c r="S465" s="11">
        <f t="shared" si="115"/>
        <v>-0.94058483888992417</v>
      </c>
      <c r="T465" s="11">
        <f t="shared" si="116"/>
        <v>-0.23281802942819907</v>
      </c>
      <c r="U465" s="11">
        <f>'OddsRatio_working_3-way'!S465-'OddsRatio_working_3-way'!R465^2/3</f>
        <v>-0.94058483888992417</v>
      </c>
      <c r="V465" s="11">
        <f>'OddsRatio_working_3-way'!S465*'OddsRatio_working_3-way'!R465/3-2*'OddsRatio_working_3-way'!R465^3/27-'OddsRatio_working_3-way'!T465</f>
        <v>0.23281802942819907</v>
      </c>
      <c r="W465" s="11">
        <f>'OddsRatio_working_3-way'!V465^2+4*'OddsRatio_working_3-way'!U465^3/27</f>
        <v>-6.9075062309830071E-2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0.17555575833382669</v>
      </c>
      <c r="Y465" s="11">
        <f>IF('OddsRatio_working_3-way'!W465&gt;=0,IF('OddsRatio_working_3-way'!V465+SQRT('OddsRatio_working_3-way'!W465)&gt;0,0,PI()),ACOS('OddsRatio_working_3-way'!V465/(2*'OddsRatio_working_3-way'!X465)))</f>
        <v>0.845858962718819</v>
      </c>
      <c r="Z465" s="11">
        <f>'OddsRatio_working_3-way'!X465^(1/3)*COS('OddsRatio_working_3-way'!Y465/3)</f>
        <v>0.53782626552322188</v>
      </c>
      <c r="AA465" s="11">
        <f>'OddsRatio_working_3-way'!X465^(1/3)*COS(('OddsRatio_working_3-way'!Y465+2*PI())/3)</f>
        <v>-0.40383307497731774</v>
      </c>
      <c r="AB465" s="11">
        <f>'OddsRatio_working_3-way'!X465^(1/3)*COS(('OddsRatio_working_3-way'!Y465+4*PI())/3)</f>
        <v>-0.1339931905459045</v>
      </c>
      <c r="AC465" s="11">
        <f>'OddsRatio_working_3-way'!X465^(1/3)*SIN('OddsRatio_working_3-way'!Y465/3)</f>
        <v>0.1557921299145742</v>
      </c>
      <c r="AD465" s="11">
        <f>'OddsRatio_working_3-way'!X465^(1/3)*SIN(('OddsRatio_working_3-way'!Y465+2*PI())/3)</f>
        <v>0.38787514380833787</v>
      </c>
      <c r="AE465" s="11">
        <f>'OddsRatio_working_3-way'!X465^(1/3)*SIN(('OddsRatio_working_3-way'!Y465+4*PI())/3)</f>
        <v>-0.5436672737229119</v>
      </c>
      <c r="AF465" s="11">
        <f>-'OddsRatio_working_3-way'!U465/(3*'OddsRatio_working_3-way'!X465^(1/3))*COS(('OddsRatio_working_3-way'!Y465)/3)</f>
        <v>0.53782626552322188</v>
      </c>
      <c r="AG465" s="11">
        <f>-'OddsRatio_working_3-way'!U465/(3*'OddsRatio_working_3-way'!X465^(1/3))*COS(('OddsRatio_working_3-way'!Y465+2*PI())/3)</f>
        <v>-0.40383307497731774</v>
      </c>
      <c r="AH465" s="11">
        <f>-'OddsRatio_working_3-way'!U465/(3*'OddsRatio_working_3-way'!X465^(1/3))*COS(('OddsRatio_working_3-way'!Y465+4*PI())/3)</f>
        <v>-0.1339931905459045</v>
      </c>
      <c r="AI465" s="11">
        <f>'OddsRatio_working_3-way'!U465/(3*'OddsRatio_working_3-way'!X465^(1/3))*SIN(('OddsRatio_working_3-way'!Y465)/3)</f>
        <v>-0.1557921299145742</v>
      </c>
      <c r="AJ465" s="11">
        <f>'OddsRatio_working_3-way'!U465/(3*'OddsRatio_working_3-way'!X465^(1/3))*SIN(('OddsRatio_working_3-way'!Y465+2*PI())/3)</f>
        <v>-0.38787514380833787</v>
      </c>
      <c r="AK465" s="11">
        <f>'OddsRatio_working_3-way'!U465/(3*'OddsRatio_working_3-way'!X465^(1/3))*SIN(('OddsRatio_working_3-way'!Y465+4*PI())/3)</f>
        <v>0.5436672737229119</v>
      </c>
      <c r="AL465" s="11">
        <f>'OddsRatio_working_3-way'!Z465+'OddsRatio_working_3-way'!AF465</f>
        <v>1.0756525310464438</v>
      </c>
      <c r="AM465" s="11">
        <f>'OddsRatio_working_3-way'!AA465+'OddsRatio_working_3-way'!AG465</f>
        <v>-0.80766614995463548</v>
      </c>
      <c r="AN465" s="11">
        <f>'OddsRatio_working_3-way'!AB465+'OddsRatio_working_3-way'!AH465</f>
        <v>-0.267986381091809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1.0756525310464438</v>
      </c>
      <c r="AS465" s="11">
        <f>IF(('OddsRatio_working_3-way'!X465=0),IF(Q465&gt;0,-Q465^(1/3),(-Q465)^(1/3)),'OddsRatio_working_3-way'!AM465-'OddsRatio_working_3-way'!R465/3)</f>
        <v>-0.80766614995463548</v>
      </c>
      <c r="AT465" s="11">
        <f>IF(('OddsRatio_working_3-way'!X465=0),IF(Q465&gt;0,-Q465^(1/3),(-Q465)^(1/3)),'OddsRatio_working_3-way'!AN465-'OddsRatio_working_3-way'!R465/3)</f>
        <v>-0.267986381091809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2.69</v>
      </c>
      <c r="B466" s="4">
        <f>IF('True_Odds_Calculator_3-way'!B467="","",'True_Odds_Calculator_3-way'!B467)</f>
        <v>3.52</v>
      </c>
      <c r="C466" s="4">
        <f>IF('True_Odds_Calculator_3-way'!C467="","",'True_Odds_Calculator_3-way'!C467)</f>
        <v>2.61</v>
      </c>
      <c r="D466" s="9">
        <f t="shared" si="104"/>
        <v>0.35820808316312369</v>
      </c>
      <c r="E466" s="9">
        <f t="shared" si="105"/>
        <v>0.27236024743734177</v>
      </c>
      <c r="F466" s="9">
        <f t="shared" si="106"/>
        <v>0.36943166939953431</v>
      </c>
      <c r="G466" s="9">
        <f t="shared" si="107"/>
        <v>1.0601618124283656</v>
      </c>
      <c r="H466" s="9">
        <f t="shared" si="108"/>
        <v>2.7916734630039377</v>
      </c>
      <c r="I466" s="9">
        <f t="shared" si="109"/>
        <v>3.6716077673194816</v>
      </c>
      <c r="J466" s="9">
        <f t="shared" si="110"/>
        <v>2.7068605180096683</v>
      </c>
      <c r="K466" s="11">
        <f t="shared" si="111"/>
        <v>0.37174721189591081</v>
      </c>
      <c r="L466" s="11">
        <f t="shared" si="112"/>
        <v>0.28409090909090912</v>
      </c>
      <c r="M466" s="11">
        <f t="shared" si="113"/>
        <v>0.38314176245210729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-0.27744549067135904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0.23549816845548169</v>
      </c>
      <c r="Q466" s="11">
        <f>2*'OddsRatio_working_3-way'!K466*'OddsRatio_working_3-way'!L466*'OddsRatio_working_3-way'!M466</f>
        <v>8.0927205654804699E-2</v>
      </c>
      <c r="R466" s="11">
        <f t="shared" si="114"/>
        <v>0</v>
      </c>
      <c r="S466" s="11">
        <f t="shared" si="115"/>
        <v>-0.84880878000801618</v>
      </c>
      <c r="T466" s="11">
        <f t="shared" si="116"/>
        <v>-0.29168686598213611</v>
      </c>
      <c r="U466" s="11">
        <f>'OddsRatio_working_3-way'!S466-'OddsRatio_working_3-way'!R466^2/3</f>
        <v>-0.84880878000801618</v>
      </c>
      <c r="V466" s="11">
        <f>'OddsRatio_working_3-way'!S466*'OddsRatio_working_3-way'!R466/3-2*'OddsRatio_working_3-way'!R466^3/27-'OddsRatio_working_3-way'!T466</f>
        <v>0.29168686598213611</v>
      </c>
      <c r="W466" s="11">
        <f>'OddsRatio_working_3-way'!V466^2+4*'OddsRatio_working_3-way'!U466^3/27</f>
        <v>-5.5182755379570708E-3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0.15049875690885101</v>
      </c>
      <c r="Y466" s="11">
        <f>IF('OddsRatio_working_3-way'!W466&gt;=0,IF('OddsRatio_working_3-way'!V466+SQRT('OddsRatio_working_3-way'!W466)&gt;0,0,PI()),ACOS('OddsRatio_working_3-way'!V466/(2*'OddsRatio_working_3-way'!X466)))</f>
        <v>0.24937297512340084</v>
      </c>
      <c r="Z466" s="11">
        <f>'OddsRatio_working_3-way'!X466^(1/3)*COS('OddsRatio_working_3-way'!Y466/3)</f>
        <v>0.5300809062141828</v>
      </c>
      <c r="AA466" s="11">
        <f>'OddsRatio_working_3-way'!X466^(1/3)*COS(('OddsRatio_working_3-way'!Y466+2*PI())/3)</f>
        <v>-0.30328793213992605</v>
      </c>
      <c r="AB466" s="11">
        <f>'OddsRatio_working_3-way'!X466^(1/3)*COS(('OddsRatio_working_3-way'!Y466+4*PI())/3)</f>
        <v>-0.22679297407425703</v>
      </c>
      <c r="AC466" s="11">
        <f>'OddsRatio_working_3-way'!X466^(1/3)*SIN('OddsRatio_working_3-way'!Y466/3)</f>
        <v>4.4164384630863369E-2</v>
      </c>
      <c r="AD466" s="11">
        <f>'OddsRatio_working_3-way'!X466^(1/3)*SIN(('OddsRatio_working_3-way'!Y466+2*PI())/3)</f>
        <v>0.43698133852712712</v>
      </c>
      <c r="AE466" s="11">
        <f>'OddsRatio_working_3-way'!X466^(1/3)*SIN(('OddsRatio_working_3-way'!Y466+4*PI())/3)</f>
        <v>-0.48114572315799031</v>
      </c>
      <c r="AF466" s="11">
        <f>-'OddsRatio_working_3-way'!U466/(3*'OddsRatio_working_3-way'!X466^(1/3))*COS(('OddsRatio_working_3-way'!Y466)/3)</f>
        <v>0.5300809062141828</v>
      </c>
      <c r="AG466" s="11">
        <f>-'OddsRatio_working_3-way'!U466/(3*'OddsRatio_working_3-way'!X466^(1/3))*COS(('OddsRatio_working_3-way'!Y466+2*PI())/3)</f>
        <v>-0.30328793213992605</v>
      </c>
      <c r="AH466" s="11">
        <f>-'OddsRatio_working_3-way'!U466/(3*'OddsRatio_working_3-way'!X466^(1/3))*COS(('OddsRatio_working_3-way'!Y466+4*PI())/3)</f>
        <v>-0.22679297407425703</v>
      </c>
      <c r="AI466" s="11">
        <f>'OddsRatio_working_3-way'!U466/(3*'OddsRatio_working_3-way'!X466^(1/3))*SIN(('OddsRatio_working_3-way'!Y466)/3)</f>
        <v>-4.4164384630863369E-2</v>
      </c>
      <c r="AJ466" s="11">
        <f>'OddsRatio_working_3-way'!U466/(3*'OddsRatio_working_3-way'!X466^(1/3))*SIN(('OddsRatio_working_3-way'!Y466+2*PI())/3)</f>
        <v>-0.43698133852712712</v>
      </c>
      <c r="AK466" s="11">
        <f>'OddsRatio_working_3-way'!U466/(3*'OddsRatio_working_3-way'!X466^(1/3))*SIN(('OddsRatio_working_3-way'!Y466+4*PI())/3)</f>
        <v>0.48114572315799031</v>
      </c>
      <c r="AL466" s="11">
        <f>'OddsRatio_working_3-way'!Z466+'OddsRatio_working_3-way'!AF466</f>
        <v>1.0601618124283656</v>
      </c>
      <c r="AM466" s="11">
        <f>'OddsRatio_working_3-way'!AA466+'OddsRatio_working_3-way'!AG466</f>
        <v>-0.60657586427985211</v>
      </c>
      <c r="AN466" s="11">
        <f>'OddsRatio_working_3-way'!AB466+'OddsRatio_working_3-way'!AH466</f>
        <v>-0.45358594814851405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1.0601618124283656</v>
      </c>
      <c r="AS466" s="11">
        <f>IF(('OddsRatio_working_3-way'!X466=0),IF(Q466&gt;0,-Q466^(1/3),(-Q466)^(1/3)),'OddsRatio_working_3-way'!AM466-'OddsRatio_working_3-way'!R466/3)</f>
        <v>-0.60657586427985211</v>
      </c>
      <c r="AT466" s="11">
        <f>IF(('OddsRatio_working_3-way'!X466=0),IF(Q466&gt;0,-Q466^(1/3),(-Q466)^(1/3)),'OddsRatio_working_3-way'!AN466-'OddsRatio_working_3-way'!R466/3)</f>
        <v>-0.45358594814851405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1.96</v>
      </c>
      <c r="B467" s="4">
        <f>IF('True_Odds_Calculator_3-way'!B468="","",'True_Odds_Calculator_3-way'!B468)</f>
        <v>3.38</v>
      </c>
      <c r="C467" s="4">
        <f>IF('True_Odds_Calculator_3-way'!C468="","",'True_Odds_Calculator_3-way'!C468)</f>
        <v>4.25</v>
      </c>
      <c r="D467" s="9">
        <f t="shared" si="104"/>
        <v>0.49385403312067244</v>
      </c>
      <c r="E467" s="9">
        <f t="shared" si="105"/>
        <v>0.28241625630913347</v>
      </c>
      <c r="F467" s="9">
        <f t="shared" si="106"/>
        <v>0.22372971057019408</v>
      </c>
      <c r="G467" s="9">
        <f t="shared" si="107"/>
        <v>1.067593553573627</v>
      </c>
      <c r="H467" s="9">
        <f t="shared" si="108"/>
        <v>2.0248898114306817</v>
      </c>
      <c r="I467" s="9">
        <f t="shared" si="109"/>
        <v>3.5408726575052314</v>
      </c>
      <c r="J467" s="9">
        <f t="shared" si="110"/>
        <v>4.4696790491142879</v>
      </c>
      <c r="K467" s="11">
        <f t="shared" si="111"/>
        <v>0.51020408163265307</v>
      </c>
      <c r="L467" s="11">
        <f t="shared" si="112"/>
        <v>0.29585798816568049</v>
      </c>
      <c r="M467" s="11">
        <f t="shared" si="113"/>
        <v>0.23529411764705882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-0.26373626373626358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0.2340581202895359</v>
      </c>
      <c r="Q467" s="11">
        <f>2*'OddsRatio_working_3-way'!K467*'OddsRatio_working_3-way'!L467*'OddsRatio_working_3-way'!M467</f>
        <v>7.1034330892120162E-2</v>
      </c>
      <c r="R467" s="11">
        <f t="shared" si="114"/>
        <v>0</v>
      </c>
      <c r="S467" s="11">
        <f t="shared" si="115"/>
        <v>-0.88747037276449081</v>
      </c>
      <c r="T467" s="11">
        <f t="shared" si="116"/>
        <v>-0.26933850463262243</v>
      </c>
      <c r="U467" s="11">
        <f>'OddsRatio_working_3-way'!S467-'OddsRatio_working_3-way'!R467^2/3</f>
        <v>-0.88747037276449081</v>
      </c>
      <c r="V467" s="11">
        <f>'OddsRatio_working_3-way'!S467*'OddsRatio_working_3-way'!R467/3-2*'OddsRatio_working_3-way'!R467^3/27-'OddsRatio_working_3-way'!T467</f>
        <v>0.26933850463262243</v>
      </c>
      <c r="W467" s="11">
        <f>'OddsRatio_working_3-way'!V467^2+4*'OddsRatio_working_3-way'!U467^3/27</f>
        <v>-3.1008609326764691E-2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0.16089735812351136</v>
      </c>
      <c r="Y467" s="11">
        <f>IF('OddsRatio_working_3-way'!W467&gt;=0,IF('OddsRatio_working_3-way'!V467+SQRT('OddsRatio_working_3-way'!W467)&gt;0,0,PI()),ACOS('OddsRatio_working_3-way'!V467/(2*'OddsRatio_working_3-way'!X467)))</f>
        <v>0.5790395999142085</v>
      </c>
      <c r="Z467" s="11">
        <f>'OddsRatio_working_3-way'!X467^(1/3)*COS('OddsRatio_working_3-way'!Y467/3)</f>
        <v>0.53379677678681359</v>
      </c>
      <c r="AA467" s="11">
        <f>'OddsRatio_working_3-way'!X467^(1/3)*COS(('OddsRatio_working_3-way'!Y467+2*PI())/3)</f>
        <v>-0.35724961422974677</v>
      </c>
      <c r="AB467" s="11">
        <f>'OddsRatio_working_3-way'!X467^(1/3)*COS(('OddsRatio_working_3-way'!Y467+4*PI())/3)</f>
        <v>-0.17654716255706671</v>
      </c>
      <c r="AC467" s="11">
        <f>'OddsRatio_working_3-way'!X467^(1/3)*SIN('OddsRatio_working_3-way'!Y467/3)</f>
        <v>0.10432860911644709</v>
      </c>
      <c r="AD467" s="11">
        <f>'OddsRatio_working_3-way'!X467^(1/3)*SIN(('OddsRatio_working_3-way'!Y467+2*PI())/3)</f>
        <v>0.41011726459740849</v>
      </c>
      <c r="AE467" s="11">
        <f>'OddsRatio_working_3-way'!X467^(1/3)*SIN(('OddsRatio_working_3-way'!Y467+4*PI())/3)</f>
        <v>-0.51444587371385564</v>
      </c>
      <c r="AF467" s="11">
        <f>-'OddsRatio_working_3-way'!U467/(3*'OddsRatio_working_3-way'!X467^(1/3))*COS(('OddsRatio_working_3-way'!Y467)/3)</f>
        <v>0.53379677678681337</v>
      </c>
      <c r="AG467" s="11">
        <f>-'OddsRatio_working_3-way'!U467/(3*'OddsRatio_working_3-way'!X467^(1/3))*COS(('OddsRatio_working_3-way'!Y467+2*PI())/3)</f>
        <v>-0.35724961422974666</v>
      </c>
      <c r="AH467" s="11">
        <f>-'OddsRatio_working_3-way'!U467/(3*'OddsRatio_working_3-way'!X467^(1/3))*COS(('OddsRatio_working_3-way'!Y467+4*PI())/3)</f>
        <v>-0.17654716255706662</v>
      </c>
      <c r="AI467" s="11">
        <f>'OddsRatio_working_3-way'!U467/(3*'OddsRatio_working_3-way'!X467^(1/3))*SIN(('OddsRatio_working_3-way'!Y467)/3)</f>
        <v>-0.10432860911644705</v>
      </c>
      <c r="AJ467" s="11">
        <f>'OddsRatio_working_3-way'!U467/(3*'OddsRatio_working_3-way'!X467^(1/3))*SIN(('OddsRatio_working_3-way'!Y467+2*PI())/3)</f>
        <v>-0.41011726459740833</v>
      </c>
      <c r="AK467" s="11">
        <f>'OddsRatio_working_3-way'!U467/(3*'OddsRatio_working_3-way'!X467^(1/3))*SIN(('OddsRatio_working_3-way'!Y467+4*PI())/3)</f>
        <v>0.51444587371385553</v>
      </c>
      <c r="AL467" s="11">
        <f>'OddsRatio_working_3-way'!Z467+'OddsRatio_working_3-way'!AF467</f>
        <v>1.067593553573627</v>
      </c>
      <c r="AM467" s="11">
        <f>'OddsRatio_working_3-way'!AA467+'OddsRatio_working_3-way'!AG467</f>
        <v>-0.71449922845949343</v>
      </c>
      <c r="AN467" s="11">
        <f>'OddsRatio_working_3-way'!AB467+'OddsRatio_working_3-way'!AH467</f>
        <v>-0.3530943251141333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1.067593553573627</v>
      </c>
      <c r="AS467" s="11">
        <f>IF(('OddsRatio_working_3-way'!X467=0),IF(Q467&gt;0,-Q467^(1/3),(-Q467)^(1/3)),'OddsRatio_working_3-way'!AM467-'OddsRatio_working_3-way'!R467/3)</f>
        <v>-0.71449922845949343</v>
      </c>
      <c r="AT467" s="11">
        <f>IF(('OddsRatio_working_3-way'!X467=0),IF(Q467&gt;0,-Q467^(1/3),(-Q467)^(1/3)),'OddsRatio_working_3-way'!AN467-'OddsRatio_working_3-way'!R467/3)</f>
        <v>-0.3530943251141333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2.2599999999999998</v>
      </c>
      <c r="B468" s="4">
        <f>IF('True_Odds_Calculator_3-way'!B469="","",'True_Odds_Calculator_3-way'!B469)</f>
        <v>3.41</v>
      </c>
      <c r="C468" s="4">
        <f>IF('True_Odds_Calculator_3-way'!C469="","",'True_Odds_Calculator_3-way'!C469)</f>
        <v>3.3</v>
      </c>
      <c r="D468" s="9">
        <f t="shared" si="104"/>
        <v>0.42802511521619446</v>
      </c>
      <c r="E468" s="9">
        <f t="shared" si="105"/>
        <v>0.28121794110397424</v>
      </c>
      <c r="F468" s="9">
        <f t="shared" si="106"/>
        <v>0.29075694367983135</v>
      </c>
      <c r="G468" s="9">
        <f t="shared" si="107"/>
        <v>1.0605646844524541</v>
      </c>
      <c r="H468" s="9">
        <f t="shared" si="108"/>
        <v>2.336311502410092</v>
      </c>
      <c r="I468" s="9">
        <f t="shared" si="109"/>
        <v>3.5559608895304144</v>
      </c>
      <c r="J468" s="9">
        <f t="shared" si="110"/>
        <v>3.4392987742406445</v>
      </c>
      <c r="K468" s="11">
        <f t="shared" si="111"/>
        <v>0.44247787610619471</v>
      </c>
      <c r="L468" s="11">
        <f t="shared" si="112"/>
        <v>0.29325513196480935</v>
      </c>
      <c r="M468" s="11">
        <f t="shared" si="113"/>
        <v>0.30303030303030304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-0.27462411203620041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0.23474566074415554</v>
      </c>
      <c r="Q468" s="11">
        <f>2*'OddsRatio_working_3-way'!K468*'OddsRatio_working_3-way'!L468*'OddsRatio_working_3-way'!M468</f>
        <v>7.8641762393351938E-2</v>
      </c>
      <c r="R468" s="11">
        <f t="shared" si="114"/>
        <v>0</v>
      </c>
      <c r="S468" s="11">
        <f t="shared" si="115"/>
        <v>-0.85478896592012221</v>
      </c>
      <c r="T468" s="11">
        <f t="shared" si="116"/>
        <v>-0.28636146261980644</v>
      </c>
      <c r="U468" s="11">
        <f>'OddsRatio_working_3-way'!S468-'OddsRatio_working_3-way'!R468^2/3</f>
        <v>-0.85478896592012221</v>
      </c>
      <c r="V468" s="11">
        <f>'OddsRatio_working_3-way'!S468*'OddsRatio_working_3-way'!R468/3-2*'OddsRatio_working_3-way'!R468^3/27-'OddsRatio_working_3-way'!T468</f>
        <v>0.28636146261980644</v>
      </c>
      <c r="W468" s="11">
        <f>'OddsRatio_working_3-way'!V468^2+4*'OddsRatio_working_3-way'!U468^3/27</f>
        <v>-1.0525064675746029E-2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0.15209203788290565</v>
      </c>
      <c r="Y468" s="11">
        <f>IF('OddsRatio_working_3-way'!W468&gt;=0,IF('OddsRatio_working_3-way'!V468+SQRT('OddsRatio_working_3-way'!W468)&gt;0,0,PI()),ACOS('OddsRatio_working_3-way'!V468/(2*'OddsRatio_working_3-way'!X468)))</f>
        <v>0.34401398827745133</v>
      </c>
      <c r="Z468" s="11">
        <f>'OddsRatio_working_3-way'!X468^(1/3)*COS('OddsRatio_working_3-way'!Y468/3)</f>
        <v>0.53028234222622705</v>
      </c>
      <c r="AA468" s="11">
        <f>'OddsRatio_working_3-way'!X468^(1/3)*COS(('OddsRatio_working_3-way'!Y468+2*PI())/3)</f>
        <v>-0.31803464540182441</v>
      </c>
      <c r="AB468" s="11">
        <f>'OddsRatio_working_3-way'!X468^(1/3)*COS(('OddsRatio_working_3-way'!Y468+4*PI())/3)</f>
        <v>-0.21224769682440253</v>
      </c>
      <c r="AC468" s="11">
        <f>'OddsRatio_working_3-way'!X468^(1/3)*SIN('OddsRatio_working_3-way'!Y468/3)</f>
        <v>6.10761232379236E-2</v>
      </c>
      <c r="AD468" s="11">
        <f>'OddsRatio_working_3-way'!X468^(1/3)*SIN(('OddsRatio_working_3-way'!Y468+2*PI())/3)</f>
        <v>0.42869991792726442</v>
      </c>
      <c r="AE468" s="11">
        <f>'OddsRatio_working_3-way'!X468^(1/3)*SIN(('OddsRatio_working_3-way'!Y468+4*PI())/3)</f>
        <v>-0.48977604116518797</v>
      </c>
      <c r="AF468" s="11">
        <f>-'OddsRatio_working_3-way'!U468/(3*'OddsRatio_working_3-way'!X468^(1/3))*COS(('OddsRatio_working_3-way'!Y468)/3)</f>
        <v>0.53028234222622694</v>
      </c>
      <c r="AG468" s="11">
        <f>-'OddsRatio_working_3-way'!U468/(3*'OddsRatio_working_3-way'!X468^(1/3))*COS(('OddsRatio_working_3-way'!Y468+2*PI())/3)</f>
        <v>-0.31803464540182436</v>
      </c>
      <c r="AH468" s="11">
        <f>-'OddsRatio_working_3-way'!U468/(3*'OddsRatio_working_3-way'!X468^(1/3))*COS(('OddsRatio_working_3-way'!Y468+4*PI())/3)</f>
        <v>-0.2122476968244025</v>
      </c>
      <c r="AI468" s="11">
        <f>'OddsRatio_working_3-way'!U468/(3*'OddsRatio_working_3-way'!X468^(1/3))*SIN(('OddsRatio_working_3-way'!Y468)/3)</f>
        <v>-6.1076123237923587E-2</v>
      </c>
      <c r="AJ468" s="11">
        <f>'OddsRatio_working_3-way'!U468/(3*'OddsRatio_working_3-way'!X468^(1/3))*SIN(('OddsRatio_working_3-way'!Y468+2*PI())/3)</f>
        <v>-0.42869991792726431</v>
      </c>
      <c r="AK468" s="11">
        <f>'OddsRatio_working_3-way'!U468/(3*'OddsRatio_working_3-way'!X468^(1/3))*SIN(('OddsRatio_working_3-way'!Y468+4*PI())/3)</f>
        <v>0.48977604116518786</v>
      </c>
      <c r="AL468" s="11">
        <f>'OddsRatio_working_3-way'!Z468+'OddsRatio_working_3-way'!AF468</f>
        <v>1.0605646844524541</v>
      </c>
      <c r="AM468" s="11">
        <f>'OddsRatio_working_3-way'!AA468+'OddsRatio_working_3-way'!AG468</f>
        <v>-0.63606929080364871</v>
      </c>
      <c r="AN468" s="11">
        <f>'OddsRatio_working_3-way'!AB468+'OddsRatio_working_3-way'!AH468</f>
        <v>-0.42449539364880506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1.0605646844524541</v>
      </c>
      <c r="AS468" s="11">
        <f>IF(('OddsRatio_working_3-way'!X468=0),IF(Q468&gt;0,-Q468^(1/3),(-Q468)^(1/3)),'OddsRatio_working_3-way'!AM468-'OddsRatio_working_3-way'!R468/3)</f>
        <v>-0.63606929080364871</v>
      </c>
      <c r="AT468" s="11">
        <f>IF(('OddsRatio_working_3-way'!X468=0),IF(Q468&gt;0,-Q468^(1/3),(-Q468)^(1/3)),'OddsRatio_working_3-way'!AN468-'OddsRatio_working_3-way'!R468/3)</f>
        <v>-0.42449539364880506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2.5299999999999998</v>
      </c>
      <c r="B469" s="4">
        <f>IF('True_Odds_Calculator_3-way'!B470="","",'True_Odds_Calculator_3-way'!B470)</f>
        <v>3.11</v>
      </c>
      <c r="C469" s="4">
        <f>IF('True_Odds_Calculator_3-way'!C470="","",'True_Odds_Calculator_3-way'!C470)</f>
        <v>3.11</v>
      </c>
      <c r="D469" s="9">
        <f t="shared" si="104"/>
        <v>0.38164875624771255</v>
      </c>
      <c r="E469" s="9">
        <f t="shared" si="105"/>
        <v>0.30917562187614367</v>
      </c>
      <c r="F469" s="9">
        <f t="shared" si="106"/>
        <v>0.30917562187614367</v>
      </c>
      <c r="G469" s="9">
        <f t="shared" si="107"/>
        <v>1.0589609767916017</v>
      </c>
      <c r="H469" s="9">
        <f t="shared" si="108"/>
        <v>2.6202102944911498</v>
      </c>
      <c r="I469" s="9">
        <f t="shared" si="109"/>
        <v>3.2344076610302794</v>
      </c>
      <c r="J469" s="9">
        <f t="shared" si="110"/>
        <v>3.2344076610302794</v>
      </c>
      <c r="K469" s="11">
        <f t="shared" si="111"/>
        <v>0.39525691699604748</v>
      </c>
      <c r="L469" s="11">
        <f t="shared" si="112"/>
        <v>0.32154340836012862</v>
      </c>
      <c r="M469" s="11">
        <f t="shared" si="113"/>
        <v>0.32154340836012862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-0.27836526502433767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0.23497764422692824</v>
      </c>
      <c r="Q469" s="11">
        <f>2*'OddsRatio_working_3-way'!K469*'OddsRatio_working_3-way'!L469*'OddsRatio_working_3-way'!M469</f>
        <v>8.1731354513714188E-2</v>
      </c>
      <c r="R469" s="11">
        <f t="shared" si="114"/>
        <v>0</v>
      </c>
      <c r="S469" s="11">
        <f t="shared" si="115"/>
        <v>-0.84413421411031286</v>
      </c>
      <c r="T469" s="11">
        <f t="shared" si="116"/>
        <v>-0.29361190056010888</v>
      </c>
      <c r="U469" s="11">
        <f>'OddsRatio_working_3-way'!S469-'OddsRatio_working_3-way'!R469^2/3</f>
        <v>-0.84413421411031286</v>
      </c>
      <c r="V469" s="11">
        <f>'OddsRatio_working_3-way'!S469*'OddsRatio_working_3-way'!R469/3-2*'OddsRatio_working_3-way'!R469^3/27-'OddsRatio_working_3-way'!T469</f>
        <v>0.29361190056010888</v>
      </c>
      <c r="W469" s="11">
        <f>'OddsRatio_working_3-way'!V469^2+4*'OddsRatio_working_3-way'!U469^3/27</f>
        <v>-2.9029327739055061E-3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0.14925722840487893</v>
      </c>
      <c r="Y469" s="11">
        <f>IF('OddsRatio_working_3-way'!W469&gt;=0,IF('OddsRatio_working_3-way'!V469+SQRT('OddsRatio_working_3-way'!W469)&gt;0,0,PI()),ACOS('OddsRatio_working_3-way'!V469/(2*'OddsRatio_working_3-way'!X469)))</f>
        <v>0.18148460001845401</v>
      </c>
      <c r="Z469" s="11">
        <f>'OddsRatio_working_3-way'!X469^(1/3)*COS('OddsRatio_working_3-way'!Y469/3)</f>
        <v>0.52948048839580075</v>
      </c>
      <c r="AA469" s="11">
        <f>'OddsRatio_working_3-way'!X469^(1/3)*COS(('OddsRatio_working_3-way'!Y469+2*PI())/3)</f>
        <v>-0.29251366375125087</v>
      </c>
      <c r="AB469" s="11">
        <f>'OddsRatio_working_3-way'!X469^(1/3)*COS(('OddsRatio_working_3-way'!Y469+4*PI())/3)</f>
        <v>-0.23696682464454993</v>
      </c>
      <c r="AC469" s="11">
        <f>'OddsRatio_working_3-way'!X469^(1/3)*SIN('OddsRatio_working_3-way'!Y469/3)</f>
        <v>3.2069982510886698E-2</v>
      </c>
      <c r="AD469" s="11">
        <f>'OddsRatio_working_3-way'!X469^(1/3)*SIN(('OddsRatio_working_3-way'!Y469+2*PI())/3)</f>
        <v>0.44250856250351178</v>
      </c>
      <c r="AE469" s="11">
        <f>'OddsRatio_working_3-way'!X469^(1/3)*SIN(('OddsRatio_working_3-way'!Y469+4*PI())/3)</f>
        <v>-0.47457854501439839</v>
      </c>
      <c r="AF469" s="11">
        <f>-'OddsRatio_working_3-way'!U469/(3*'OddsRatio_working_3-way'!X469^(1/3))*COS(('OddsRatio_working_3-way'!Y469)/3)</f>
        <v>0.52948048839580086</v>
      </c>
      <c r="AG469" s="11">
        <f>-'OddsRatio_working_3-way'!U469/(3*'OddsRatio_working_3-way'!X469^(1/3))*COS(('OddsRatio_working_3-way'!Y469+2*PI())/3)</f>
        <v>-0.29251366375125093</v>
      </c>
      <c r="AH469" s="11">
        <f>-'OddsRatio_working_3-way'!U469/(3*'OddsRatio_working_3-way'!X469^(1/3))*COS(('OddsRatio_working_3-way'!Y469+4*PI())/3)</f>
        <v>-0.23696682464454996</v>
      </c>
      <c r="AI469" s="11">
        <f>'OddsRatio_working_3-way'!U469/(3*'OddsRatio_working_3-way'!X469^(1/3))*SIN(('OddsRatio_working_3-way'!Y469)/3)</f>
        <v>-3.2069982510886705E-2</v>
      </c>
      <c r="AJ469" s="11">
        <f>'OddsRatio_working_3-way'!U469/(3*'OddsRatio_working_3-way'!X469^(1/3))*SIN(('OddsRatio_working_3-way'!Y469+2*PI())/3)</f>
        <v>-0.44250856250351189</v>
      </c>
      <c r="AK469" s="11">
        <f>'OddsRatio_working_3-way'!U469/(3*'OddsRatio_working_3-way'!X469^(1/3))*SIN(('OddsRatio_working_3-way'!Y469+4*PI())/3)</f>
        <v>0.47457854501439845</v>
      </c>
      <c r="AL469" s="11">
        <f>'OddsRatio_working_3-way'!Z469+'OddsRatio_working_3-way'!AF469</f>
        <v>1.0589609767916017</v>
      </c>
      <c r="AM469" s="11">
        <f>'OddsRatio_working_3-way'!AA469+'OddsRatio_working_3-way'!AG469</f>
        <v>-0.58502732750250175</v>
      </c>
      <c r="AN469" s="11">
        <f>'OddsRatio_working_3-way'!AB469+'OddsRatio_working_3-way'!AH469</f>
        <v>-0.47393364928909987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1.0589609767916017</v>
      </c>
      <c r="AS469" s="11">
        <f>IF(('OddsRatio_working_3-way'!X469=0),IF(Q469&gt;0,-Q469^(1/3),(-Q469)^(1/3)),'OddsRatio_working_3-way'!AM469-'OddsRatio_working_3-way'!R469/3)</f>
        <v>-0.58502732750250175</v>
      </c>
      <c r="AT469" s="11">
        <f>IF(('OddsRatio_working_3-way'!X469=0),IF(Q469&gt;0,-Q469^(1/3),(-Q469)^(1/3)),'OddsRatio_working_3-way'!AN469-'OddsRatio_working_3-way'!R469/3)</f>
        <v>-0.47393364928909987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2.1</v>
      </c>
      <c r="B470" s="4">
        <f>IF('True_Odds_Calculator_3-way'!B471="","",'True_Odds_Calculator_3-way'!B471)</f>
        <v>3.44</v>
      </c>
      <c r="C470" s="4">
        <f>IF('True_Odds_Calculator_3-way'!C471="","",'True_Odds_Calculator_3-way'!C471)</f>
        <v>3.66</v>
      </c>
      <c r="D470" s="9">
        <f t="shared" si="104"/>
        <v>0.46078356553762206</v>
      </c>
      <c r="E470" s="9">
        <f t="shared" si="105"/>
        <v>0.27810590432257576</v>
      </c>
      <c r="F470" s="9">
        <f t="shared" si="106"/>
        <v>0.26111053013980218</v>
      </c>
      <c r="G470" s="9">
        <f t="shared" si="107"/>
        <v>1.0638329907235766</v>
      </c>
      <c r="H470" s="9">
        <f t="shared" si="108"/>
        <v>2.1702162897959347</v>
      </c>
      <c r="I470" s="9">
        <f t="shared" si="109"/>
        <v>3.5957524973655266</v>
      </c>
      <c r="J470" s="9">
        <f t="shared" si="110"/>
        <v>3.8297957553247133</v>
      </c>
      <c r="K470" s="11">
        <f t="shared" si="111"/>
        <v>0.47619047619047616</v>
      </c>
      <c r="L470" s="11">
        <f t="shared" si="112"/>
        <v>0.29069767441860467</v>
      </c>
      <c r="M470" s="11">
        <f t="shared" si="113"/>
        <v>0.27322404371584696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-0.27002583979328165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0.23449461116254861</v>
      </c>
      <c r="Q470" s="11">
        <f>2*'OddsRatio_working_3-way'!K470*'OddsRatio_working_3-way'!L470*'OddsRatio_working_3-way'!M470</f>
        <v>7.5643422955660844E-2</v>
      </c>
      <c r="R470" s="11">
        <f t="shared" si="114"/>
        <v>0</v>
      </c>
      <c r="S470" s="11">
        <f t="shared" si="115"/>
        <v>-0.86841544995125652</v>
      </c>
      <c r="T470" s="11">
        <f t="shared" si="116"/>
        <v>-0.28013401611330857</v>
      </c>
      <c r="U470" s="11">
        <f>'OddsRatio_working_3-way'!S470-'OddsRatio_working_3-way'!R470^2/3</f>
        <v>-0.86841544995125652</v>
      </c>
      <c r="V470" s="11">
        <f>'OddsRatio_working_3-way'!S470*'OddsRatio_working_3-way'!R470/3-2*'OddsRatio_working_3-way'!R470^3/27-'OddsRatio_working_3-way'!T470</f>
        <v>0.28013401611330857</v>
      </c>
      <c r="W470" s="11">
        <f>'OddsRatio_working_3-way'!V470^2+4*'OddsRatio_working_3-way'!U470^3/27</f>
        <v>-1.8548860632650571E-2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0.15574332057621443</v>
      </c>
      <c r="Y470" s="11">
        <f>IF('OddsRatio_working_3-way'!W470&gt;=0,IF('OddsRatio_working_3-way'!V470+SQRT('OddsRatio_working_3-way'!W470)&gt;0,0,PI()),ACOS('OddsRatio_working_3-way'!V470/(2*'OddsRatio_working_3-way'!X470)))</f>
        <v>0.45252670020142305</v>
      </c>
      <c r="Z470" s="11">
        <f>'OddsRatio_working_3-way'!X470^(1/3)*COS('OddsRatio_working_3-way'!Y470/3)</f>
        <v>0.5319164953617882</v>
      </c>
      <c r="AA470" s="11">
        <f>'OddsRatio_working_3-way'!X470^(1/3)*COS(('OddsRatio_working_3-way'!Y470+2*PI())/3)</f>
        <v>-0.3359760594100436</v>
      </c>
      <c r="AB470" s="11">
        <f>'OddsRatio_working_3-way'!X470^(1/3)*COS(('OddsRatio_working_3-way'!Y470+4*PI())/3)</f>
        <v>-0.19594043595174451</v>
      </c>
      <c r="AC470" s="11">
        <f>'OddsRatio_working_3-way'!X470^(1/3)*SIN('OddsRatio_working_3-way'!Y470/3)</f>
        <v>8.0849604899786057E-2</v>
      </c>
      <c r="AD470" s="11">
        <f>'OddsRatio_working_3-way'!X470^(1/3)*SIN(('OddsRatio_working_3-way'!Y470+2*PI())/3)</f>
        <v>0.42022839522540317</v>
      </c>
      <c r="AE470" s="11">
        <f>'OddsRatio_working_3-way'!X470^(1/3)*SIN(('OddsRatio_working_3-way'!Y470+4*PI())/3)</f>
        <v>-0.50107800012518922</v>
      </c>
      <c r="AF470" s="11">
        <f>-'OddsRatio_working_3-way'!U470/(3*'OddsRatio_working_3-way'!X470^(1/3))*COS(('OddsRatio_working_3-way'!Y470)/3)</f>
        <v>0.53191649536178831</v>
      </c>
      <c r="AG470" s="11">
        <f>-'OddsRatio_working_3-way'!U470/(3*'OddsRatio_working_3-way'!X470^(1/3))*COS(('OddsRatio_working_3-way'!Y470+2*PI())/3)</f>
        <v>-0.33597605941004366</v>
      </c>
      <c r="AH470" s="11">
        <f>-'OddsRatio_working_3-way'!U470/(3*'OddsRatio_working_3-way'!X470^(1/3))*COS(('OddsRatio_working_3-way'!Y470+4*PI())/3)</f>
        <v>-0.19594043595174457</v>
      </c>
      <c r="AI470" s="11">
        <f>'OddsRatio_working_3-way'!U470/(3*'OddsRatio_working_3-way'!X470^(1/3))*SIN(('OddsRatio_working_3-way'!Y470)/3)</f>
        <v>-8.0849604899786071E-2</v>
      </c>
      <c r="AJ470" s="11">
        <f>'OddsRatio_working_3-way'!U470/(3*'OddsRatio_working_3-way'!X470^(1/3))*SIN(('OddsRatio_working_3-way'!Y470+2*PI())/3)</f>
        <v>-0.42022839522540323</v>
      </c>
      <c r="AK470" s="11">
        <f>'OddsRatio_working_3-way'!U470/(3*'OddsRatio_working_3-way'!X470^(1/3))*SIN(('OddsRatio_working_3-way'!Y470+4*PI())/3)</f>
        <v>0.50107800012518933</v>
      </c>
      <c r="AL470" s="11">
        <f>'OddsRatio_working_3-way'!Z470+'OddsRatio_working_3-way'!AF470</f>
        <v>1.0638329907235766</v>
      </c>
      <c r="AM470" s="11">
        <f>'OddsRatio_working_3-way'!AA470+'OddsRatio_working_3-way'!AG470</f>
        <v>-0.67195211882008721</v>
      </c>
      <c r="AN470" s="11">
        <f>'OddsRatio_working_3-way'!AB470+'OddsRatio_working_3-way'!AH470</f>
        <v>-0.39188087190348908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1.0638329907235766</v>
      </c>
      <c r="AS470" s="11">
        <f>IF(('OddsRatio_working_3-way'!X470=0),IF(Q470&gt;0,-Q470^(1/3),(-Q470)^(1/3)),'OddsRatio_working_3-way'!AM470-'OddsRatio_working_3-way'!R470/3)</f>
        <v>-0.67195211882008721</v>
      </c>
      <c r="AT470" s="11">
        <f>IF(('OddsRatio_working_3-way'!X470=0),IF(Q470&gt;0,-Q470^(1/3),(-Q470)^(1/3)),'OddsRatio_working_3-way'!AN470-'OddsRatio_working_3-way'!R470/3)</f>
        <v>-0.39188087190348908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2.46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3.04</v>
      </c>
      <c r="D471" s="9">
        <f t="shared" si="104"/>
        <v>0.39201692008400157</v>
      </c>
      <c r="E471" s="9">
        <f t="shared" si="105"/>
        <v>0.29222937150251377</v>
      </c>
      <c r="F471" s="9">
        <f t="shared" si="106"/>
        <v>0.31575370841348477</v>
      </c>
      <c r="G471" s="9">
        <f t="shared" si="107"/>
        <v>1.0622673301359549</v>
      </c>
      <c r="H471" s="9">
        <f t="shared" si="108"/>
        <v>2.5509103019984942</v>
      </c>
      <c r="I471" s="9">
        <f t="shared" si="109"/>
        <v>3.4219695127099774</v>
      </c>
      <c r="J471" s="9">
        <f t="shared" si="110"/>
        <v>3.1670253534773476</v>
      </c>
      <c r="K471" s="11">
        <f t="shared" si="111"/>
        <v>0.4065040650406504</v>
      </c>
      <c r="L471" s="11">
        <f t="shared" si="112"/>
        <v>0.3048780487804878</v>
      </c>
      <c r="M471" s="11">
        <f t="shared" si="113"/>
        <v>0.32894736842105265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-0.27684414039262339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0.23563798699604449</v>
      </c>
      <c r="Q471" s="11">
        <f>2*'OddsRatio_working_3-way'!K471*'OddsRatio_working_3-way'!L471*'OddsRatio_working_3-way'!M471</f>
        <v>8.1535635638769741E-2</v>
      </c>
      <c r="R471" s="11">
        <f t="shared" si="114"/>
        <v>0</v>
      </c>
      <c r="S471" s="11">
        <f t="shared" si="115"/>
        <v>-0.85115757430104932</v>
      </c>
      <c r="T471" s="11">
        <f t="shared" si="116"/>
        <v>-0.29451819179967115</v>
      </c>
      <c r="U471" s="11">
        <f>'OddsRatio_working_3-way'!S471-'OddsRatio_working_3-way'!R471^2/3</f>
        <v>-0.85115757430104932</v>
      </c>
      <c r="V471" s="11">
        <f>'OddsRatio_working_3-way'!S471*'OddsRatio_working_3-way'!R471/3-2*'OddsRatio_working_3-way'!R471^3/27-'OddsRatio_working_3-way'!T471</f>
        <v>0.29451819179967115</v>
      </c>
      <c r="W471" s="11">
        <f>'OddsRatio_working_3-way'!V471^2+4*'OddsRatio_working_3-way'!U471^3/27</f>
        <v>-4.6127325943436936E-3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0.15112387129048441</v>
      </c>
      <c r="Y471" s="11">
        <f>IF('OddsRatio_working_3-way'!W471&gt;=0,IF('OddsRatio_working_3-way'!V471+SQRT('OddsRatio_working_3-way'!W471)&gt;0,0,PI()),ACOS('OddsRatio_working_3-way'!V471/(2*'OddsRatio_working_3-way'!X471)))</f>
        <v>0.22664205558329487</v>
      </c>
      <c r="Z471" s="11">
        <f>'OddsRatio_working_3-way'!X471^(1/3)*COS('OddsRatio_working_3-way'!Y471/3)</f>
        <v>0.53113366506797755</v>
      </c>
      <c r="AA471" s="11">
        <f>'OddsRatio_working_3-way'!X471^(1/3)*COS(('OddsRatio_working_3-way'!Y471+2*PI())/3)</f>
        <v>-0.30038300620163116</v>
      </c>
      <c r="AB471" s="11">
        <f>'OddsRatio_working_3-way'!X471^(1/3)*COS(('OddsRatio_working_3-way'!Y471+4*PI())/3)</f>
        <v>-0.23075065886634635</v>
      </c>
      <c r="AC471" s="11">
        <f>'OddsRatio_working_3-way'!X471^(1/3)*SIN('OddsRatio_working_3-way'!Y471/3)</f>
        <v>4.0202254478332276E-2</v>
      </c>
      <c r="AD471" s="11">
        <f>'OddsRatio_working_3-way'!X471^(1/3)*SIN(('OddsRatio_working_3-way'!Y471+2*PI())/3)</f>
        <v>0.43987411951483801</v>
      </c>
      <c r="AE471" s="11">
        <f>'OddsRatio_working_3-way'!X471^(1/3)*SIN(('OddsRatio_working_3-way'!Y471+4*PI())/3)</f>
        <v>-0.48007637399317021</v>
      </c>
      <c r="AF471" s="11">
        <f>-'OddsRatio_working_3-way'!U471/(3*'OddsRatio_working_3-way'!X471^(1/3))*COS(('OddsRatio_working_3-way'!Y471)/3)</f>
        <v>0.53113366506797743</v>
      </c>
      <c r="AG471" s="11">
        <f>-'OddsRatio_working_3-way'!U471/(3*'OddsRatio_working_3-way'!X471^(1/3))*COS(('OddsRatio_working_3-way'!Y471+2*PI())/3)</f>
        <v>-0.30038300620163111</v>
      </c>
      <c r="AH471" s="11">
        <f>-'OddsRatio_working_3-way'!U471/(3*'OddsRatio_working_3-way'!X471^(1/3))*COS(('OddsRatio_working_3-way'!Y471+4*PI())/3)</f>
        <v>-0.2307506588663463</v>
      </c>
      <c r="AI471" s="11">
        <f>'OddsRatio_working_3-way'!U471/(3*'OddsRatio_working_3-way'!X471^(1/3))*SIN(('OddsRatio_working_3-way'!Y471)/3)</f>
        <v>-4.0202254478332269E-2</v>
      </c>
      <c r="AJ471" s="11">
        <f>'OddsRatio_working_3-way'!U471/(3*'OddsRatio_working_3-way'!X471^(1/3))*SIN(('OddsRatio_working_3-way'!Y471+2*PI())/3)</f>
        <v>-0.43987411951483796</v>
      </c>
      <c r="AK471" s="11">
        <f>'OddsRatio_working_3-way'!U471/(3*'OddsRatio_working_3-way'!X471^(1/3))*SIN(('OddsRatio_working_3-way'!Y471+4*PI())/3)</f>
        <v>0.4800763739931701</v>
      </c>
      <c r="AL471" s="11">
        <f>'OddsRatio_working_3-way'!Z471+'OddsRatio_working_3-way'!AF471</f>
        <v>1.0622673301359549</v>
      </c>
      <c r="AM471" s="11">
        <f>'OddsRatio_working_3-way'!AA471+'OddsRatio_working_3-way'!AG471</f>
        <v>-0.60076601240326233</v>
      </c>
      <c r="AN471" s="11">
        <f>'OddsRatio_working_3-way'!AB471+'OddsRatio_working_3-way'!AH471</f>
        <v>-0.46150131773269265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1.0622673301359549</v>
      </c>
      <c r="AS471" s="11">
        <f>IF(('OddsRatio_working_3-way'!X471=0),IF(Q471&gt;0,-Q471^(1/3),(-Q471)^(1/3)),'OddsRatio_working_3-way'!AM471-'OddsRatio_working_3-way'!R471/3)</f>
        <v>-0.60076601240326233</v>
      </c>
      <c r="AT471" s="11">
        <f>IF(('OddsRatio_working_3-way'!X471=0),IF(Q471&gt;0,-Q471^(1/3),(-Q471)^(1/3)),'OddsRatio_working_3-way'!AN471-'OddsRatio_working_3-way'!R471/3)</f>
        <v>-0.46150131773269265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3.24</v>
      </c>
      <c r="B472" s="4">
        <f>IF('True_Odds_Calculator_3-way'!B473="","",'True_Odds_Calculator_3-way'!B473)</f>
        <v>3.26</v>
      </c>
      <c r="C472" s="4">
        <f>IF('True_Odds_Calculator_3-way'!C473="","",'True_Odds_Calculator_3-way'!C473)</f>
        <v>2.36</v>
      </c>
      <c r="D472" s="9">
        <f t="shared" si="104"/>
        <v>0.29621741394781698</v>
      </c>
      <c r="E472" s="9">
        <f t="shared" si="105"/>
        <v>0.294367674277698</v>
      </c>
      <c r="F472" s="9">
        <f t="shared" si="106"/>
        <v>0.40941491177448519</v>
      </c>
      <c r="G472" s="9">
        <f t="shared" si="107"/>
        <v>1.0606690886273507</v>
      </c>
      <c r="H472" s="9">
        <f t="shared" si="108"/>
        <v>3.3758987585252656</v>
      </c>
      <c r="I472" s="9">
        <f t="shared" si="109"/>
        <v>3.3971121402978124</v>
      </c>
      <c r="J472" s="9">
        <f t="shared" si="110"/>
        <v>2.4425099605331968</v>
      </c>
      <c r="K472" s="11">
        <f t="shared" si="111"/>
        <v>0.30864197530864196</v>
      </c>
      <c r="L472" s="11">
        <f t="shared" si="112"/>
        <v>0.30674846625766872</v>
      </c>
      <c r="M472" s="11">
        <f t="shared" si="113"/>
        <v>0.42372881355932207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-0.27619814192203362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0.23508396268439241</v>
      </c>
      <c r="Q472" s="11">
        <f>2*'OddsRatio_working_3-way'!K472*'OddsRatio_working_3-way'!L472*'OddsRatio_working_3-way'!M472</f>
        <v>8.0233434363273889E-2</v>
      </c>
      <c r="R472" s="11">
        <f t="shared" si="114"/>
        <v>0</v>
      </c>
      <c r="S472" s="11">
        <f t="shared" si="115"/>
        <v>-0.8511424481296942</v>
      </c>
      <c r="T472" s="11">
        <f t="shared" si="116"/>
        <v>-0.29049230311593666</v>
      </c>
      <c r="U472" s="11">
        <f>'OddsRatio_working_3-way'!S472-'OddsRatio_working_3-way'!R472^2/3</f>
        <v>-0.8511424481296942</v>
      </c>
      <c r="V472" s="11">
        <f>'OddsRatio_working_3-way'!S472*'OddsRatio_working_3-way'!R472/3-2*'OddsRatio_working_3-way'!R472^3/27-'OddsRatio_working_3-way'!T472</f>
        <v>0.29049230311593666</v>
      </c>
      <c r="W472" s="11">
        <f>'OddsRatio_working_3-way'!V472^2+4*'OddsRatio_working_3-way'!U472^3/27</f>
        <v>-6.9630493920181113E-3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0.15111984280829846</v>
      </c>
      <c r="Y472" s="11">
        <f>IF('OddsRatio_working_3-way'!W472&gt;=0,IF('OddsRatio_working_3-way'!V472+SQRT('OddsRatio_working_3-way'!W472)&gt;0,0,PI()),ACOS('OddsRatio_working_3-way'!V472/(2*'OddsRatio_working_3-way'!X472)))</f>
        <v>0.27972199189587776</v>
      </c>
      <c r="Z472" s="11">
        <f>'OddsRatio_working_3-way'!X472^(1/3)*COS('OddsRatio_working_3-way'!Y472/3)</f>
        <v>0.53033454431367544</v>
      </c>
      <c r="AA472" s="11">
        <f>'OddsRatio_working_3-way'!X472^(1/3)*COS(('OddsRatio_working_3-way'!Y472+2*PI())/3)</f>
        <v>-0.30811567565601616</v>
      </c>
      <c r="AB472" s="11">
        <f>'OddsRatio_working_3-way'!X472^(1/3)*COS(('OddsRatio_working_3-way'!Y472+4*PI())/3)</f>
        <v>-0.22221886865765919</v>
      </c>
      <c r="AC472" s="11">
        <f>'OddsRatio_working_3-way'!X472^(1/3)*SIN('OddsRatio_working_3-way'!Y472/3)</f>
        <v>4.9592544643030721E-2</v>
      </c>
      <c r="AD472" s="11">
        <f>'OddsRatio_working_3-way'!X472^(1/3)*SIN(('OddsRatio_working_3-way'!Y472+2*PI())/3)</f>
        <v>0.43448691555857177</v>
      </c>
      <c r="AE472" s="11">
        <f>'OddsRatio_working_3-way'!X472^(1/3)*SIN(('OddsRatio_working_3-way'!Y472+4*PI())/3)</f>
        <v>-0.48407946020160247</v>
      </c>
      <c r="AF472" s="11">
        <f>-'OddsRatio_working_3-way'!U472/(3*'OddsRatio_working_3-way'!X472^(1/3))*COS(('OddsRatio_working_3-way'!Y472)/3)</f>
        <v>0.53033454431367522</v>
      </c>
      <c r="AG472" s="11">
        <f>-'OddsRatio_working_3-way'!U472/(3*'OddsRatio_working_3-way'!X472^(1/3))*COS(('OddsRatio_working_3-way'!Y472+2*PI())/3)</f>
        <v>-0.30811567565601605</v>
      </c>
      <c r="AH472" s="11">
        <f>-'OddsRatio_working_3-way'!U472/(3*'OddsRatio_working_3-way'!X472^(1/3))*COS(('OddsRatio_working_3-way'!Y472+4*PI())/3)</f>
        <v>-0.22221886865765911</v>
      </c>
      <c r="AI472" s="11">
        <f>'OddsRatio_working_3-way'!U472/(3*'OddsRatio_working_3-way'!X472^(1/3))*SIN(('OddsRatio_working_3-way'!Y472)/3)</f>
        <v>-4.95925446430307E-2</v>
      </c>
      <c r="AJ472" s="11">
        <f>'OddsRatio_working_3-way'!U472/(3*'OddsRatio_working_3-way'!X472^(1/3))*SIN(('OddsRatio_working_3-way'!Y472+2*PI())/3)</f>
        <v>-0.43448691555857155</v>
      </c>
      <c r="AK472" s="11">
        <f>'OddsRatio_working_3-way'!U472/(3*'OddsRatio_working_3-way'!X472^(1/3))*SIN(('OddsRatio_working_3-way'!Y472+4*PI())/3)</f>
        <v>0.48407946020160231</v>
      </c>
      <c r="AL472" s="11">
        <f>'OddsRatio_working_3-way'!Z472+'OddsRatio_working_3-way'!AF472</f>
        <v>1.0606690886273507</v>
      </c>
      <c r="AM472" s="11">
        <f>'OddsRatio_working_3-way'!AA472+'OddsRatio_working_3-way'!AG472</f>
        <v>-0.61623135131203222</v>
      </c>
      <c r="AN472" s="11">
        <f>'OddsRatio_working_3-way'!AB472+'OddsRatio_working_3-way'!AH472</f>
        <v>-0.44443773731531833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1.0606690886273507</v>
      </c>
      <c r="AS472" s="11">
        <f>IF(('OddsRatio_working_3-way'!X472=0),IF(Q472&gt;0,-Q472^(1/3),(-Q472)^(1/3)),'OddsRatio_working_3-way'!AM472-'OddsRatio_working_3-way'!R472/3)</f>
        <v>-0.61623135131203222</v>
      </c>
      <c r="AT472" s="11">
        <f>IF(('OddsRatio_working_3-way'!X472=0),IF(Q472&gt;0,-Q472^(1/3),(-Q472)^(1/3)),'OddsRatio_working_3-way'!AN472-'OddsRatio_working_3-way'!R472/3)</f>
        <v>-0.44443773731531833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4.2</v>
      </c>
      <c r="B473" s="4">
        <f>IF('True_Odds_Calculator_3-way'!B474="","",'True_Odds_Calculator_3-way'!B474)</f>
        <v>3.54</v>
      </c>
      <c r="C473" s="4">
        <f>IF('True_Odds_Calculator_3-way'!C474="","",'True_Odds_Calculator_3-way'!C474)</f>
        <v>1.92</v>
      </c>
      <c r="D473" s="9">
        <f t="shared" si="104"/>
        <v>0.22633630595001741</v>
      </c>
      <c r="E473" s="9">
        <f t="shared" si="105"/>
        <v>0.26930952512267659</v>
      </c>
      <c r="F473" s="9">
        <f t="shared" si="106"/>
        <v>0.504354168927306</v>
      </c>
      <c r="G473" s="9">
        <f t="shared" si="107"/>
        <v>1.0681887882539285</v>
      </c>
      <c r="H473" s="9">
        <f t="shared" si="108"/>
        <v>4.4182041224125719</v>
      </c>
      <c r="I473" s="9">
        <f t="shared" si="109"/>
        <v>3.7131995221649787</v>
      </c>
      <c r="J473" s="9">
        <f t="shared" si="110"/>
        <v>1.9827336851936141</v>
      </c>
      <c r="K473" s="11">
        <f t="shared" si="111"/>
        <v>0.23809523809523808</v>
      </c>
      <c r="L473" s="11">
        <f t="shared" si="112"/>
        <v>0.2824858757062147</v>
      </c>
      <c r="M473" s="11">
        <f t="shared" si="113"/>
        <v>0.52083333333333337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-0.26194960093265185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0.23330306698950767</v>
      </c>
      <c r="Q473" s="11">
        <f>2*'OddsRatio_working_3-way'!K473*'OddsRatio_working_3-way'!L473*'OddsRatio_working_3-way'!M473</f>
        <v>7.0060981077930226E-2</v>
      </c>
      <c r="R473" s="11">
        <f t="shared" si="114"/>
        <v>0</v>
      </c>
      <c r="S473" s="11">
        <f t="shared" si="115"/>
        <v>-0.8906410475864428</v>
      </c>
      <c r="T473" s="11">
        <f t="shared" si="116"/>
        <v>-0.26745977404998278</v>
      </c>
      <c r="U473" s="11">
        <f>'OddsRatio_working_3-way'!S473-'OddsRatio_working_3-way'!R473^2/3</f>
        <v>-0.8906410475864428</v>
      </c>
      <c r="V473" s="11">
        <f>'OddsRatio_working_3-way'!S473*'OddsRatio_working_3-way'!R473/3-2*'OddsRatio_working_3-way'!R473^3/27-'OddsRatio_working_3-way'!T473</f>
        <v>0.26745977404998278</v>
      </c>
      <c r="W473" s="11">
        <f>'OddsRatio_working_3-way'!V473^2+4*'OddsRatio_working_3-way'!U473^3/27</f>
        <v>-3.3130960947837199E-2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0.16176038736562254</v>
      </c>
      <c r="Y473" s="11">
        <f>IF('OddsRatio_working_3-way'!W473&gt;=0,IF('OddsRatio_working_3-way'!V473+SQRT('OddsRatio_working_3-way'!W473)&gt;0,0,PI()),ACOS('OddsRatio_working_3-way'!V473/(2*'OddsRatio_working_3-way'!X473)))</f>
        <v>0.59755105442687229</v>
      </c>
      <c r="Z473" s="11">
        <f>'OddsRatio_working_3-way'!X473^(1/3)*COS('OddsRatio_working_3-way'!Y473/3)</f>
        <v>0.53409439412696424</v>
      </c>
      <c r="AA473" s="11">
        <f>'OddsRatio_working_3-way'!X473^(1/3)*COS(('OddsRatio_working_3-way'!Y473+2*PI())/3)</f>
        <v>-0.36041552958700945</v>
      </c>
      <c r="AB473" s="11">
        <f>'OddsRatio_working_3-way'!X473^(1/3)*COS(('OddsRatio_working_3-way'!Y473+4*PI())/3)</f>
        <v>-0.1736788645399549</v>
      </c>
      <c r="AC473" s="11">
        <f>'OddsRatio_working_3-way'!X473^(1/3)*SIN('OddsRatio_working_3-way'!Y473/3)</f>
        <v>0.10781246383248999</v>
      </c>
      <c r="AD473" s="11">
        <f>'OddsRatio_working_3-way'!X473^(1/3)*SIN(('OddsRatio_working_3-way'!Y473+2*PI())/3)</f>
        <v>0.40863308141656429</v>
      </c>
      <c r="AE473" s="11">
        <f>'OddsRatio_working_3-way'!X473^(1/3)*SIN(('OddsRatio_working_3-way'!Y473+4*PI())/3)</f>
        <v>-0.51644554524905428</v>
      </c>
      <c r="AF473" s="11">
        <f>-'OddsRatio_working_3-way'!U473/(3*'OddsRatio_working_3-way'!X473^(1/3))*COS(('OddsRatio_working_3-way'!Y473)/3)</f>
        <v>0.53409439412696413</v>
      </c>
      <c r="AG473" s="11">
        <f>-'OddsRatio_working_3-way'!U473/(3*'OddsRatio_working_3-way'!X473^(1/3))*COS(('OddsRatio_working_3-way'!Y473+2*PI())/3)</f>
        <v>-0.3604155295870094</v>
      </c>
      <c r="AH473" s="11">
        <f>-'OddsRatio_working_3-way'!U473/(3*'OddsRatio_working_3-way'!X473^(1/3))*COS(('OddsRatio_working_3-way'!Y473+4*PI())/3)</f>
        <v>-0.17367886453995487</v>
      </c>
      <c r="AI473" s="11">
        <f>'OddsRatio_working_3-way'!U473/(3*'OddsRatio_working_3-way'!X473^(1/3))*SIN(('OddsRatio_working_3-way'!Y473)/3)</f>
        <v>-0.10781246383248998</v>
      </c>
      <c r="AJ473" s="11">
        <f>'OddsRatio_working_3-way'!U473/(3*'OddsRatio_working_3-way'!X473^(1/3))*SIN(('OddsRatio_working_3-way'!Y473+2*PI())/3)</f>
        <v>-0.40863308141656424</v>
      </c>
      <c r="AK473" s="11">
        <f>'OddsRatio_working_3-way'!U473/(3*'OddsRatio_working_3-way'!X473^(1/3))*SIN(('OddsRatio_working_3-way'!Y473+4*PI())/3)</f>
        <v>0.51644554524905417</v>
      </c>
      <c r="AL473" s="11">
        <f>'OddsRatio_working_3-way'!Z473+'OddsRatio_working_3-way'!AF473</f>
        <v>1.0681887882539285</v>
      </c>
      <c r="AM473" s="11">
        <f>'OddsRatio_working_3-way'!AA473+'OddsRatio_working_3-way'!AG473</f>
        <v>-0.7208310591740188</v>
      </c>
      <c r="AN473" s="11">
        <f>'OddsRatio_working_3-way'!AB473+'OddsRatio_working_3-way'!AH473</f>
        <v>-0.3473577290799098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1.0681887882539285</v>
      </c>
      <c r="AS473" s="11">
        <f>IF(('OddsRatio_working_3-way'!X473=0),IF(Q473&gt;0,-Q473^(1/3),(-Q473)^(1/3)),'OddsRatio_working_3-way'!AM473-'OddsRatio_working_3-way'!R473/3)</f>
        <v>-0.7208310591740188</v>
      </c>
      <c r="AT473" s="11">
        <f>IF(('OddsRatio_working_3-way'!X473=0),IF(Q473&gt;0,-Q473^(1/3),(-Q473)^(1/3)),'OddsRatio_working_3-way'!AN473-'OddsRatio_working_3-way'!R473/3)</f>
        <v>-0.3473577290799098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2.94</v>
      </c>
      <c r="B474" s="4">
        <f>IF('True_Odds_Calculator_3-way'!B475="","",'True_Odds_Calculator_3-way'!B475)</f>
        <v>3.19</v>
      </c>
      <c r="C474" s="4">
        <f>IF('True_Odds_Calculator_3-way'!C475="","",'True_Odds_Calculator_3-way'!C475)</f>
        <v>2.6</v>
      </c>
      <c r="D474" s="9">
        <f t="shared" si="104"/>
        <v>0.32745418537429871</v>
      </c>
      <c r="E474" s="9">
        <f t="shared" si="105"/>
        <v>0.30133776137892809</v>
      </c>
      <c r="F474" s="9">
        <f t="shared" si="106"/>
        <v>0.37120805324677308</v>
      </c>
      <c r="G474" s="9">
        <f t="shared" si="107"/>
        <v>1.0586919202949243</v>
      </c>
      <c r="H474" s="9">
        <f t="shared" si="108"/>
        <v>3.0538623253721533</v>
      </c>
      <c r="I474" s="9">
        <f t="shared" si="109"/>
        <v>3.3185353054458839</v>
      </c>
      <c r="J474" s="9">
        <f t="shared" si="110"/>
        <v>2.6939070724718794</v>
      </c>
      <c r="K474" s="11">
        <f t="shared" si="111"/>
        <v>0.3401360544217687</v>
      </c>
      <c r="L474" s="11">
        <f t="shared" si="112"/>
        <v>0.31347962382445144</v>
      </c>
      <c r="M474" s="11">
        <f t="shared" si="113"/>
        <v>0.38461538461538458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-0.27877541178033782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0.23498668818865859</v>
      </c>
      <c r="Q474" s="11">
        <f>2*'OddsRatio_working_3-way'!K474*'OddsRatio_working_3-way'!L474*'OddsRatio_working_3-way'!M474</f>
        <v>8.2019786453283991E-2</v>
      </c>
      <c r="R474" s="11">
        <f t="shared" si="114"/>
        <v>0</v>
      </c>
      <c r="S474" s="11">
        <f t="shared" si="115"/>
        <v>-0.84292472814574215</v>
      </c>
      <c r="T474" s="11">
        <f t="shared" si="116"/>
        <v>-0.29421456479781583</v>
      </c>
      <c r="U474" s="11">
        <f>'OddsRatio_working_3-way'!S474-'OddsRatio_working_3-way'!R474^2/3</f>
        <v>-0.84292472814574215</v>
      </c>
      <c r="V474" s="11">
        <f>'OddsRatio_working_3-way'!S474*'OddsRatio_working_3-way'!R474/3-2*'OddsRatio_working_3-way'!R474^3/27-'OddsRatio_working_3-way'!T474</f>
        <v>0.29421456479781583</v>
      </c>
      <c r="W474" s="11">
        <f>'OddsRatio_working_3-way'!V474^2+4*'OddsRatio_working_3-way'!U474^3/27</f>
        <v>-2.166181820038332E-3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0.14893655692878638</v>
      </c>
      <c r="Y474" s="11">
        <f>IF('OddsRatio_working_3-way'!W474&gt;=0,IF('OddsRatio_working_3-way'!V474+SQRT('OddsRatio_working_3-way'!W474)&gt;0,0,PI()),ACOS('OddsRatio_working_3-way'!V474/(2*'OddsRatio_working_3-way'!X474)))</f>
        <v>0.15689145842093555</v>
      </c>
      <c r="Z474" s="11">
        <f>'OddsRatio_working_3-way'!X474^(1/3)*COS('OddsRatio_working_3-way'!Y474/3)</f>
        <v>0.52934596014746216</v>
      </c>
      <c r="AA474" s="11">
        <f>'OddsRatio_working_3-way'!X474^(1/3)*COS(('OddsRatio_working_3-way'!Y474+2*PI())/3)</f>
        <v>-0.28866929006311542</v>
      </c>
      <c r="AB474" s="11">
        <f>'OddsRatio_working_3-way'!X474^(1/3)*COS(('OddsRatio_working_3-way'!Y474+4*PI())/3)</f>
        <v>-0.24067667008434682</v>
      </c>
      <c r="AC474" s="11">
        <f>'OddsRatio_working_3-way'!X474^(1/3)*SIN('OddsRatio_working_3-way'!Y474/3)</f>
        <v>2.7708552063857451E-2</v>
      </c>
      <c r="AD474" s="11">
        <f>'OddsRatio_working_3-way'!X474^(1/3)*SIN(('OddsRatio_working_3-way'!Y474+2*PI())/3)</f>
        <v>0.44457277284643848</v>
      </c>
      <c r="AE474" s="11">
        <f>'OddsRatio_working_3-way'!X474^(1/3)*SIN(('OddsRatio_working_3-way'!Y474+4*PI())/3)</f>
        <v>-0.47228132491029595</v>
      </c>
      <c r="AF474" s="11">
        <f>-'OddsRatio_working_3-way'!U474/(3*'OddsRatio_working_3-way'!X474^(1/3))*COS(('OddsRatio_working_3-way'!Y474)/3)</f>
        <v>0.52934596014746216</v>
      </c>
      <c r="AG474" s="11">
        <f>-'OddsRatio_working_3-way'!U474/(3*'OddsRatio_working_3-way'!X474^(1/3))*COS(('OddsRatio_working_3-way'!Y474+2*PI())/3)</f>
        <v>-0.28866929006311542</v>
      </c>
      <c r="AH474" s="11">
        <f>-'OddsRatio_working_3-way'!U474/(3*'OddsRatio_working_3-way'!X474^(1/3))*COS(('OddsRatio_working_3-way'!Y474+4*PI())/3)</f>
        <v>-0.24067667008434682</v>
      </c>
      <c r="AI474" s="11">
        <f>'OddsRatio_working_3-way'!U474/(3*'OddsRatio_working_3-way'!X474^(1/3))*SIN(('OddsRatio_working_3-way'!Y474)/3)</f>
        <v>-2.7708552063857451E-2</v>
      </c>
      <c r="AJ474" s="11">
        <f>'OddsRatio_working_3-way'!U474/(3*'OddsRatio_working_3-way'!X474^(1/3))*SIN(('OddsRatio_working_3-way'!Y474+2*PI())/3)</f>
        <v>-0.44457277284643848</v>
      </c>
      <c r="AK474" s="11">
        <f>'OddsRatio_working_3-way'!U474/(3*'OddsRatio_working_3-way'!X474^(1/3))*SIN(('OddsRatio_working_3-way'!Y474+4*PI())/3)</f>
        <v>0.47228132491029595</v>
      </c>
      <c r="AL474" s="11">
        <f>'OddsRatio_working_3-way'!Z474+'OddsRatio_working_3-way'!AF474</f>
        <v>1.0586919202949243</v>
      </c>
      <c r="AM474" s="11">
        <f>'OddsRatio_working_3-way'!AA474+'OddsRatio_working_3-way'!AG474</f>
        <v>-0.57733858012623085</v>
      </c>
      <c r="AN474" s="11">
        <f>'OddsRatio_working_3-way'!AB474+'OddsRatio_working_3-way'!AH474</f>
        <v>-0.48135334016869363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1.0586919202949243</v>
      </c>
      <c r="AS474" s="11">
        <f>IF(('OddsRatio_working_3-way'!X474=0),IF(Q474&gt;0,-Q474^(1/3),(-Q474)^(1/3)),'OddsRatio_working_3-way'!AM474-'OddsRatio_working_3-way'!R474/3)</f>
        <v>-0.57733858012623085</v>
      </c>
      <c r="AT474" s="11">
        <f>IF(('OddsRatio_working_3-way'!X474=0),IF(Q474&gt;0,-Q474^(1/3),(-Q474)^(1/3)),'OddsRatio_working_3-way'!AN474-'OddsRatio_working_3-way'!R474/3)</f>
        <v>-0.48135334016869363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2.16</v>
      </c>
      <c r="B475" s="4">
        <f>IF('True_Odds_Calculator_3-way'!B476="","",'True_Odds_Calculator_3-way'!B476)</f>
        <v>3.7</v>
      </c>
      <c r="C475" s="4">
        <f>IF('True_Odds_Calculator_3-way'!C476="","",'True_Odds_Calculator_3-way'!C476)</f>
        <v>3.27</v>
      </c>
      <c r="D475" s="9">
        <f t="shared" si="104"/>
        <v>0.44811824609189893</v>
      </c>
      <c r="E475" s="9">
        <f t="shared" si="105"/>
        <v>0.25862864238188205</v>
      </c>
      <c r="F475" s="9">
        <f t="shared" si="106"/>
        <v>0.29325311152621913</v>
      </c>
      <c r="G475" s="9">
        <f t="shared" si="107"/>
        <v>1.0616843586008096</v>
      </c>
      <c r="H475" s="9">
        <f t="shared" si="108"/>
        <v>2.231553855976939</v>
      </c>
      <c r="I475" s="9">
        <f t="shared" si="109"/>
        <v>3.8665477682221865</v>
      </c>
      <c r="J475" s="9">
        <f t="shared" si="110"/>
        <v>3.4100234940238381</v>
      </c>
      <c r="K475" s="11">
        <f t="shared" si="111"/>
        <v>0.46296296296296291</v>
      </c>
      <c r="L475" s="11">
        <f t="shared" si="112"/>
        <v>0.27027027027027023</v>
      </c>
      <c r="M475" s="11">
        <f t="shared" si="113"/>
        <v>0.3058103975535168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-0.27204727663443273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0.23456177890428648</v>
      </c>
      <c r="Q475" s="11">
        <f>2*'OddsRatio_working_3-way'!K475*'OddsRatio_working_3-way'!L475*'OddsRatio_working_3-way'!M475</f>
        <v>7.6529128516896069E-2</v>
      </c>
      <c r="R475" s="11">
        <f t="shared" si="114"/>
        <v>0</v>
      </c>
      <c r="S475" s="11">
        <f t="shared" si="115"/>
        <v>-0.86220961961505715</v>
      </c>
      <c r="T475" s="11">
        <f t="shared" si="116"/>
        <v>-0.28130819563297133</v>
      </c>
      <c r="U475" s="11">
        <f>'OddsRatio_working_3-way'!S475-'OddsRatio_working_3-way'!R475^2/3</f>
        <v>-0.86220961961505715</v>
      </c>
      <c r="V475" s="11">
        <f>'OddsRatio_working_3-way'!S475*'OddsRatio_working_3-way'!R475/3-2*'OddsRatio_working_3-way'!R475^3/27-'OddsRatio_working_3-way'!T475</f>
        <v>0.28130819563297133</v>
      </c>
      <c r="W475" s="11">
        <f>'OddsRatio_working_3-way'!V475^2+4*'OddsRatio_working_3-way'!U475^3/27</f>
        <v>-1.5824411874283836E-2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0.15407685809731608</v>
      </c>
      <c r="Y475" s="11">
        <f>IF('OddsRatio_working_3-way'!W475&gt;=0,IF('OddsRatio_working_3-way'!V475+SQRT('OddsRatio_working_3-way'!W475)&gt;0,0,PI()),ACOS('OddsRatio_working_3-way'!V475/(2*'OddsRatio_working_3-way'!X475)))</f>
        <v>0.42050550837303047</v>
      </c>
      <c r="Z475" s="11">
        <f>'OddsRatio_working_3-way'!X475^(1/3)*COS('OddsRatio_working_3-way'!Y475/3)</f>
        <v>0.53084217930040478</v>
      </c>
      <c r="AA475" s="11">
        <f>'OddsRatio_working_3-way'!X475^(1/3)*COS(('OddsRatio_working_3-way'!Y475+2*PI())/3)</f>
        <v>-0.33028510440770875</v>
      </c>
      <c r="AB475" s="11">
        <f>'OddsRatio_working_3-way'!X475^(1/3)*COS(('OddsRatio_working_3-way'!Y475+4*PI())/3)</f>
        <v>-0.20055707489269595</v>
      </c>
      <c r="AC475" s="11">
        <f>'OddsRatio_working_3-way'!X475^(1/3)*SIN('OddsRatio_working_3-way'!Y475/3)</f>
        <v>7.4898512761932351E-2</v>
      </c>
      <c r="AD475" s="11">
        <f>'OddsRatio_working_3-way'!X475^(1/3)*SIN(('OddsRatio_working_3-way'!Y475+2*PI())/3)</f>
        <v>0.42227355629347829</v>
      </c>
      <c r="AE475" s="11">
        <f>'OddsRatio_working_3-way'!X475^(1/3)*SIN(('OddsRatio_working_3-way'!Y475+4*PI())/3)</f>
        <v>-0.49717206905541061</v>
      </c>
      <c r="AF475" s="11">
        <f>-'OddsRatio_working_3-way'!U475/(3*'OddsRatio_working_3-way'!X475^(1/3))*COS(('OddsRatio_working_3-way'!Y475)/3)</f>
        <v>0.53084217930040467</v>
      </c>
      <c r="AG475" s="11">
        <f>-'OddsRatio_working_3-way'!U475/(3*'OddsRatio_working_3-way'!X475^(1/3))*COS(('OddsRatio_working_3-way'!Y475+2*PI())/3)</f>
        <v>-0.3302851044077087</v>
      </c>
      <c r="AH475" s="11">
        <f>-'OddsRatio_working_3-way'!U475/(3*'OddsRatio_working_3-way'!X475^(1/3))*COS(('OddsRatio_working_3-way'!Y475+4*PI())/3)</f>
        <v>-0.20055707489269589</v>
      </c>
      <c r="AI475" s="11">
        <f>'OddsRatio_working_3-way'!U475/(3*'OddsRatio_working_3-way'!X475^(1/3))*SIN(('OddsRatio_working_3-way'!Y475)/3)</f>
        <v>-7.4898512761932337E-2</v>
      </c>
      <c r="AJ475" s="11">
        <f>'OddsRatio_working_3-way'!U475/(3*'OddsRatio_working_3-way'!X475^(1/3))*SIN(('OddsRatio_working_3-way'!Y475+2*PI())/3)</f>
        <v>-0.42227355629347818</v>
      </c>
      <c r="AK475" s="11">
        <f>'OddsRatio_working_3-way'!U475/(3*'OddsRatio_working_3-way'!X475^(1/3))*SIN(('OddsRatio_working_3-way'!Y475+4*PI())/3)</f>
        <v>0.4971720690554105</v>
      </c>
      <c r="AL475" s="11">
        <f>'OddsRatio_working_3-way'!Z475+'OddsRatio_working_3-way'!AF475</f>
        <v>1.0616843586008096</v>
      </c>
      <c r="AM475" s="11">
        <f>'OddsRatio_working_3-way'!AA475+'OddsRatio_working_3-way'!AG475</f>
        <v>-0.6605702088154175</v>
      </c>
      <c r="AN475" s="11">
        <f>'OddsRatio_working_3-way'!AB475+'OddsRatio_working_3-way'!AH475</f>
        <v>-0.40111414978539184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1.0616843586008096</v>
      </c>
      <c r="AS475" s="11">
        <f>IF(('OddsRatio_working_3-way'!X475=0),IF(Q475&gt;0,-Q475^(1/3),(-Q475)^(1/3)),'OddsRatio_working_3-way'!AM475-'OddsRatio_working_3-way'!R475/3)</f>
        <v>-0.6605702088154175</v>
      </c>
      <c r="AT475" s="11">
        <f>IF(('OddsRatio_working_3-way'!X475=0),IF(Q475&gt;0,-Q475^(1/3),(-Q475)^(1/3)),'OddsRatio_working_3-way'!AN475-'OddsRatio_working_3-way'!R475/3)</f>
        <v>-0.40111414978539184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2.57</v>
      </c>
      <c r="B476" s="4">
        <f>IF('True_Odds_Calculator_3-way'!B477="","",'True_Odds_Calculator_3-way'!B477)</f>
        <v>3.42</v>
      </c>
      <c r="C476" s="4">
        <f>IF('True_Odds_Calculator_3-way'!C477="","",'True_Odds_Calculator_3-way'!C477)</f>
        <v>2.71</v>
      </c>
      <c r="D476" s="9">
        <f t="shared" si="104"/>
        <v>0.37133518232163454</v>
      </c>
      <c r="E476" s="9">
        <f t="shared" si="105"/>
        <v>0.27704139249543763</v>
      </c>
      <c r="F476" s="9">
        <f t="shared" si="106"/>
        <v>0.35162342518292788</v>
      </c>
      <c r="G476" s="9">
        <f t="shared" si="107"/>
        <v>1.0783342646044289</v>
      </c>
      <c r="H476" s="9">
        <f t="shared" si="108"/>
        <v>2.692984795428953</v>
      </c>
      <c r="I476" s="9">
        <f t="shared" si="109"/>
        <v>3.6095689203427179</v>
      </c>
      <c r="J476" s="9">
        <f t="shared" si="110"/>
        <v>2.843951592473573</v>
      </c>
      <c r="K476" s="11">
        <f t="shared" si="111"/>
        <v>0.38910505836575876</v>
      </c>
      <c r="L476" s="11">
        <f t="shared" si="112"/>
        <v>0.29239766081871343</v>
      </c>
      <c r="M476" s="11">
        <f t="shared" si="113"/>
        <v>0.36900369003690037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-0.27276121010237331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0.23930200391498077</v>
      </c>
      <c r="Q476" s="11">
        <f>2*'OddsRatio_working_3-way'!K476*'OddsRatio_working_3-way'!L476*'OddsRatio_working_3-way'!M476</f>
        <v>8.3965615408765182E-2</v>
      </c>
      <c r="R476" s="11">
        <f t="shared" si="114"/>
        <v>0</v>
      </c>
      <c r="S476" s="11">
        <f t="shared" si="115"/>
        <v>-0.87733150848379593</v>
      </c>
      <c r="T476" s="11">
        <f t="shared" si="116"/>
        <v>-0.30783561701185824</v>
      </c>
      <c r="U476" s="11">
        <f>'OddsRatio_working_3-way'!S476-'OddsRatio_working_3-way'!R476^2/3</f>
        <v>-0.87733150848379593</v>
      </c>
      <c r="V476" s="11">
        <f>'OddsRatio_working_3-way'!S476*'OddsRatio_working_3-way'!R476/3-2*'OddsRatio_working_3-way'!R476^3/27-'OddsRatio_working_3-way'!T476</f>
        <v>0.30783561701185824</v>
      </c>
      <c r="W476" s="11">
        <f>'OddsRatio_working_3-way'!V476^2+4*'OddsRatio_working_3-way'!U476^3/27</f>
        <v>-5.280394460949453E-3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0.15814800153813272</v>
      </c>
      <c r="Y476" s="11">
        <f>IF('OddsRatio_working_3-way'!W476&gt;=0,IF('OddsRatio_working_3-way'!V476+SQRT('OddsRatio_working_3-way'!W476)&gt;0,0,PI()),ACOS('OddsRatio_working_3-way'!V476/(2*'OddsRatio_working_3-way'!X476)))</f>
        <v>0.23181208484777627</v>
      </c>
      <c r="Z476" s="11">
        <f>'OddsRatio_working_3-way'!X476^(1/3)*COS('OddsRatio_working_3-way'!Y476/3)</f>
        <v>0.53916713230221458</v>
      </c>
      <c r="AA476" s="11">
        <f>'OddsRatio_working_3-way'!X476^(1/3)*COS(('OddsRatio_working_3-way'!Y476+2*PI())/3)</f>
        <v>-0.30573574042463786</v>
      </c>
      <c r="AB476" s="11">
        <f>'OddsRatio_working_3-way'!X476^(1/3)*COS(('OddsRatio_working_3-way'!Y476+4*PI())/3)</f>
        <v>-0.23343139187757658</v>
      </c>
      <c r="AC476" s="11">
        <f>'OddsRatio_working_3-way'!X476^(1/3)*SIN('OddsRatio_working_3-way'!Y476/3)</f>
        <v>4.1744935097226273E-2</v>
      </c>
      <c r="AD476" s="11">
        <f>'OddsRatio_working_3-way'!X476^(1/3)*SIN(('OddsRatio_working_3-way'!Y476+2*PI())/3)</f>
        <v>0.44605996591071007</v>
      </c>
      <c r="AE476" s="11">
        <f>'OddsRatio_working_3-way'!X476^(1/3)*SIN(('OddsRatio_working_3-way'!Y476+4*PI())/3)</f>
        <v>-0.48780490100793633</v>
      </c>
      <c r="AF476" s="11">
        <f>-'OddsRatio_working_3-way'!U476/(3*'OddsRatio_working_3-way'!X476^(1/3))*COS(('OddsRatio_working_3-way'!Y476)/3)</f>
        <v>0.53916713230221447</v>
      </c>
      <c r="AG476" s="11">
        <f>-'OddsRatio_working_3-way'!U476/(3*'OddsRatio_working_3-way'!X476^(1/3))*COS(('OddsRatio_working_3-way'!Y476+2*PI())/3)</f>
        <v>-0.3057357404246378</v>
      </c>
      <c r="AH476" s="11">
        <f>-'OddsRatio_working_3-way'!U476/(3*'OddsRatio_working_3-way'!X476^(1/3))*COS(('OddsRatio_working_3-way'!Y476+4*PI())/3)</f>
        <v>-0.23343139187757656</v>
      </c>
      <c r="AI476" s="11">
        <f>'OddsRatio_working_3-way'!U476/(3*'OddsRatio_working_3-way'!X476^(1/3))*SIN(('OddsRatio_working_3-way'!Y476)/3)</f>
        <v>-4.1744935097226266E-2</v>
      </c>
      <c r="AJ476" s="11">
        <f>'OddsRatio_working_3-way'!U476/(3*'OddsRatio_working_3-way'!X476^(1/3))*SIN(('OddsRatio_working_3-way'!Y476+2*PI())/3)</f>
        <v>-0.44605996591071001</v>
      </c>
      <c r="AK476" s="11">
        <f>'OddsRatio_working_3-way'!U476/(3*'OddsRatio_working_3-way'!X476^(1/3))*SIN(('OddsRatio_working_3-way'!Y476+4*PI())/3)</f>
        <v>0.48780490100793628</v>
      </c>
      <c r="AL476" s="11">
        <f>'OddsRatio_working_3-way'!Z476+'OddsRatio_working_3-way'!AF476</f>
        <v>1.0783342646044289</v>
      </c>
      <c r="AM476" s="11">
        <f>'OddsRatio_working_3-way'!AA476+'OddsRatio_working_3-way'!AG476</f>
        <v>-0.61147148084927561</v>
      </c>
      <c r="AN476" s="11">
        <f>'OddsRatio_working_3-way'!AB476+'OddsRatio_working_3-way'!AH476</f>
        <v>-0.46686278375515311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1.0783342646044289</v>
      </c>
      <c r="AS476" s="11">
        <f>IF(('OddsRatio_working_3-way'!X476=0),IF(Q476&gt;0,-Q476^(1/3),(-Q476)^(1/3)),'OddsRatio_working_3-way'!AM476-'OddsRatio_working_3-way'!R476/3)</f>
        <v>-0.61147148084927561</v>
      </c>
      <c r="AT476" s="11">
        <f>IF(('OddsRatio_working_3-way'!X476=0),IF(Q476&gt;0,-Q476^(1/3),(-Q476)^(1/3)),'OddsRatio_working_3-way'!AN476-'OddsRatio_working_3-way'!R476/3)</f>
        <v>-0.46686278375515311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2.97</v>
      </c>
      <c r="B477" s="4">
        <f>IF('True_Odds_Calculator_3-way'!B478="","",'True_Odds_Calculator_3-way'!B478)</f>
        <v>3.2</v>
      </c>
      <c r="C477" s="4">
        <f>IF('True_Odds_Calculator_3-way'!C478="","",'True_Odds_Calculator_3-way'!C478)</f>
        <v>2.5</v>
      </c>
      <c r="D477" s="9">
        <f t="shared" si="104"/>
        <v>0.32051539274231783</v>
      </c>
      <c r="E477" s="9">
        <f t="shared" si="105"/>
        <v>0.29695754568662791</v>
      </c>
      <c r="F477" s="9">
        <f t="shared" si="106"/>
        <v>0.38252706157105393</v>
      </c>
      <c r="G477" s="9">
        <f t="shared" si="107"/>
        <v>1.0761294218731612</v>
      </c>
      <c r="H477" s="9">
        <f t="shared" si="108"/>
        <v>3.1199749610901275</v>
      </c>
      <c r="I477" s="9">
        <f t="shared" si="109"/>
        <v>3.3674847281209539</v>
      </c>
      <c r="J477" s="9">
        <f t="shared" si="110"/>
        <v>2.6141941328097418</v>
      </c>
      <c r="K477" s="11">
        <f t="shared" si="111"/>
        <v>0.33670033670033667</v>
      </c>
      <c r="L477" s="11">
        <f t="shared" si="112"/>
        <v>0.3125</v>
      </c>
      <c r="M477" s="11">
        <f t="shared" si="113"/>
        <v>0.4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-0.27361111111111092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0.23863636363636362</v>
      </c>
      <c r="Q477" s="11">
        <f>2*'OddsRatio_working_3-way'!K477*'OddsRatio_working_3-way'!L477*'OddsRatio_working_3-way'!M477</f>
        <v>8.4175084175084181E-2</v>
      </c>
      <c r="R477" s="11">
        <f t="shared" si="114"/>
        <v>0</v>
      </c>
      <c r="S477" s="11">
        <f t="shared" si="115"/>
        <v>-0.87217351176742097</v>
      </c>
      <c r="T477" s="11">
        <f t="shared" si="116"/>
        <v>-0.30764497769573934</v>
      </c>
      <c r="U477" s="11">
        <f>'OddsRatio_working_3-way'!S477-'OddsRatio_working_3-way'!R477^2/3</f>
        <v>-0.87217351176742097</v>
      </c>
      <c r="V477" s="11">
        <f>'OddsRatio_working_3-way'!S477*'OddsRatio_working_3-way'!R477/3-2*'OddsRatio_working_3-way'!R477^3/27-'OddsRatio_working_3-way'!T477</f>
        <v>0.30764497769573934</v>
      </c>
      <c r="W477" s="11">
        <f>'OddsRatio_working_3-way'!V477^2+4*'OddsRatio_working_3-way'!U477^3/27</f>
        <v>-3.643565250983305E-3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0.15675538073092998</v>
      </c>
      <c r="Y477" s="11">
        <f>IF('OddsRatio_working_3-way'!W477&gt;=0,IF('OddsRatio_working_3-way'!V477+SQRT('OddsRatio_working_3-way'!W477)&gt;0,0,PI()),ACOS('OddsRatio_working_3-way'!V477/(2*'OddsRatio_working_3-way'!X477)))</f>
        <v>0.19374534106926955</v>
      </c>
      <c r="Z477" s="11">
        <f>'OddsRatio_working_3-way'!X477^(1/3)*COS('OddsRatio_working_3-way'!Y477/3)</f>
        <v>0.53806471093658059</v>
      </c>
      <c r="AA477" s="11">
        <f>'OddsRatio_working_3-way'!X477^(1/3)*COS(('OddsRatio_working_3-way'!Y477+2*PI())/3)</f>
        <v>-0.299167933700769</v>
      </c>
      <c r="AB477" s="11">
        <f>'OddsRatio_working_3-way'!X477^(1/3)*COS(('OddsRatio_working_3-way'!Y477+4*PI())/3)</f>
        <v>-0.23889677723581162</v>
      </c>
      <c r="AC477" s="11">
        <f>'OddsRatio_working_3-way'!X477^(1/3)*SIN('OddsRatio_working_3-way'!Y477/3)</f>
        <v>3.4797568409413233E-2</v>
      </c>
      <c r="AD477" s="11">
        <f>'OddsRatio_working_3-way'!X477^(1/3)*SIN(('OddsRatio_working_3-way'!Y477+2*PI())/3)</f>
        <v>0.44857892434630281</v>
      </c>
      <c r="AE477" s="11">
        <f>'OddsRatio_working_3-way'!X477^(1/3)*SIN(('OddsRatio_working_3-way'!Y477+4*PI())/3)</f>
        <v>-0.48337649275571598</v>
      </c>
      <c r="AF477" s="11">
        <f>-'OddsRatio_working_3-way'!U477/(3*'OddsRatio_working_3-way'!X477^(1/3))*COS(('OddsRatio_working_3-way'!Y477)/3)</f>
        <v>0.53806471093658048</v>
      </c>
      <c r="AG477" s="11">
        <f>-'OddsRatio_working_3-way'!U477/(3*'OddsRatio_working_3-way'!X477^(1/3))*COS(('OddsRatio_working_3-way'!Y477+2*PI())/3)</f>
        <v>-0.29916793370076894</v>
      </c>
      <c r="AH477" s="11">
        <f>-'OddsRatio_working_3-way'!U477/(3*'OddsRatio_working_3-way'!X477^(1/3))*COS(('OddsRatio_working_3-way'!Y477+4*PI())/3)</f>
        <v>-0.23889677723581157</v>
      </c>
      <c r="AI477" s="11">
        <f>'OddsRatio_working_3-way'!U477/(3*'OddsRatio_working_3-way'!X477^(1/3))*SIN(('OddsRatio_working_3-way'!Y477)/3)</f>
        <v>-3.4797568409413226E-2</v>
      </c>
      <c r="AJ477" s="11">
        <f>'OddsRatio_working_3-way'!U477/(3*'OddsRatio_working_3-way'!X477^(1/3))*SIN(('OddsRatio_working_3-way'!Y477+2*PI())/3)</f>
        <v>-0.4485789243463027</v>
      </c>
      <c r="AK477" s="11">
        <f>'OddsRatio_working_3-way'!U477/(3*'OddsRatio_working_3-way'!X477^(1/3))*SIN(('OddsRatio_working_3-way'!Y477+4*PI())/3)</f>
        <v>0.48337649275571587</v>
      </c>
      <c r="AL477" s="11">
        <f>'OddsRatio_working_3-way'!Z477+'OddsRatio_working_3-way'!AF477</f>
        <v>1.0761294218731612</v>
      </c>
      <c r="AM477" s="11">
        <f>'OddsRatio_working_3-way'!AA477+'OddsRatio_working_3-way'!AG477</f>
        <v>-0.59833586740153799</v>
      </c>
      <c r="AN477" s="11">
        <f>'OddsRatio_working_3-way'!AB477+'OddsRatio_working_3-way'!AH477</f>
        <v>-0.47779355447162319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1.0761294218731612</v>
      </c>
      <c r="AS477" s="11">
        <f>IF(('OddsRatio_working_3-way'!X477=0),IF(Q477&gt;0,-Q477^(1/3),(-Q477)^(1/3)),'OddsRatio_working_3-way'!AM477-'OddsRatio_working_3-way'!R477/3)</f>
        <v>-0.59833586740153799</v>
      </c>
      <c r="AT477" s="11">
        <f>IF(('OddsRatio_working_3-way'!X477=0),IF(Q477&gt;0,-Q477^(1/3),(-Q477)^(1/3)),'OddsRatio_working_3-way'!AN477-'OddsRatio_working_3-way'!R477/3)</f>
        <v>-0.47779355447162319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2.81</v>
      </c>
      <c r="B478" s="4">
        <f>IF('True_Odds_Calculator_3-way'!B479="","",'True_Odds_Calculator_3-way'!B479)</f>
        <v>3.57</v>
      </c>
      <c r="C478" s="4">
        <f>IF('True_Odds_Calculator_3-way'!C479="","",'True_Odds_Calculator_3-way'!C479)</f>
        <v>2.42</v>
      </c>
      <c r="D478" s="9">
        <f t="shared" si="104"/>
        <v>0.33911809953263244</v>
      </c>
      <c r="E478" s="9">
        <f t="shared" si="105"/>
        <v>0.26545502700322571</v>
      </c>
      <c r="F478" s="9">
        <f t="shared" si="106"/>
        <v>0.3954268734641419</v>
      </c>
      <c r="G478" s="9">
        <f t="shared" si="107"/>
        <v>1.0766990093079361</v>
      </c>
      <c r="H478" s="9">
        <f t="shared" si="108"/>
        <v>2.9488252068473644</v>
      </c>
      <c r="I478" s="9">
        <f t="shared" si="109"/>
        <v>3.7671164539213957</v>
      </c>
      <c r="J478" s="9">
        <f t="shared" si="110"/>
        <v>2.5289125932172691</v>
      </c>
      <c r="K478" s="11">
        <f t="shared" si="111"/>
        <v>0.35587188612099646</v>
      </c>
      <c r="L478" s="11">
        <f t="shared" si="112"/>
        <v>0.28011204481792717</v>
      </c>
      <c r="M478" s="11">
        <f t="shared" si="113"/>
        <v>0.41322314049586778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-0.27208847128157465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0.23891207022499011</v>
      </c>
      <c r="Q478" s="11">
        <f>2*'OddsRatio_working_3-way'!K478*'OddsRatio_working_3-way'!L478*'OddsRatio_working_3-way'!M478</f>
        <v>8.2383472491375898E-2</v>
      </c>
      <c r="R478" s="11">
        <f t="shared" si="114"/>
        <v>0</v>
      </c>
      <c r="S478" s="11">
        <f t="shared" si="115"/>
        <v>-0.87806759727702144</v>
      </c>
      <c r="T478" s="11">
        <f t="shared" si="116"/>
        <v>-0.30278193009552462</v>
      </c>
      <c r="U478" s="11">
        <f>'OddsRatio_working_3-way'!S478-'OddsRatio_working_3-way'!R478^2/3</f>
        <v>-0.87806759727702144</v>
      </c>
      <c r="V478" s="11">
        <f>'OddsRatio_working_3-way'!S478*'OddsRatio_working_3-way'!R478/3-2*'OddsRatio_working_3-way'!R478^3/27-'OddsRatio_working_3-way'!T478</f>
        <v>0.30278193009552462</v>
      </c>
      <c r="W478" s="11">
        <f>'OddsRatio_working_3-way'!V478^2+4*'OddsRatio_working_3-way'!U478^3/27</f>
        <v>-8.6182869578488863E-3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0.15834707461003189</v>
      </c>
      <c r="Y478" s="11">
        <f>IF('OddsRatio_working_3-way'!W478&gt;=0,IF('OddsRatio_working_3-way'!V478+SQRT('OddsRatio_working_3-way'!W478)&gt;0,0,PI()),ACOS('OddsRatio_working_3-way'!V478/(2*'OddsRatio_working_3-way'!X478)))</f>
        <v>0.29750618996271361</v>
      </c>
      <c r="Z478" s="11">
        <f>'OddsRatio_working_3-way'!X478^(1/3)*COS('OddsRatio_working_3-way'!Y478/3)</f>
        <v>0.53834950465396803</v>
      </c>
      <c r="AA478" s="11">
        <f>'OddsRatio_working_3-way'!X478^(1/3)*COS(('OddsRatio_working_3-way'!Y478+2*PI())/3)</f>
        <v>-0.31556179198652451</v>
      </c>
      <c r="AB478" s="11">
        <f>'OddsRatio_working_3-way'!X478^(1/3)*COS(('OddsRatio_working_3-way'!Y478+4*PI())/3)</f>
        <v>-0.22278771266744365</v>
      </c>
      <c r="AC478" s="11">
        <f>'OddsRatio_working_3-way'!X478^(1/3)*SIN('OddsRatio_working_3-way'!Y478/3)</f>
        <v>5.3563139668691098E-2</v>
      </c>
      <c r="AD478" s="11">
        <f>'OddsRatio_working_3-way'!X478^(1/3)*SIN(('OddsRatio_working_3-way'!Y478+2*PI())/3)</f>
        <v>0.43944277731075965</v>
      </c>
      <c r="AE478" s="11">
        <f>'OddsRatio_working_3-way'!X478^(1/3)*SIN(('OddsRatio_working_3-way'!Y478+4*PI())/3)</f>
        <v>-0.49300591697945073</v>
      </c>
      <c r="AF478" s="11">
        <f>-'OddsRatio_working_3-way'!U478/(3*'OddsRatio_working_3-way'!X478^(1/3))*COS(('OddsRatio_working_3-way'!Y478)/3)</f>
        <v>0.53834950465396803</v>
      </c>
      <c r="AG478" s="11">
        <f>-'OddsRatio_working_3-way'!U478/(3*'OddsRatio_working_3-way'!X478^(1/3))*COS(('OddsRatio_working_3-way'!Y478+2*PI())/3)</f>
        <v>-0.31556179198652451</v>
      </c>
      <c r="AH478" s="11">
        <f>-'OddsRatio_working_3-way'!U478/(3*'OddsRatio_working_3-way'!X478^(1/3))*COS(('OddsRatio_working_3-way'!Y478+4*PI())/3)</f>
        <v>-0.22278771266744365</v>
      </c>
      <c r="AI478" s="11">
        <f>'OddsRatio_working_3-way'!U478/(3*'OddsRatio_working_3-way'!X478^(1/3))*SIN(('OddsRatio_working_3-way'!Y478)/3)</f>
        <v>-5.3563139668691098E-2</v>
      </c>
      <c r="AJ478" s="11">
        <f>'OddsRatio_working_3-way'!U478/(3*'OddsRatio_working_3-way'!X478^(1/3))*SIN(('OddsRatio_working_3-way'!Y478+2*PI())/3)</f>
        <v>-0.43944277731075965</v>
      </c>
      <c r="AK478" s="11">
        <f>'OddsRatio_working_3-way'!U478/(3*'OddsRatio_working_3-way'!X478^(1/3))*SIN(('OddsRatio_working_3-way'!Y478+4*PI())/3)</f>
        <v>0.49300591697945073</v>
      </c>
      <c r="AL478" s="11">
        <f>'OddsRatio_working_3-way'!Z478+'OddsRatio_working_3-way'!AF478</f>
        <v>1.0766990093079361</v>
      </c>
      <c r="AM478" s="11">
        <f>'OddsRatio_working_3-way'!AA478+'OddsRatio_working_3-way'!AG478</f>
        <v>-0.63112358397304902</v>
      </c>
      <c r="AN478" s="11">
        <f>'OddsRatio_working_3-way'!AB478+'OddsRatio_working_3-way'!AH478</f>
        <v>-0.44557542533488731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1.0766990093079361</v>
      </c>
      <c r="AS478" s="11">
        <f>IF(('OddsRatio_working_3-way'!X478=0),IF(Q478&gt;0,-Q478^(1/3),(-Q478)^(1/3)),'OddsRatio_working_3-way'!AM478-'OddsRatio_working_3-way'!R478/3)</f>
        <v>-0.63112358397304902</v>
      </c>
      <c r="AT478" s="11">
        <f>IF(('OddsRatio_working_3-way'!X478=0),IF(Q478&gt;0,-Q478^(1/3),(-Q478)^(1/3)),'OddsRatio_working_3-way'!AN478-'OddsRatio_working_3-way'!R478/3)</f>
        <v>-0.44557542533488731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2.0099999999999998</v>
      </c>
      <c r="B479" s="4">
        <f>IF('True_Odds_Calculator_3-way'!B480="","",'True_Odds_Calculator_3-way'!B480)</f>
        <v>3.81</v>
      </c>
      <c r="C479" s="4">
        <f>IF('True_Odds_Calculator_3-way'!C480="","",'True_Odds_Calculator_3-way'!C480)</f>
        <v>3.45</v>
      </c>
      <c r="D479" s="9">
        <f t="shared" si="104"/>
        <v>0.47812754121357487</v>
      </c>
      <c r="E479" s="9">
        <f t="shared" si="105"/>
        <v>0.24772552729360001</v>
      </c>
      <c r="F479" s="9">
        <f t="shared" si="106"/>
        <v>0.27414693149282543</v>
      </c>
      <c r="G479" s="9">
        <f t="shared" si="107"/>
        <v>1.0806852987960962</v>
      </c>
      <c r="H479" s="9">
        <f t="shared" si="108"/>
        <v>2.091492151784057</v>
      </c>
      <c r="I479" s="9">
        <f t="shared" si="109"/>
        <v>4.0367256896170307</v>
      </c>
      <c r="J479" s="9">
        <f t="shared" si="110"/>
        <v>3.6476789820504356</v>
      </c>
      <c r="K479" s="11">
        <f t="shared" si="111"/>
        <v>0.49751243781094534</v>
      </c>
      <c r="L479" s="11">
        <f t="shared" si="112"/>
        <v>0.26246719160104987</v>
      </c>
      <c r="M479" s="11">
        <f t="shared" si="113"/>
        <v>0.28985507246376813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-0.26318046497702841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0.23731621477230985</v>
      </c>
      <c r="Q479" s="11">
        <f>2*'OddsRatio_working_3-way'!K479*'OddsRatio_working_3-way'!L479*'OddsRatio_working_3-way'!M479</f>
        <v>7.5698952080481621E-2</v>
      </c>
      <c r="R479" s="11">
        <f t="shared" si="114"/>
        <v>0</v>
      </c>
      <c r="S479" s="11">
        <f t="shared" si="115"/>
        <v>-0.90172427802733723</v>
      </c>
      <c r="T479" s="11">
        <f t="shared" si="116"/>
        <v>-0.28763134865305817</v>
      </c>
      <c r="U479" s="11">
        <f>'OddsRatio_working_3-way'!S479-'OddsRatio_working_3-way'!R479^2/3</f>
        <v>-0.90172427802733723</v>
      </c>
      <c r="V479" s="11">
        <f>'OddsRatio_working_3-way'!S479*'OddsRatio_working_3-way'!R479/3-2*'OddsRatio_working_3-way'!R479^3/27-'OddsRatio_working_3-way'!T479</f>
        <v>0.28763134865305817</v>
      </c>
      <c r="W479" s="11">
        <f>'OddsRatio_working_3-way'!V479^2+4*'OddsRatio_working_3-way'!U479^3/27</f>
        <v>-2.5890137375233616E-2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0.1647892063388943</v>
      </c>
      <c r="Y479" s="11">
        <f>IF('OddsRatio_working_3-way'!W479&gt;=0,IF('OddsRatio_working_3-way'!V479+SQRT('OddsRatio_working_3-way'!W479)&gt;0,0,PI()),ACOS('OddsRatio_working_3-way'!V479/(2*'OddsRatio_working_3-way'!X479)))</f>
        <v>0.51003978193660116</v>
      </c>
      <c r="Z479" s="11">
        <f>'OddsRatio_working_3-way'!X479^(1/3)*COS('OddsRatio_working_3-way'!Y479/3)</f>
        <v>0.5403426493980481</v>
      </c>
      <c r="AA479" s="11">
        <f>'OddsRatio_working_3-way'!X479^(1/3)*COS(('OddsRatio_working_3-way'!Y479+2*PI())/3)</f>
        <v>-0.35050460197536726</v>
      </c>
      <c r="AB479" s="11">
        <f>'OddsRatio_working_3-way'!X479^(1/3)*COS(('OddsRatio_working_3-way'!Y479+4*PI())/3)</f>
        <v>-0.18983804742268073</v>
      </c>
      <c r="AC479" s="11">
        <f>'OddsRatio_working_3-way'!X479^(1/3)*SIN('OddsRatio_working_3-way'!Y479/3)</f>
        <v>9.276087852076316E-2</v>
      </c>
      <c r="AD479" s="11">
        <f>'OddsRatio_working_3-way'!X479^(1/3)*SIN(('OddsRatio_working_3-way'!Y479+2*PI())/3)</f>
        <v>0.42157002186651643</v>
      </c>
      <c r="AE479" s="11">
        <f>'OddsRatio_working_3-way'!X479^(1/3)*SIN(('OddsRatio_working_3-way'!Y479+4*PI())/3)</f>
        <v>-0.51433090038727958</v>
      </c>
      <c r="AF479" s="11">
        <f>-'OddsRatio_working_3-way'!U479/(3*'OddsRatio_working_3-way'!X479^(1/3))*COS(('OddsRatio_working_3-way'!Y479)/3)</f>
        <v>0.5403426493980481</v>
      </c>
      <c r="AG479" s="11">
        <f>-'OddsRatio_working_3-way'!U479/(3*'OddsRatio_working_3-way'!X479^(1/3))*COS(('OddsRatio_working_3-way'!Y479+2*PI())/3)</f>
        <v>-0.35050460197536726</v>
      </c>
      <c r="AH479" s="11">
        <f>-'OddsRatio_working_3-way'!U479/(3*'OddsRatio_working_3-way'!X479^(1/3))*COS(('OddsRatio_working_3-way'!Y479+4*PI())/3)</f>
        <v>-0.18983804742268073</v>
      </c>
      <c r="AI479" s="11">
        <f>'OddsRatio_working_3-way'!U479/(3*'OddsRatio_working_3-way'!X479^(1/3))*SIN(('OddsRatio_working_3-way'!Y479)/3)</f>
        <v>-9.276087852076316E-2</v>
      </c>
      <c r="AJ479" s="11">
        <f>'OddsRatio_working_3-way'!U479/(3*'OddsRatio_working_3-way'!X479^(1/3))*SIN(('OddsRatio_working_3-way'!Y479+2*PI())/3)</f>
        <v>-0.42157002186651643</v>
      </c>
      <c r="AK479" s="11">
        <f>'OddsRatio_working_3-way'!U479/(3*'OddsRatio_working_3-way'!X479^(1/3))*SIN(('OddsRatio_working_3-way'!Y479+4*PI())/3)</f>
        <v>0.51433090038727958</v>
      </c>
      <c r="AL479" s="11">
        <f>'OddsRatio_working_3-way'!Z479+'OddsRatio_working_3-way'!AF479</f>
        <v>1.0806852987960962</v>
      </c>
      <c r="AM479" s="11">
        <f>'OddsRatio_working_3-way'!AA479+'OddsRatio_working_3-way'!AG479</f>
        <v>-0.70100920395073452</v>
      </c>
      <c r="AN479" s="11">
        <f>'OddsRatio_working_3-way'!AB479+'OddsRatio_working_3-way'!AH479</f>
        <v>-0.37967609484536147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1.0806852987960962</v>
      </c>
      <c r="AS479" s="11">
        <f>IF(('OddsRatio_working_3-way'!X479=0),IF(Q479&gt;0,-Q479^(1/3),(-Q479)^(1/3)),'OddsRatio_working_3-way'!AM479-'OddsRatio_working_3-way'!R479/3)</f>
        <v>-0.70100920395073452</v>
      </c>
      <c r="AT479" s="11">
        <f>IF(('OddsRatio_working_3-way'!X479=0),IF(Q479&gt;0,-Q479^(1/3),(-Q479)^(1/3)),'OddsRatio_working_3-way'!AN479-'OddsRatio_working_3-way'!R479/3)</f>
        <v>-0.37967609484536147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3.49</v>
      </c>
      <c r="B480" s="4">
        <f>IF('True_Odds_Calculator_3-way'!B481="","",'True_Odds_Calculator_3-way'!B481)</f>
        <v>4.04</v>
      </c>
      <c r="C480" s="4">
        <f>IF('True_Odds_Calculator_3-way'!C481="","",'True_Odds_Calculator_3-way'!C481)</f>
        <v>1.93</v>
      </c>
      <c r="D480" s="9">
        <f t="shared" si="104"/>
        <v>0.26997895089473384</v>
      </c>
      <c r="E480" s="9">
        <f t="shared" si="105"/>
        <v>0.23249002116170719</v>
      </c>
      <c r="F480" s="9">
        <f t="shared" si="106"/>
        <v>0.4975310279435588</v>
      </c>
      <c r="G480" s="9">
        <f t="shared" si="107"/>
        <v>1.0859407492597275</v>
      </c>
      <c r="H480" s="9">
        <f t="shared" si="108"/>
        <v>3.7039924656567211</v>
      </c>
      <c r="I480" s="9">
        <f t="shared" si="109"/>
        <v>4.3012598777495716</v>
      </c>
      <c r="J480" s="9">
        <f t="shared" si="110"/>
        <v>2.0099248968115462</v>
      </c>
      <c r="K480" s="11">
        <f t="shared" si="111"/>
        <v>0.28653295128939826</v>
      </c>
      <c r="L480" s="11">
        <f t="shared" si="112"/>
        <v>0.24752475247524752</v>
      </c>
      <c r="M480" s="11">
        <f t="shared" si="113"/>
        <v>0.5181347150259068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-0.25869722978949006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0.23739327775733765</v>
      </c>
      <c r="Q480" s="11">
        <f>2*'OddsRatio_working_3-way'!K480*'OddsRatio_working_3-way'!L480*'OddsRatio_working_3-way'!M480</f>
        <v>7.3496370822705145E-2</v>
      </c>
      <c r="R480" s="11">
        <f t="shared" si="114"/>
        <v>0</v>
      </c>
      <c r="S480" s="11">
        <f t="shared" si="115"/>
        <v>-0.91764909098760705</v>
      </c>
      <c r="T480" s="11">
        <f t="shared" si="116"/>
        <v>-0.28410188575467704</v>
      </c>
      <c r="U480" s="11">
        <f>'OddsRatio_working_3-way'!S480-'OddsRatio_working_3-way'!R480^2/3</f>
        <v>-0.91764909098760705</v>
      </c>
      <c r="V480" s="11">
        <f>'OddsRatio_working_3-way'!S480*'OddsRatio_working_3-way'!R480/3-2*'OddsRatio_working_3-way'!R480^3/27-'OddsRatio_working_3-way'!T480</f>
        <v>0.28410188575467704</v>
      </c>
      <c r="W480" s="11">
        <f>'OddsRatio_working_3-way'!V480^2+4*'OddsRatio_working_3-way'!U480^3/27</f>
        <v>-3.3765201879048329E-2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0.16917378887434947</v>
      </c>
      <c r="Y480" s="11">
        <f>IF('OddsRatio_working_3-way'!W480&gt;=0,IF('OddsRatio_working_3-way'!V480+SQRT('OddsRatio_working_3-way'!W480)&gt;0,0,PI()),ACOS('OddsRatio_working_3-way'!V480/(2*'OddsRatio_working_3-way'!X480)))</f>
        <v>0.57411244444254328</v>
      </c>
      <c r="Z480" s="11">
        <f>'OddsRatio_working_3-way'!X480^(1/3)*COS('OddsRatio_working_3-way'!Y480/3)</f>
        <v>0.54297037462986364</v>
      </c>
      <c r="AA480" s="11">
        <f>'OddsRatio_working_3-way'!X480^(1/3)*COS(('OddsRatio_working_3-way'!Y480+2*PI())/3)</f>
        <v>-0.36258761292825381</v>
      </c>
      <c r="AB480" s="11">
        <f>'OddsRatio_working_3-way'!X480^(1/3)*COS(('OddsRatio_working_3-way'!Y480+4*PI())/3)</f>
        <v>-0.18038276170160991</v>
      </c>
      <c r="AC480" s="11">
        <f>'OddsRatio_working_3-way'!X480^(1/3)*SIN('OddsRatio_working_3-way'!Y480/3)</f>
        <v>0.10519601990335854</v>
      </c>
      <c r="AD480" s="11">
        <f>'OddsRatio_working_3-way'!X480^(1/3)*SIN(('OddsRatio_working_3-way'!Y480+2*PI())/3)</f>
        <v>0.41762812798013627</v>
      </c>
      <c r="AE480" s="11">
        <f>'OddsRatio_working_3-way'!X480^(1/3)*SIN(('OddsRatio_working_3-way'!Y480+4*PI())/3)</f>
        <v>-0.52282414788349485</v>
      </c>
      <c r="AF480" s="11">
        <f>-'OddsRatio_working_3-way'!U480/(3*'OddsRatio_working_3-way'!X480^(1/3))*COS(('OddsRatio_working_3-way'!Y480)/3)</f>
        <v>0.54297037462986375</v>
      </c>
      <c r="AG480" s="11">
        <f>-'OddsRatio_working_3-way'!U480/(3*'OddsRatio_working_3-way'!X480^(1/3))*COS(('OddsRatio_working_3-way'!Y480+2*PI())/3)</f>
        <v>-0.36258761292825392</v>
      </c>
      <c r="AH480" s="11">
        <f>-'OddsRatio_working_3-way'!U480/(3*'OddsRatio_working_3-way'!X480^(1/3))*COS(('OddsRatio_working_3-way'!Y480+4*PI())/3)</f>
        <v>-0.18038276170160994</v>
      </c>
      <c r="AI480" s="11">
        <f>'OddsRatio_working_3-way'!U480/(3*'OddsRatio_working_3-way'!X480^(1/3))*SIN(('OddsRatio_working_3-way'!Y480)/3)</f>
        <v>-0.10519601990335857</v>
      </c>
      <c r="AJ480" s="11">
        <f>'OddsRatio_working_3-way'!U480/(3*'OddsRatio_working_3-way'!X480^(1/3))*SIN(('OddsRatio_working_3-way'!Y480+2*PI())/3)</f>
        <v>-0.41762812798013632</v>
      </c>
      <c r="AK480" s="11">
        <f>'OddsRatio_working_3-way'!U480/(3*'OddsRatio_working_3-way'!X480^(1/3))*SIN(('OddsRatio_working_3-way'!Y480+4*PI())/3)</f>
        <v>0.52282414788349496</v>
      </c>
      <c r="AL480" s="11">
        <f>'OddsRatio_working_3-way'!Z480+'OddsRatio_working_3-way'!AF480</f>
        <v>1.0859407492597275</v>
      </c>
      <c r="AM480" s="11">
        <f>'OddsRatio_working_3-way'!AA480+'OddsRatio_working_3-way'!AG480</f>
        <v>-0.72517522585650773</v>
      </c>
      <c r="AN480" s="11">
        <f>'OddsRatio_working_3-way'!AB480+'OddsRatio_working_3-way'!AH480</f>
        <v>-0.36076552340321988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1.0859407492597275</v>
      </c>
      <c r="AS480" s="11">
        <f>IF(('OddsRatio_working_3-way'!X480=0),IF(Q480&gt;0,-Q480^(1/3),(-Q480)^(1/3)),'OddsRatio_working_3-way'!AM480-'OddsRatio_working_3-way'!R480/3)</f>
        <v>-0.72517522585650773</v>
      </c>
      <c r="AT480" s="11">
        <f>IF(('OddsRatio_working_3-way'!X480=0),IF(Q480&gt;0,-Q480^(1/3),(-Q480)^(1/3)),'OddsRatio_working_3-way'!AN480-'OddsRatio_working_3-way'!R480/3)</f>
        <v>-0.36076552340321988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2.09</v>
      </c>
      <c r="B481" s="4">
        <f>IF('True_Odds_Calculator_3-way'!B482="","",'True_Odds_Calculator_3-way'!B482)</f>
        <v>3.49</v>
      </c>
      <c r="C481" s="4">
        <f>IF('True_Odds_Calculator_3-way'!C482="","",'True_Odds_Calculator_3-way'!C482)</f>
        <v>3.5</v>
      </c>
      <c r="D481" s="9">
        <f t="shared" si="104"/>
        <v>0.45905942765692237</v>
      </c>
      <c r="E481" s="9">
        <f t="shared" si="105"/>
        <v>0.2708657095519586</v>
      </c>
      <c r="F481" s="9">
        <f t="shared" si="106"/>
        <v>0.27007486279111903</v>
      </c>
      <c r="G481" s="9">
        <f t="shared" si="107"/>
        <v>1.0810708255709365</v>
      </c>
      <c r="H481" s="9">
        <f t="shared" si="108"/>
        <v>2.1783671998723202</v>
      </c>
      <c r="I481" s="9">
        <f t="shared" si="109"/>
        <v>3.6918663556716314</v>
      </c>
      <c r="J481" s="9">
        <f t="shared" si="110"/>
        <v>3.7026770639273408</v>
      </c>
      <c r="K481" s="11">
        <f t="shared" si="111"/>
        <v>0.47846889952153115</v>
      </c>
      <c r="L481" s="11">
        <f t="shared" si="112"/>
        <v>0.28653295128939826</v>
      </c>
      <c r="M481" s="11">
        <f t="shared" si="113"/>
        <v>0.2857142857142857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-0.26578232504940391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0.23815725821456482</v>
      </c>
      <c r="Q481" s="11">
        <f>2*'OddsRatio_working_3-way'!K481*'OddsRatio_working_3-way'!L481*'OddsRatio_working_3-way'!M481</f>
        <v>7.8341203360054221E-2</v>
      </c>
      <c r="R481" s="11">
        <f t="shared" si="114"/>
        <v>0</v>
      </c>
      <c r="S481" s="11">
        <f t="shared" si="115"/>
        <v>-0.89606130945801565</v>
      </c>
      <c r="T481" s="11">
        <f t="shared" si="116"/>
        <v>-0.29475700969013674</v>
      </c>
      <c r="U481" s="11">
        <f>'OddsRatio_working_3-way'!S481-'OddsRatio_working_3-way'!R481^2/3</f>
        <v>-0.89606130945801565</v>
      </c>
      <c r="V481" s="11">
        <f>'OddsRatio_working_3-way'!S481*'OddsRatio_working_3-way'!R481/3-2*'OddsRatio_working_3-way'!R481^3/27-'OddsRatio_working_3-way'!T481</f>
        <v>0.29475700969013674</v>
      </c>
      <c r="W481" s="11">
        <f>'OddsRatio_working_3-way'!V481^2+4*'OddsRatio_working_3-way'!U481^3/27</f>
        <v>-1.970657290453709E-2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0.16323929342073898</v>
      </c>
      <c r="Y481" s="11">
        <f>IF('OddsRatio_working_3-way'!W481&gt;=0,IF('OddsRatio_working_3-way'!V481+SQRT('OddsRatio_working_3-way'!W481)&gt;0,0,PI()),ACOS('OddsRatio_working_3-way'!V481/(2*'OddsRatio_working_3-way'!X481)))</f>
        <v>0.44447347004403159</v>
      </c>
      <c r="Z481" s="11">
        <f>'OddsRatio_working_3-way'!X481^(1/3)*COS('OddsRatio_working_3-way'!Y481/3)</f>
        <v>0.54053541278546813</v>
      </c>
      <c r="AA481" s="11">
        <f>'OddsRatio_working_3-way'!X481^(1/3)*COS(('OddsRatio_working_3-way'!Y481+2*PI())/3)</f>
        <v>-0.34013492336991563</v>
      </c>
      <c r="AB481" s="11">
        <f>'OddsRatio_working_3-way'!X481^(1/3)*COS(('OddsRatio_working_3-way'!Y481+4*PI())/3)</f>
        <v>-0.20040048941555261</v>
      </c>
      <c r="AC481" s="11">
        <f>'OddsRatio_working_3-way'!X481^(1/3)*SIN('OddsRatio_working_3-way'!Y481/3)</f>
        <v>8.0675713058611667E-2</v>
      </c>
      <c r="AD481" s="11">
        <f>'OddsRatio_working_3-way'!X481^(1/3)*SIN(('OddsRatio_working_3-way'!Y481+2*PI())/3)</f>
        <v>0.42777954258801748</v>
      </c>
      <c r="AE481" s="11">
        <f>'OddsRatio_working_3-way'!X481^(1/3)*SIN(('OddsRatio_working_3-way'!Y481+4*PI())/3)</f>
        <v>-0.50845525564662897</v>
      </c>
      <c r="AF481" s="11">
        <f>-'OddsRatio_working_3-way'!U481/(3*'OddsRatio_working_3-way'!X481^(1/3))*COS(('OddsRatio_working_3-way'!Y481)/3)</f>
        <v>0.54053541278546824</v>
      </c>
      <c r="AG481" s="11">
        <f>-'OddsRatio_working_3-way'!U481/(3*'OddsRatio_working_3-way'!X481^(1/3))*COS(('OddsRatio_working_3-way'!Y481+2*PI())/3)</f>
        <v>-0.34013492336991569</v>
      </c>
      <c r="AH481" s="11">
        <f>-'OddsRatio_working_3-way'!U481/(3*'OddsRatio_working_3-way'!X481^(1/3))*COS(('OddsRatio_working_3-way'!Y481+4*PI())/3)</f>
        <v>-0.20040048941555266</v>
      </c>
      <c r="AI481" s="11">
        <f>'OddsRatio_working_3-way'!U481/(3*'OddsRatio_working_3-way'!X481^(1/3))*SIN(('OddsRatio_working_3-way'!Y481)/3)</f>
        <v>-8.0675713058611681E-2</v>
      </c>
      <c r="AJ481" s="11">
        <f>'OddsRatio_working_3-way'!U481/(3*'OddsRatio_working_3-way'!X481^(1/3))*SIN(('OddsRatio_working_3-way'!Y481+2*PI())/3)</f>
        <v>-0.42777954258801754</v>
      </c>
      <c r="AK481" s="11">
        <f>'OddsRatio_working_3-way'!U481/(3*'OddsRatio_working_3-way'!X481^(1/3))*SIN(('OddsRatio_working_3-way'!Y481+4*PI())/3)</f>
        <v>0.50845525564662908</v>
      </c>
      <c r="AL481" s="11">
        <f>'OddsRatio_working_3-way'!Z481+'OddsRatio_working_3-way'!AF481</f>
        <v>1.0810708255709365</v>
      </c>
      <c r="AM481" s="11">
        <f>'OddsRatio_working_3-way'!AA481+'OddsRatio_working_3-way'!AG481</f>
        <v>-0.68026984673983137</v>
      </c>
      <c r="AN481" s="11">
        <f>'OddsRatio_working_3-way'!AB481+'OddsRatio_working_3-way'!AH481</f>
        <v>-0.40080097883110527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1.0810708255709365</v>
      </c>
      <c r="AS481" s="11">
        <f>IF(('OddsRatio_working_3-way'!X481=0),IF(Q481&gt;0,-Q481^(1/3),(-Q481)^(1/3)),'OddsRatio_working_3-way'!AM481-'OddsRatio_working_3-way'!R481/3)</f>
        <v>-0.68026984673983137</v>
      </c>
      <c r="AT481" s="11">
        <f>IF(('OddsRatio_working_3-way'!X481=0),IF(Q481&gt;0,-Q481^(1/3),(-Q481)^(1/3)),'OddsRatio_working_3-way'!AN481-'OddsRatio_working_3-way'!R481/3)</f>
        <v>-0.40080097883110527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2.11</v>
      </c>
      <c r="B482" s="4">
        <f>IF('True_Odds_Calculator_3-way'!B483="","",'True_Odds_Calculator_3-way'!B483)</f>
        <v>3.73</v>
      </c>
      <c r="C482" s="4">
        <f>IF('True_Odds_Calculator_3-way'!C483="","",'True_Odds_Calculator_3-way'!C483)</f>
        <v>3.23</v>
      </c>
      <c r="D482" s="9">
        <f t="shared" si="104"/>
        <v>0.45423410400970077</v>
      </c>
      <c r="E482" s="9">
        <f t="shared" si="105"/>
        <v>0.25284065584158166</v>
      </c>
      <c r="F482" s="9">
        <f t="shared" si="106"/>
        <v>0.29292524014871779</v>
      </c>
      <c r="G482" s="9">
        <f t="shared" si="107"/>
        <v>1.0824396121700002</v>
      </c>
      <c r="H482" s="9">
        <f t="shared" si="108"/>
        <v>2.2015079695086999</v>
      </c>
      <c r="I482" s="9">
        <f t="shared" si="109"/>
        <v>3.9550601412241</v>
      </c>
      <c r="J482" s="9">
        <f t="shared" si="110"/>
        <v>3.4138403351390996</v>
      </c>
      <c r="K482" s="11">
        <f t="shared" si="111"/>
        <v>0.47393364928909953</v>
      </c>
      <c r="L482" s="11">
        <f t="shared" si="112"/>
        <v>0.26809651474530832</v>
      </c>
      <c r="M482" s="11">
        <f t="shared" si="113"/>
        <v>0.30959752321981426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-0.26582552448915509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0.23877831416137535</v>
      </c>
      <c r="Q482" s="11">
        <f>2*'OddsRatio_working_3-way'!K482*'OddsRatio_working_3-way'!L482*'OddsRatio_working_3-way'!M482</f>
        <v>7.8674897582001774E-2</v>
      </c>
      <c r="R482" s="11">
        <f t="shared" si="114"/>
        <v>0</v>
      </c>
      <c r="S482" s="11">
        <f t="shared" si="115"/>
        <v>-0.89825201932825238</v>
      </c>
      <c r="T482" s="11">
        <f t="shared" si="116"/>
        <v>-0.29596442152495961</v>
      </c>
      <c r="U482" s="11">
        <f>'OddsRatio_working_3-way'!S482-'OddsRatio_working_3-way'!R482^2/3</f>
        <v>-0.89825201932825238</v>
      </c>
      <c r="V482" s="11">
        <f>'OddsRatio_working_3-way'!S482*'OddsRatio_working_3-way'!R482/3-2*'OddsRatio_working_3-way'!R482^3/27-'OddsRatio_working_3-way'!T482</f>
        <v>0.29596442152495961</v>
      </c>
      <c r="W482" s="11">
        <f>'OddsRatio_working_3-way'!V482^2+4*'OddsRatio_working_3-way'!U482^3/27</f>
        <v>-1.977700953290229E-2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0.16383829553976861</v>
      </c>
      <c r="Y482" s="11">
        <f>IF('OddsRatio_working_3-way'!W482&gt;=0,IF('OddsRatio_working_3-way'!V482+SQRT('OddsRatio_working_3-way'!W482)&gt;0,0,PI()),ACOS('OddsRatio_working_3-way'!V482/(2*'OddsRatio_working_3-way'!X482)))</f>
        <v>0.44357970494178511</v>
      </c>
      <c r="Z482" s="11">
        <f>'OddsRatio_working_3-way'!X482^(1/3)*COS('OddsRatio_working_3-way'!Y482/3)</f>
        <v>0.54121980608500009</v>
      </c>
      <c r="AA482" s="11">
        <f>'OddsRatio_working_3-way'!X482^(1/3)*COS(('OddsRatio_working_3-way'!Y482+2*PI())/3)</f>
        <v>-0.34042283850613192</v>
      </c>
      <c r="AB482" s="11">
        <f>'OddsRatio_working_3-way'!X482^(1/3)*COS(('OddsRatio_working_3-way'!Y482+4*PI())/3)</f>
        <v>-0.20079696757886814</v>
      </c>
      <c r="AC482" s="11">
        <f>'OddsRatio_working_3-way'!X482^(1/3)*SIN('OddsRatio_working_3-way'!Y482/3)</f>
        <v>8.0613034165691738E-2</v>
      </c>
      <c r="AD482" s="11">
        <f>'OddsRatio_working_3-way'!X482^(1/3)*SIN(('OddsRatio_working_3-way'!Y482+2*PI())/3)</f>
        <v>0.42840358401805201</v>
      </c>
      <c r="AE482" s="11">
        <f>'OddsRatio_working_3-way'!X482^(1/3)*SIN(('OddsRatio_working_3-way'!Y482+4*PI())/3)</f>
        <v>-0.50901661818374366</v>
      </c>
      <c r="AF482" s="11">
        <f>-'OddsRatio_working_3-way'!U482/(3*'OddsRatio_working_3-way'!X482^(1/3))*COS(('OddsRatio_working_3-way'!Y482)/3)</f>
        <v>0.54121980608500009</v>
      </c>
      <c r="AG482" s="11">
        <f>-'OddsRatio_working_3-way'!U482/(3*'OddsRatio_working_3-way'!X482^(1/3))*COS(('OddsRatio_working_3-way'!Y482+2*PI())/3)</f>
        <v>-0.34042283850613192</v>
      </c>
      <c r="AH482" s="11">
        <f>-'OddsRatio_working_3-way'!U482/(3*'OddsRatio_working_3-way'!X482^(1/3))*COS(('OddsRatio_working_3-way'!Y482+4*PI())/3)</f>
        <v>-0.20079696757886814</v>
      </c>
      <c r="AI482" s="11">
        <f>'OddsRatio_working_3-way'!U482/(3*'OddsRatio_working_3-way'!X482^(1/3))*SIN(('OddsRatio_working_3-way'!Y482)/3)</f>
        <v>-8.0613034165691738E-2</v>
      </c>
      <c r="AJ482" s="11">
        <f>'OddsRatio_working_3-way'!U482/(3*'OddsRatio_working_3-way'!X482^(1/3))*SIN(('OddsRatio_working_3-way'!Y482+2*PI())/3)</f>
        <v>-0.42840358401805201</v>
      </c>
      <c r="AK482" s="11">
        <f>'OddsRatio_working_3-way'!U482/(3*'OddsRatio_working_3-way'!X482^(1/3))*SIN(('OddsRatio_working_3-way'!Y482+4*PI())/3)</f>
        <v>0.50901661818374366</v>
      </c>
      <c r="AL482" s="11">
        <f>'OddsRatio_working_3-way'!Z482+'OddsRatio_working_3-way'!AF482</f>
        <v>1.0824396121700002</v>
      </c>
      <c r="AM482" s="11">
        <f>'OddsRatio_working_3-way'!AA482+'OddsRatio_working_3-way'!AG482</f>
        <v>-0.68084567701226384</v>
      </c>
      <c r="AN482" s="11">
        <f>'OddsRatio_working_3-way'!AB482+'OddsRatio_working_3-way'!AH482</f>
        <v>-0.40159393515773628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1.0824396121700002</v>
      </c>
      <c r="AS482" s="11">
        <f>IF(('OddsRatio_working_3-way'!X482=0),IF(Q482&gt;0,-Q482^(1/3),(-Q482)^(1/3)),'OddsRatio_working_3-way'!AM482-'OddsRatio_working_3-way'!R482/3)</f>
        <v>-0.68084567701226384</v>
      </c>
      <c r="AT482" s="11">
        <f>IF(('OddsRatio_working_3-way'!X482=0),IF(Q482&gt;0,-Q482^(1/3),(-Q482)^(1/3)),'OddsRatio_working_3-way'!AN482-'OddsRatio_working_3-way'!R482/3)</f>
        <v>-0.40159393515773628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1.62</v>
      </c>
      <c r="B483" s="4">
        <f>IF('True_Odds_Calculator_3-way'!B484="","",'True_Odds_Calculator_3-way'!B484)</f>
        <v>4.1900000000000004</v>
      </c>
      <c r="C483" s="4">
        <f>IF('True_Odds_Calculator_3-way'!C484="","",'True_Odds_Calculator_3-way'!C484)</f>
        <v>5.0199999999999996</v>
      </c>
      <c r="D483" s="9">
        <f t="shared" si="104"/>
        <v>0.59421279437761942</v>
      </c>
      <c r="E483" s="9">
        <f t="shared" si="105"/>
        <v>0.22155143914866787</v>
      </c>
      <c r="F483" s="9">
        <f t="shared" si="106"/>
        <v>0.1842357664737127</v>
      </c>
      <c r="G483" s="9">
        <f t="shared" si="107"/>
        <v>1.1014496812120049</v>
      </c>
      <c r="H483" s="9">
        <f t="shared" si="108"/>
        <v>1.6828988023514431</v>
      </c>
      <c r="I483" s="9">
        <f t="shared" si="109"/>
        <v>4.5136244830662964</v>
      </c>
      <c r="J483" s="9">
        <f t="shared" si="110"/>
        <v>5.4278277184722592</v>
      </c>
      <c r="K483" s="11">
        <f t="shared" si="111"/>
        <v>0.61728395061728392</v>
      </c>
      <c r="L483" s="11">
        <f t="shared" si="112"/>
        <v>0.2386634844868735</v>
      </c>
      <c r="M483" s="11">
        <f t="shared" si="113"/>
        <v>0.19920318725099603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-0.23333273464966264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0.22978887948603363</v>
      </c>
      <c r="Q483" s="11">
        <f>2*'OddsRatio_working_3-way'!K483*'OddsRatio_working_3-way'!L483*'OddsRatio_working_3-way'!M483</f>
        <v>5.8694477518782526E-2</v>
      </c>
      <c r="R483" s="11">
        <f t="shared" si="114"/>
        <v>0</v>
      </c>
      <c r="S483" s="11">
        <f t="shared" si="115"/>
        <v>-0.98481201032958388</v>
      </c>
      <c r="T483" s="11">
        <f t="shared" si="116"/>
        <v>-0.25154840621445307</v>
      </c>
      <c r="U483" s="11">
        <f>'OddsRatio_working_3-way'!S483-'OddsRatio_working_3-way'!R483^2/3</f>
        <v>-0.98481201032958388</v>
      </c>
      <c r="V483" s="11">
        <f>'OddsRatio_working_3-way'!S483*'OddsRatio_working_3-way'!R483/3-2*'OddsRatio_working_3-way'!R483^3/27-'OddsRatio_working_3-way'!T483</f>
        <v>0.25154840621445307</v>
      </c>
      <c r="W483" s="11">
        <f>'OddsRatio_working_3-way'!V483^2+4*'OddsRatio_working_3-way'!U483^3/27</f>
        <v>-7.8223333047925753E-2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0.18808238468617763</v>
      </c>
      <c r="Y483" s="11">
        <f>IF('OddsRatio_working_3-way'!W483&gt;=0,IF('OddsRatio_working_3-way'!V483+SQRT('OddsRatio_working_3-way'!W483)&gt;0,0,PI()),ACOS('OddsRatio_working_3-way'!V483/(2*'OddsRatio_working_3-way'!X483)))</f>
        <v>0.83831221083771401</v>
      </c>
      <c r="Z483" s="11">
        <f>'OddsRatio_working_3-way'!X483^(1/3)*COS('OddsRatio_working_3-way'!Y483/3)</f>
        <v>0.55072484060600246</v>
      </c>
      <c r="AA483" s="11">
        <f>'OddsRatio_working_3-way'!X483^(1/3)*COS(('OddsRatio_working_3-way'!Y483+2*PI())/3)</f>
        <v>-0.41221860407639105</v>
      </c>
      <c r="AB483" s="11">
        <f>'OddsRatio_working_3-way'!X483^(1/3)*COS(('OddsRatio_working_3-way'!Y483+4*PI())/3)</f>
        <v>-0.13850623652961164</v>
      </c>
      <c r="AC483" s="11">
        <f>'OddsRatio_working_3-way'!X483^(1/3)*SIN('OddsRatio_working_3-way'!Y483/3)</f>
        <v>0.15802790908366299</v>
      </c>
      <c r="AD483" s="11">
        <f>'OddsRatio_working_3-way'!X483^(1/3)*SIN(('OddsRatio_working_3-way'!Y483+2*PI())/3)</f>
        <v>0.39792774791810243</v>
      </c>
      <c r="AE483" s="11">
        <f>'OddsRatio_working_3-way'!X483^(1/3)*SIN(('OddsRatio_working_3-way'!Y483+4*PI())/3)</f>
        <v>-0.55595565700176541</v>
      </c>
      <c r="AF483" s="11">
        <f>-'OddsRatio_working_3-way'!U483/(3*'OddsRatio_working_3-way'!X483^(1/3))*COS(('OddsRatio_working_3-way'!Y483)/3)</f>
        <v>0.55072484060600246</v>
      </c>
      <c r="AG483" s="11">
        <f>-'OddsRatio_working_3-way'!U483/(3*'OddsRatio_working_3-way'!X483^(1/3))*COS(('OddsRatio_working_3-way'!Y483+2*PI())/3)</f>
        <v>-0.41221860407639105</v>
      </c>
      <c r="AH483" s="11">
        <f>-'OddsRatio_working_3-way'!U483/(3*'OddsRatio_working_3-way'!X483^(1/3))*COS(('OddsRatio_working_3-way'!Y483+4*PI())/3)</f>
        <v>-0.13850623652961164</v>
      </c>
      <c r="AI483" s="11">
        <f>'OddsRatio_working_3-way'!U483/(3*'OddsRatio_working_3-way'!X483^(1/3))*SIN(('OddsRatio_working_3-way'!Y483)/3)</f>
        <v>-0.15802790908366299</v>
      </c>
      <c r="AJ483" s="11">
        <f>'OddsRatio_working_3-way'!U483/(3*'OddsRatio_working_3-way'!X483^(1/3))*SIN(('OddsRatio_working_3-way'!Y483+2*PI())/3)</f>
        <v>-0.39792774791810243</v>
      </c>
      <c r="AK483" s="11">
        <f>'OddsRatio_working_3-way'!U483/(3*'OddsRatio_working_3-way'!X483^(1/3))*SIN(('OddsRatio_working_3-way'!Y483+4*PI())/3)</f>
        <v>0.55595565700176541</v>
      </c>
      <c r="AL483" s="11">
        <f>'OddsRatio_working_3-way'!Z483+'OddsRatio_working_3-way'!AF483</f>
        <v>1.1014496812120049</v>
      </c>
      <c r="AM483" s="11">
        <f>'OddsRatio_working_3-way'!AA483+'OddsRatio_working_3-way'!AG483</f>
        <v>-0.8244372081527821</v>
      </c>
      <c r="AN483" s="11">
        <f>'OddsRatio_working_3-way'!AB483+'OddsRatio_working_3-way'!AH483</f>
        <v>-0.27701247305922327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1.1014496812120049</v>
      </c>
      <c r="AS483" s="11">
        <f>IF(('OddsRatio_working_3-way'!X483=0),IF(Q483&gt;0,-Q483^(1/3),(-Q483)^(1/3)),'OddsRatio_working_3-way'!AM483-'OddsRatio_working_3-way'!R483/3)</f>
        <v>-0.8244372081527821</v>
      </c>
      <c r="AT483" s="11">
        <f>IF(('OddsRatio_working_3-way'!X483=0),IF(Q483&gt;0,-Q483^(1/3),(-Q483)^(1/3)),'OddsRatio_working_3-way'!AN483-'OddsRatio_working_3-way'!R483/3)</f>
        <v>-0.27701247305922327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3.66</v>
      </c>
      <c r="B484" s="4">
        <f>IF('True_Odds_Calculator_3-way'!B485="","",'True_Odds_Calculator_3-way'!B485)</f>
        <v>3.26</v>
      </c>
      <c r="C484" s="4">
        <f>IF('True_Odds_Calculator_3-way'!C485="","",'True_Odds_Calculator_3-way'!C485)</f>
        <v>2.12</v>
      </c>
      <c r="D484" s="9">
        <f t="shared" si="104"/>
        <v>0.25779223945954605</v>
      </c>
      <c r="E484" s="9">
        <f t="shared" si="105"/>
        <v>0.29017919434533296</v>
      </c>
      <c r="F484" s="9">
        <f t="shared" si="106"/>
        <v>0.45202856619512105</v>
      </c>
      <c r="G484" s="9">
        <f t="shared" si="107"/>
        <v>1.0823656851438099</v>
      </c>
      <c r="H484" s="9">
        <f t="shared" si="108"/>
        <v>3.8790927224825347</v>
      </c>
      <c r="I484" s="9">
        <f t="shared" si="109"/>
        <v>3.4461464484250102</v>
      </c>
      <c r="J484" s="9">
        <f t="shared" si="110"/>
        <v>2.2122495673610669</v>
      </c>
      <c r="K484" s="11">
        <f t="shared" si="111"/>
        <v>0.27322404371584696</v>
      </c>
      <c r="L484" s="11">
        <f t="shared" si="112"/>
        <v>0.30674846625766872</v>
      </c>
      <c r="M484" s="11">
        <f t="shared" si="113"/>
        <v>0.47169811320754712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-0.26617885469186953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0.23878244357618295</v>
      </c>
      <c r="Q484" s="11">
        <f>2*'OddsRatio_working_3-way'!K484*'OddsRatio_working_3-way'!L484*'OddsRatio_working_3-way'!M484</f>
        <v>7.9067034296749314E-2</v>
      </c>
      <c r="R484" s="11">
        <f t="shared" si="114"/>
        <v>0</v>
      </c>
      <c r="S484" s="11">
        <f t="shared" si="115"/>
        <v>-0.89707517846449203</v>
      </c>
      <c r="T484" s="11">
        <f t="shared" si="116"/>
        <v>-0.29704476108095762</v>
      </c>
      <c r="U484" s="11">
        <f>'OddsRatio_working_3-way'!S484-'OddsRatio_working_3-way'!R484^2/3</f>
        <v>-0.89707517846449203</v>
      </c>
      <c r="V484" s="11">
        <f>'OddsRatio_working_3-way'!S484*'OddsRatio_working_3-way'!R484/3-2*'OddsRatio_working_3-way'!R484^3/27-'OddsRatio_working_3-way'!T484</f>
        <v>0.29704476108095762</v>
      </c>
      <c r="W484" s="11">
        <f>'OddsRatio_working_3-way'!V484^2+4*'OddsRatio_working_3-way'!U484^3/27</f>
        <v>-1.8714892287220841E-2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0.16351642300764779</v>
      </c>
      <c r="Y484" s="11">
        <f>IF('OddsRatio_working_3-way'!W484&gt;=0,IF('OddsRatio_working_3-way'!V484+SQRT('OddsRatio_working_3-way'!W484)&gt;0,0,PI()),ACOS('OddsRatio_working_3-way'!V484/(2*'OddsRatio_working_3-way'!X484)))</f>
        <v>0.43158820102909412</v>
      </c>
      <c r="Z484" s="11">
        <f>'OddsRatio_working_3-way'!X484^(1/3)*COS('OddsRatio_working_3-way'!Y484/3)</f>
        <v>0.54118284257190497</v>
      </c>
      <c r="AA484" s="11">
        <f>'OddsRatio_working_3-way'!X484^(1/3)*COS(('OddsRatio_working_3-way'!Y484+2*PI())/3)</f>
        <v>-0.33848577153299153</v>
      </c>
      <c r="AB484" s="11">
        <f>'OddsRatio_working_3-way'!X484^(1/3)*COS(('OddsRatio_working_3-way'!Y484+4*PI())/3)</f>
        <v>-0.20269707103891377</v>
      </c>
      <c r="AC484" s="11">
        <f>'OddsRatio_working_3-way'!X484^(1/3)*SIN('OddsRatio_working_3-way'!Y484/3)</f>
        <v>7.839764278316548E-2</v>
      </c>
      <c r="AD484" s="11">
        <f>'OddsRatio_working_3-way'!X484^(1/3)*SIN(('OddsRatio_working_3-way'!Y484+2*PI())/3)</f>
        <v>0.42947926836796152</v>
      </c>
      <c r="AE484" s="11">
        <f>'OddsRatio_working_3-way'!X484^(1/3)*SIN(('OddsRatio_working_3-way'!Y484+4*PI())/3)</f>
        <v>-0.50787691115112688</v>
      </c>
      <c r="AF484" s="11">
        <f>-'OddsRatio_working_3-way'!U484/(3*'OddsRatio_working_3-way'!X484^(1/3))*COS(('OddsRatio_working_3-way'!Y484)/3)</f>
        <v>0.54118284257190485</v>
      </c>
      <c r="AG484" s="11">
        <f>-'OddsRatio_working_3-way'!U484/(3*'OddsRatio_working_3-way'!X484^(1/3))*COS(('OddsRatio_working_3-way'!Y484+2*PI())/3)</f>
        <v>-0.33848577153299148</v>
      </c>
      <c r="AH484" s="11">
        <f>-'OddsRatio_working_3-way'!U484/(3*'OddsRatio_working_3-way'!X484^(1/3))*COS(('OddsRatio_working_3-way'!Y484+4*PI())/3)</f>
        <v>-0.20269707103891371</v>
      </c>
      <c r="AI484" s="11">
        <f>'OddsRatio_working_3-way'!U484/(3*'OddsRatio_working_3-way'!X484^(1/3))*SIN(('OddsRatio_working_3-way'!Y484)/3)</f>
        <v>-7.8397642783165453E-2</v>
      </c>
      <c r="AJ484" s="11">
        <f>'OddsRatio_working_3-way'!U484/(3*'OddsRatio_working_3-way'!X484^(1/3))*SIN(('OddsRatio_working_3-way'!Y484+2*PI())/3)</f>
        <v>-0.42947926836796141</v>
      </c>
      <c r="AK484" s="11">
        <f>'OddsRatio_working_3-way'!U484/(3*'OddsRatio_working_3-way'!X484^(1/3))*SIN(('OddsRatio_working_3-way'!Y484+4*PI())/3)</f>
        <v>0.50787691115112676</v>
      </c>
      <c r="AL484" s="11">
        <f>'OddsRatio_working_3-way'!Z484+'OddsRatio_working_3-way'!AF484</f>
        <v>1.0823656851438099</v>
      </c>
      <c r="AM484" s="11">
        <f>'OddsRatio_working_3-way'!AA484+'OddsRatio_working_3-way'!AG484</f>
        <v>-0.67697154306598306</v>
      </c>
      <c r="AN484" s="11">
        <f>'OddsRatio_working_3-way'!AB484+'OddsRatio_working_3-way'!AH484</f>
        <v>-0.40539414207782748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1.0823656851438099</v>
      </c>
      <c r="AS484" s="11">
        <f>IF(('OddsRatio_working_3-way'!X484=0),IF(Q484&gt;0,-Q484^(1/3),(-Q484)^(1/3)),'OddsRatio_working_3-way'!AM484-'OddsRatio_working_3-way'!R484/3)</f>
        <v>-0.67697154306598306</v>
      </c>
      <c r="AT484" s="11">
        <f>IF(('OddsRatio_working_3-way'!X484=0),IF(Q484&gt;0,-Q484^(1/3),(-Q484)^(1/3)),'OddsRatio_working_3-way'!AN484-'OddsRatio_working_3-way'!R484/3)</f>
        <v>-0.40539414207782748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1.97</v>
      </c>
      <c r="B485" s="4">
        <f>IF('True_Odds_Calculator_3-way'!B486="","",'True_Odds_Calculator_3-way'!B486)</f>
        <v>3.73</v>
      </c>
      <c r="C485" s="4">
        <f>IF('True_Odds_Calculator_3-way'!C486="","",'True_Odds_Calculator_3-way'!C486)</f>
        <v>3.62</v>
      </c>
      <c r="D485" s="9">
        <f t="shared" si="104"/>
        <v>0.48728162763694849</v>
      </c>
      <c r="E485" s="9">
        <f t="shared" si="105"/>
        <v>0.25243918670000087</v>
      </c>
      <c r="F485" s="9">
        <f t="shared" si="106"/>
        <v>0.2602791856630508</v>
      </c>
      <c r="G485" s="9">
        <f t="shared" si="107"/>
        <v>1.0847436300332074</v>
      </c>
      <c r="H485" s="9">
        <f t="shared" si="108"/>
        <v>2.0522013211322117</v>
      </c>
      <c r="I485" s="9">
        <f t="shared" si="109"/>
        <v>3.9613501099906552</v>
      </c>
      <c r="J485" s="9">
        <f t="shared" si="110"/>
        <v>3.8420283106870032</v>
      </c>
      <c r="K485" s="11">
        <f t="shared" si="111"/>
        <v>0.50761421319796951</v>
      </c>
      <c r="L485" s="11">
        <f t="shared" si="112"/>
        <v>0.26809651474530832</v>
      </c>
      <c r="M485" s="11">
        <f t="shared" si="113"/>
        <v>0.27624309392265195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-0.26082669846401474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0.23759289525063079</v>
      </c>
      <c r="Q485" s="11">
        <f>2*'OddsRatio_working_3-way'!K485*'OddsRatio_working_3-way'!L485*'OddsRatio_working_3-way'!M485</f>
        <v>7.518762507931355E-2</v>
      </c>
      <c r="R485" s="11">
        <f t="shared" si="114"/>
        <v>0</v>
      </c>
      <c r="S485" s="11">
        <f t="shared" si="115"/>
        <v>-0.91092245023149188</v>
      </c>
      <c r="T485" s="11">
        <f t="shared" si="116"/>
        <v>-0.28826659817452277</v>
      </c>
      <c r="U485" s="11">
        <f>'OddsRatio_working_3-way'!S485-'OddsRatio_working_3-way'!R485^2/3</f>
        <v>-0.91092245023149188</v>
      </c>
      <c r="V485" s="11">
        <f>'OddsRatio_working_3-way'!S485*'OddsRatio_working_3-way'!R485/3-2*'OddsRatio_working_3-way'!R485^3/27-'OddsRatio_working_3-way'!T485</f>
        <v>0.28826659817452277</v>
      </c>
      <c r="W485" s="11">
        <f>'OddsRatio_working_3-way'!V485^2+4*'OddsRatio_working_3-way'!U485^3/27</f>
        <v>-2.8882363471912559E-2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0.16731706061772686</v>
      </c>
      <c r="Y485" s="11">
        <f>IF('OddsRatio_working_3-way'!W485&gt;=0,IF('OddsRatio_working_3-way'!V485+SQRT('OddsRatio_working_3-way'!W485)&gt;0,0,PI()),ACOS('OddsRatio_working_3-way'!V485/(2*'OddsRatio_working_3-way'!X485)))</f>
        <v>0.53270164940264553</v>
      </c>
      <c r="Z485" s="11">
        <f>'OddsRatio_working_3-way'!X485^(1/3)*COS('OddsRatio_working_3-way'!Y485/3)</f>
        <v>0.5423718150166037</v>
      </c>
      <c r="AA485" s="11">
        <f>'OddsRatio_working_3-way'!X485^(1/3)*COS(('OddsRatio_working_3-way'!Y485+2*PI())/3)</f>
        <v>-0.35547839391467884</v>
      </c>
      <c r="AB485" s="11">
        <f>'OddsRatio_working_3-way'!X485^(1/3)*COS(('OddsRatio_working_3-way'!Y485+4*PI())/3)</f>
        <v>-0.18689342110192506</v>
      </c>
      <c r="AC485" s="11">
        <f>'OddsRatio_working_3-way'!X485^(1/3)*SIN('OddsRatio_working_3-way'!Y485/3)</f>
        <v>9.7332579434769279E-2</v>
      </c>
      <c r="AD485" s="11">
        <f>'OddsRatio_working_3-way'!X485^(1/3)*SIN(('OddsRatio_working_3-way'!Y485+2*PI())/3)</f>
        <v>0.42104148038366856</v>
      </c>
      <c r="AE485" s="11">
        <f>'OddsRatio_working_3-way'!X485^(1/3)*SIN(('OddsRatio_working_3-way'!Y485+4*PI())/3)</f>
        <v>-0.51837405981843765</v>
      </c>
      <c r="AF485" s="11">
        <f>-'OddsRatio_working_3-way'!U485/(3*'OddsRatio_working_3-way'!X485^(1/3))*COS(('OddsRatio_working_3-way'!Y485)/3)</f>
        <v>0.54237181501660359</v>
      </c>
      <c r="AG485" s="11">
        <f>-'OddsRatio_working_3-way'!U485/(3*'OddsRatio_working_3-way'!X485^(1/3))*COS(('OddsRatio_working_3-way'!Y485+2*PI())/3)</f>
        <v>-0.35547839391467873</v>
      </c>
      <c r="AH485" s="11">
        <f>-'OddsRatio_working_3-way'!U485/(3*'OddsRatio_working_3-way'!X485^(1/3))*COS(('OddsRatio_working_3-way'!Y485+4*PI())/3)</f>
        <v>-0.18689342110192503</v>
      </c>
      <c r="AI485" s="11">
        <f>'OddsRatio_working_3-way'!U485/(3*'OddsRatio_working_3-way'!X485^(1/3))*SIN(('OddsRatio_working_3-way'!Y485)/3)</f>
        <v>-9.7332579434769251E-2</v>
      </c>
      <c r="AJ485" s="11">
        <f>'OddsRatio_working_3-way'!U485/(3*'OddsRatio_working_3-way'!X485^(1/3))*SIN(('OddsRatio_working_3-way'!Y485+2*PI())/3)</f>
        <v>-0.42104148038366845</v>
      </c>
      <c r="AK485" s="11">
        <f>'OddsRatio_working_3-way'!U485/(3*'OddsRatio_working_3-way'!X485^(1/3))*SIN(('OddsRatio_working_3-way'!Y485+4*PI())/3)</f>
        <v>0.51837405981843754</v>
      </c>
      <c r="AL485" s="11">
        <f>'OddsRatio_working_3-way'!Z485+'OddsRatio_working_3-way'!AF485</f>
        <v>1.0847436300332074</v>
      </c>
      <c r="AM485" s="11">
        <f>'OddsRatio_working_3-way'!AA485+'OddsRatio_working_3-way'!AG485</f>
        <v>-0.71095678782935756</v>
      </c>
      <c r="AN485" s="11">
        <f>'OddsRatio_working_3-way'!AB485+'OddsRatio_working_3-way'!AH485</f>
        <v>-0.37378684220385006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1.0847436300332074</v>
      </c>
      <c r="AS485" s="11">
        <f>IF(('OddsRatio_working_3-way'!X485=0),IF(Q485&gt;0,-Q485^(1/3),(-Q485)^(1/3)),'OddsRatio_working_3-way'!AM485-'OddsRatio_working_3-way'!R485/3)</f>
        <v>-0.71095678782935756</v>
      </c>
      <c r="AT485" s="11">
        <f>IF(('OddsRatio_working_3-way'!X485=0),IF(Q485&gt;0,-Q485^(1/3),(-Q485)^(1/3)),'OddsRatio_working_3-way'!AN485-'OddsRatio_working_3-way'!R485/3)</f>
        <v>-0.37378684220385006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2.27</v>
      </c>
      <c r="B486" s="4">
        <f>IF('True_Odds_Calculator_3-way'!B487="","",'True_Odds_Calculator_3-way'!B487)</f>
        <v>3.08</v>
      </c>
      <c r="C486" s="4">
        <f>IF('True_Odds_Calculator_3-way'!C487="","",'True_Odds_Calculator_3-way'!C487)</f>
        <v>3.88</v>
      </c>
      <c r="D486" s="9">
        <f t="shared" si="104"/>
        <v>0.4318973633471056</v>
      </c>
      <c r="E486" s="9">
        <f t="shared" si="105"/>
        <v>0.31702770688871562</v>
      </c>
      <c r="F486" s="9">
        <f t="shared" si="106"/>
        <v>0.25107492976417878</v>
      </c>
      <c r="G486" s="9">
        <f t="shared" si="107"/>
        <v>1.0357204019113362</v>
      </c>
      <c r="H486" s="9">
        <f t="shared" si="108"/>
        <v>2.3153649104273968</v>
      </c>
      <c r="I486" s="9">
        <f t="shared" si="109"/>
        <v>3.154298435975579</v>
      </c>
      <c r="J486" s="9">
        <f t="shared" si="110"/>
        <v>3.9828747575046477</v>
      </c>
      <c r="K486" s="11">
        <f t="shared" si="111"/>
        <v>0.44052863436123346</v>
      </c>
      <c r="L486" s="11">
        <f t="shared" si="112"/>
        <v>0.32467532467532467</v>
      </c>
      <c r="M486" s="11">
        <f t="shared" si="113"/>
        <v>0.25773195876288663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-0.2804472878499854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0.22965703173705354</v>
      </c>
      <c r="Q486" s="11">
        <f>2*'OddsRatio_working_3-way'!K486*'OddsRatio_working_3-way'!L486*'OddsRatio_working_3-way'!M486</f>
        <v>7.3726173912376736E-2</v>
      </c>
      <c r="R486" s="11">
        <f t="shared" si="114"/>
        <v>0</v>
      </c>
      <c r="S486" s="11">
        <f t="shared" si="115"/>
        <v>-0.81889553469277909</v>
      </c>
      <c r="T486" s="11">
        <f t="shared" si="116"/>
        <v>-0.26288781210041062</v>
      </c>
      <c r="U486" s="11">
        <f>'OddsRatio_working_3-way'!S486-'OddsRatio_working_3-way'!R486^2/3</f>
        <v>-0.81889553469277909</v>
      </c>
      <c r="V486" s="11">
        <f>'OddsRatio_working_3-way'!S486*'OddsRatio_working_3-way'!R486/3-2*'OddsRatio_working_3-way'!R486^3/27-'OddsRatio_working_3-way'!T486</f>
        <v>0.26288781210041062</v>
      </c>
      <c r="W486" s="11">
        <f>'OddsRatio_working_3-way'!V486^2+4*'OddsRatio_working_3-way'!U486^3/27</f>
        <v>-1.2244527441694991E-2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0.14261357683670567</v>
      </c>
      <c r="Y486" s="11">
        <f>IF('OddsRatio_working_3-way'!W486&gt;=0,IF('OddsRatio_working_3-way'!V486+SQRT('OddsRatio_working_3-way'!W486)&gt;0,0,PI()),ACOS('OddsRatio_working_3-way'!V486/(2*'OddsRatio_working_3-way'!X486)))</f>
        <v>0.39841060542650619</v>
      </c>
      <c r="Z486" s="11">
        <f>'OddsRatio_working_3-way'!X486^(1/3)*COS('OddsRatio_working_3-way'!Y486/3)</f>
        <v>0.5178602009556682</v>
      </c>
      <c r="AA486" s="11">
        <f>'OddsRatio_working_3-way'!X486^(1/3)*COS(('OddsRatio_working_3-way'!Y486+2*PI())/3)</f>
        <v>-0.31884247710246028</v>
      </c>
      <c r="AB486" s="11">
        <f>'OddsRatio_working_3-way'!X486^(1/3)*COS(('OddsRatio_working_3-way'!Y486+4*PI())/3)</f>
        <v>-0.19901772385320807</v>
      </c>
      <c r="AC486" s="11">
        <f>'OddsRatio_working_3-way'!X486^(1/3)*SIN('OddsRatio_working_3-way'!Y486/3)</f>
        <v>6.9180853544036372E-2</v>
      </c>
      <c r="AD486" s="11">
        <f>'OddsRatio_working_3-way'!X486^(1/3)*SIN(('OddsRatio_working_3-way'!Y486+2*PI())/3)</f>
        <v>0.41388966286450496</v>
      </c>
      <c r="AE486" s="11">
        <f>'OddsRatio_working_3-way'!X486^(1/3)*SIN(('OddsRatio_working_3-way'!Y486+4*PI())/3)</f>
        <v>-0.48307051640854121</v>
      </c>
      <c r="AF486" s="11">
        <f>-'OddsRatio_working_3-way'!U486/(3*'OddsRatio_working_3-way'!X486^(1/3))*COS(('OddsRatio_working_3-way'!Y486)/3)</f>
        <v>0.51786020095566798</v>
      </c>
      <c r="AG486" s="11">
        <f>-'OddsRatio_working_3-way'!U486/(3*'OddsRatio_working_3-way'!X486^(1/3))*COS(('OddsRatio_working_3-way'!Y486+2*PI())/3)</f>
        <v>-0.31884247710246011</v>
      </c>
      <c r="AH486" s="11">
        <f>-'OddsRatio_working_3-way'!U486/(3*'OddsRatio_working_3-way'!X486^(1/3))*COS(('OddsRatio_working_3-way'!Y486+4*PI())/3)</f>
        <v>-0.19901772385320798</v>
      </c>
      <c r="AI486" s="11">
        <f>'OddsRatio_working_3-way'!U486/(3*'OddsRatio_working_3-way'!X486^(1/3))*SIN(('OddsRatio_working_3-way'!Y486)/3)</f>
        <v>-6.9180853544036344E-2</v>
      </c>
      <c r="AJ486" s="11">
        <f>'OddsRatio_working_3-way'!U486/(3*'OddsRatio_working_3-way'!X486^(1/3))*SIN(('OddsRatio_working_3-way'!Y486+2*PI())/3)</f>
        <v>-0.41388966286450479</v>
      </c>
      <c r="AK486" s="11">
        <f>'OddsRatio_working_3-way'!U486/(3*'OddsRatio_working_3-way'!X486^(1/3))*SIN(('OddsRatio_working_3-way'!Y486+4*PI())/3)</f>
        <v>0.48307051640854098</v>
      </c>
      <c r="AL486" s="11">
        <f>'OddsRatio_working_3-way'!Z486+'OddsRatio_working_3-way'!AF486</f>
        <v>1.0357204019113362</v>
      </c>
      <c r="AM486" s="11">
        <f>'OddsRatio_working_3-way'!AA486+'OddsRatio_working_3-way'!AG486</f>
        <v>-0.63768495420492033</v>
      </c>
      <c r="AN486" s="11">
        <f>'OddsRatio_working_3-way'!AB486+'OddsRatio_working_3-way'!AH486</f>
        <v>-0.39803544770641608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1.0357204019113362</v>
      </c>
      <c r="AS486" s="11">
        <f>IF(('OddsRatio_working_3-way'!X486=0),IF(Q486&gt;0,-Q486^(1/3),(-Q486)^(1/3)),'OddsRatio_working_3-way'!AM486-'OddsRatio_working_3-way'!R486/3)</f>
        <v>-0.63768495420492033</v>
      </c>
      <c r="AT486" s="11">
        <f>IF(('OddsRatio_working_3-way'!X486=0),IF(Q486&gt;0,-Q486^(1/3),(-Q486)^(1/3)),'OddsRatio_working_3-way'!AN486-'OddsRatio_working_3-way'!R486/3)</f>
        <v>-0.39803544770641608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2.98</v>
      </c>
      <c r="B487" s="4">
        <f>IF('True_Odds_Calculator_3-way'!B488="","",'True_Odds_Calculator_3-way'!B488)</f>
        <v>3.26</v>
      </c>
      <c r="C487" s="4">
        <f>IF('True_Odds_Calculator_3-way'!C488="","",'True_Odds_Calculator_3-way'!C488)</f>
        <v>2.64</v>
      </c>
      <c r="D487" s="9">
        <f t="shared" si="104"/>
        <v>0.32855754580967184</v>
      </c>
      <c r="E487" s="9">
        <f t="shared" si="105"/>
        <v>0.30006585530220098</v>
      </c>
      <c r="F487" s="9">
        <f t="shared" si="106"/>
        <v>0.37137659888812752</v>
      </c>
      <c r="G487" s="9">
        <f t="shared" si="107"/>
        <v>1.0321246762587468</v>
      </c>
      <c r="H487" s="9">
        <f t="shared" si="108"/>
        <v>3.0436068589923182</v>
      </c>
      <c r="I487" s="9">
        <f t="shared" si="109"/>
        <v>3.3326017683447673</v>
      </c>
      <c r="J487" s="9">
        <f t="shared" si="110"/>
        <v>2.6926844690643454</v>
      </c>
      <c r="K487" s="11">
        <f t="shared" si="111"/>
        <v>0.33557046979865773</v>
      </c>
      <c r="L487" s="11">
        <f t="shared" si="112"/>
        <v>0.30674846625766872</v>
      </c>
      <c r="M487" s="11">
        <f t="shared" si="113"/>
        <v>0.37878787878787878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-0.2861407337258618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0.22926593725786712</v>
      </c>
      <c r="Q487" s="11">
        <f>2*'OddsRatio_working_3-way'!K487*'OddsRatio_working_3-way'!L487*'OddsRatio_working_3-way'!M487</f>
        <v>7.7981611312199703E-2</v>
      </c>
      <c r="R487" s="11">
        <f t="shared" si="114"/>
        <v>0</v>
      </c>
      <c r="S487" s="11">
        <f t="shared" si="115"/>
        <v>-0.80123488282348576</v>
      </c>
      <c r="T487" s="11">
        <f t="shared" si="116"/>
        <v>-0.27252887170866863</v>
      </c>
      <c r="U487" s="11">
        <f>'OddsRatio_working_3-way'!S487-'OddsRatio_working_3-way'!R487^2/3</f>
        <v>-0.80123488282348576</v>
      </c>
      <c r="V487" s="11">
        <f>'OddsRatio_working_3-way'!S487*'OddsRatio_working_3-way'!R487/3-2*'OddsRatio_working_3-way'!R487^3/27-'OddsRatio_working_3-way'!T487</f>
        <v>0.27252887170866863</v>
      </c>
      <c r="W487" s="11">
        <f>'OddsRatio_working_3-way'!V487^2+4*'OddsRatio_working_3-way'!U487^3/27</f>
        <v>-1.9316639740326325E-3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0.13802504291688575</v>
      </c>
      <c r="Y487" s="11">
        <f>IF('OddsRatio_working_3-way'!W487&gt;=0,IF('OddsRatio_working_3-way'!V487+SQRT('OddsRatio_working_3-way'!W487)&gt;0,0,PI()),ACOS('OddsRatio_working_3-way'!V487/(2*'OddsRatio_working_3-way'!X487)))</f>
        <v>0.15989320212737579</v>
      </c>
      <c r="Z487" s="11">
        <f>'OddsRatio_working_3-way'!X487^(1/3)*COS('OddsRatio_working_3-way'!Y487/3)</f>
        <v>0.51606233812937352</v>
      </c>
      <c r="AA487" s="11">
        <f>'OddsRatio_working_3-way'!X487^(1/3)*COS(('OddsRatio_working_3-way'!Y487+2*PI())/3)</f>
        <v>-0.28187373770157198</v>
      </c>
      <c r="AB487" s="11">
        <f>'OddsRatio_working_3-way'!X487^(1/3)*COS(('OddsRatio_working_3-way'!Y487+4*PI())/3)</f>
        <v>-0.23418860042780129</v>
      </c>
      <c r="AC487" s="11">
        <f>'OddsRatio_working_3-way'!X487^(1/3)*SIN('OddsRatio_working_3-way'!Y487/3)</f>
        <v>2.7531026841355739E-2</v>
      </c>
      <c r="AD487" s="11">
        <f>'OddsRatio_working_3-way'!X487^(1/3)*SIN(('OddsRatio_working_3-way'!Y487+2*PI())/3)</f>
        <v>0.43315758133575444</v>
      </c>
      <c r="AE487" s="11">
        <f>'OddsRatio_working_3-way'!X487^(1/3)*SIN(('OddsRatio_working_3-way'!Y487+4*PI())/3)</f>
        <v>-0.46068860817711016</v>
      </c>
      <c r="AF487" s="11">
        <f>-'OddsRatio_working_3-way'!U487/(3*'OddsRatio_working_3-way'!X487^(1/3))*COS(('OddsRatio_working_3-way'!Y487)/3)</f>
        <v>0.51606233812937341</v>
      </c>
      <c r="AG487" s="11">
        <f>-'OddsRatio_working_3-way'!U487/(3*'OddsRatio_working_3-way'!X487^(1/3))*COS(('OddsRatio_working_3-way'!Y487+2*PI())/3)</f>
        <v>-0.28187373770157192</v>
      </c>
      <c r="AH487" s="11">
        <f>-'OddsRatio_working_3-way'!U487/(3*'OddsRatio_working_3-way'!X487^(1/3))*COS(('OddsRatio_working_3-way'!Y487+4*PI())/3)</f>
        <v>-0.23418860042780124</v>
      </c>
      <c r="AI487" s="11">
        <f>'OddsRatio_working_3-way'!U487/(3*'OddsRatio_working_3-way'!X487^(1/3))*SIN(('OddsRatio_working_3-way'!Y487)/3)</f>
        <v>-2.7531026841355732E-2</v>
      </c>
      <c r="AJ487" s="11">
        <f>'OddsRatio_working_3-way'!U487/(3*'OddsRatio_working_3-way'!X487^(1/3))*SIN(('OddsRatio_working_3-way'!Y487+2*PI())/3)</f>
        <v>-0.43315758133575438</v>
      </c>
      <c r="AK487" s="11">
        <f>'OddsRatio_working_3-way'!U487/(3*'OddsRatio_working_3-way'!X487^(1/3))*SIN(('OddsRatio_working_3-way'!Y487+4*PI())/3)</f>
        <v>0.46068860817711005</v>
      </c>
      <c r="AL487" s="11">
        <f>'OddsRatio_working_3-way'!Z487+'OddsRatio_working_3-way'!AF487</f>
        <v>1.0321246762587468</v>
      </c>
      <c r="AM487" s="11">
        <f>'OddsRatio_working_3-way'!AA487+'OddsRatio_working_3-way'!AG487</f>
        <v>-0.56374747540314396</v>
      </c>
      <c r="AN487" s="11">
        <f>'OddsRatio_working_3-way'!AB487+'OddsRatio_working_3-way'!AH487</f>
        <v>-0.46837720085560253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1.0321246762587468</v>
      </c>
      <c r="AS487" s="11">
        <f>IF(('OddsRatio_working_3-way'!X487=0),IF(Q487&gt;0,-Q487^(1/3),(-Q487)^(1/3)),'OddsRatio_working_3-way'!AM487-'OddsRatio_working_3-way'!R487/3)</f>
        <v>-0.56374747540314396</v>
      </c>
      <c r="AT487" s="11">
        <f>IF(('OddsRatio_working_3-way'!X487=0),IF(Q487&gt;0,-Q487^(1/3),(-Q487)^(1/3)),'OddsRatio_working_3-way'!AN487-'OddsRatio_working_3-way'!R487/3)</f>
        <v>-0.46837720085560253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4.47</v>
      </c>
      <c r="B488" s="4">
        <f>IF('True_Odds_Calculator_3-way'!B489="","",'True_Odds_Calculator_3-way'!B489)</f>
        <v>3.34</v>
      </c>
      <c r="C488" s="4">
        <f>IF('True_Odds_Calculator_3-way'!C489="","",'True_Odds_Calculator_3-way'!C489)</f>
        <v>1.93</v>
      </c>
      <c r="D488" s="9">
        <f t="shared" si="104"/>
        <v>0.21250231937503686</v>
      </c>
      <c r="E488" s="9">
        <f t="shared" si="105"/>
        <v>0.28579324614025808</v>
      </c>
      <c r="F488" s="9">
        <f t="shared" si="106"/>
        <v>0.50170443448470503</v>
      </c>
      <c r="G488" s="9">
        <f t="shared" si="107"/>
        <v>1.0679628213772827</v>
      </c>
      <c r="H488" s="9">
        <f t="shared" si="108"/>
        <v>4.7058309901791704</v>
      </c>
      <c r="I488" s="9">
        <f t="shared" si="109"/>
        <v>3.4990330020228413</v>
      </c>
      <c r="J488" s="9">
        <f t="shared" si="110"/>
        <v>1.9932054238808727</v>
      </c>
      <c r="K488" s="11">
        <f t="shared" si="111"/>
        <v>0.2237136465324385</v>
      </c>
      <c r="L488" s="11">
        <f t="shared" si="112"/>
        <v>0.29940119760479045</v>
      </c>
      <c r="M488" s="11">
        <f t="shared" si="113"/>
        <v>0.5181347150259068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-0.26206980273899461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0.23390989693596781</v>
      </c>
      <c r="Q488" s="11">
        <f>2*'OddsRatio_working_3-way'!K488*'OddsRatio_working_3-way'!L488*'OddsRatio_working_3-way'!M488</f>
        <v>6.9409464966162557E-2</v>
      </c>
      <c r="R488" s="11">
        <f t="shared" si="114"/>
        <v>0</v>
      </c>
      <c r="S488" s="11">
        <f t="shared" si="115"/>
        <v>-0.89254807112946033</v>
      </c>
      <c r="T488" s="11">
        <f t="shared" si="116"/>
        <v>-0.26485105968233247</v>
      </c>
      <c r="U488" s="11">
        <f>'OddsRatio_working_3-way'!S488-'OddsRatio_working_3-way'!R488^2/3</f>
        <v>-0.89254807112946033</v>
      </c>
      <c r="V488" s="11">
        <f>'OddsRatio_working_3-way'!S488*'OddsRatio_working_3-way'!R488/3-2*'OddsRatio_working_3-way'!R488^3/27-'OddsRatio_working_3-way'!T488</f>
        <v>0.26485105968233247</v>
      </c>
      <c r="W488" s="11">
        <f>'OddsRatio_working_3-way'!V488^2+4*'OddsRatio_working_3-way'!U488^3/27</f>
        <v>-3.5193372983399834E-2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0.1622802027345405</v>
      </c>
      <c r="Y488" s="11">
        <f>IF('OddsRatio_working_3-way'!W488&gt;=0,IF('OddsRatio_working_3-way'!V488+SQRT('OddsRatio_working_3-way'!W488)&gt;0,0,PI()),ACOS('OddsRatio_working_3-way'!V488/(2*'OddsRatio_working_3-way'!X488)))</f>
        <v>0.61628721873509174</v>
      </c>
      <c r="Z488" s="11">
        <f>'OddsRatio_working_3-way'!X488^(1/3)*COS('OddsRatio_working_3-way'!Y488/3)</f>
        <v>0.53398141068864136</v>
      </c>
      <c r="AA488" s="11">
        <f>'OddsRatio_working_3-way'!X488^(1/3)*COS(('OddsRatio_working_3-way'!Y488+2*PI())/3)</f>
        <v>-0.36334893053341144</v>
      </c>
      <c r="AB488" s="11">
        <f>'OddsRatio_working_3-way'!X488^(1/3)*COS(('OddsRatio_working_3-way'!Y488+4*PI())/3)</f>
        <v>-0.17063248015523003</v>
      </c>
      <c r="AC488" s="11">
        <f>'OddsRatio_working_3-way'!X488^(1/3)*SIN('OddsRatio_working_3-way'!Y488/3)</f>
        <v>0.11126489450311218</v>
      </c>
      <c r="AD488" s="11">
        <f>'OddsRatio_working_3-way'!X488^(1/3)*SIN(('OddsRatio_working_3-way'!Y488+2*PI())/3)</f>
        <v>0.40680901955345866</v>
      </c>
      <c r="AE488" s="11">
        <f>'OddsRatio_working_3-way'!X488^(1/3)*SIN(('OddsRatio_working_3-way'!Y488+4*PI())/3)</f>
        <v>-0.51807391405657088</v>
      </c>
      <c r="AF488" s="11">
        <f>-'OddsRatio_working_3-way'!U488/(3*'OddsRatio_working_3-way'!X488^(1/3))*COS(('OddsRatio_working_3-way'!Y488)/3)</f>
        <v>0.53398141068864124</v>
      </c>
      <c r="AG488" s="11">
        <f>-'OddsRatio_working_3-way'!U488/(3*'OddsRatio_working_3-way'!X488^(1/3))*COS(('OddsRatio_working_3-way'!Y488+2*PI())/3)</f>
        <v>-0.36334893053341139</v>
      </c>
      <c r="AH488" s="11">
        <f>-'OddsRatio_working_3-way'!U488/(3*'OddsRatio_working_3-way'!X488^(1/3))*COS(('OddsRatio_working_3-way'!Y488+4*PI())/3)</f>
        <v>-0.17063248015522997</v>
      </c>
      <c r="AI488" s="11">
        <f>'OddsRatio_working_3-way'!U488/(3*'OddsRatio_working_3-way'!X488^(1/3))*SIN(('OddsRatio_working_3-way'!Y488)/3)</f>
        <v>-0.11126489450311215</v>
      </c>
      <c r="AJ488" s="11">
        <f>'OddsRatio_working_3-way'!U488/(3*'OddsRatio_working_3-way'!X488^(1/3))*SIN(('OddsRatio_working_3-way'!Y488+2*PI())/3)</f>
        <v>-0.40680901955345855</v>
      </c>
      <c r="AK488" s="11">
        <f>'OddsRatio_working_3-way'!U488/(3*'OddsRatio_working_3-way'!X488^(1/3))*SIN(('OddsRatio_working_3-way'!Y488+4*PI())/3)</f>
        <v>0.51807391405657077</v>
      </c>
      <c r="AL488" s="11">
        <f>'OddsRatio_working_3-way'!Z488+'OddsRatio_working_3-way'!AF488</f>
        <v>1.0679628213772827</v>
      </c>
      <c r="AM488" s="11">
        <f>'OddsRatio_working_3-way'!AA488+'OddsRatio_working_3-way'!AG488</f>
        <v>-0.72669786106682288</v>
      </c>
      <c r="AN488" s="11">
        <f>'OddsRatio_working_3-way'!AB488+'OddsRatio_working_3-way'!AH488</f>
        <v>-0.34126496031046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1.0679628213772827</v>
      </c>
      <c r="AS488" s="11">
        <f>IF(('OddsRatio_working_3-way'!X488=0),IF(Q488&gt;0,-Q488^(1/3),(-Q488)^(1/3)),'OddsRatio_working_3-way'!AM488-'OddsRatio_working_3-way'!R488/3)</f>
        <v>-0.72669786106682288</v>
      </c>
      <c r="AT488" s="11">
        <f>IF(('OddsRatio_working_3-way'!X488=0),IF(Q488&gt;0,-Q488^(1/3),(-Q488)^(1/3)),'OddsRatio_working_3-way'!AN488-'OddsRatio_working_3-way'!R488/3)</f>
        <v>-0.34126496031046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3.88</v>
      </c>
      <c r="B489" s="4">
        <f>IF('True_Odds_Calculator_3-way'!B490="","",'True_Odds_Calculator_3-way'!B490)</f>
        <v>3.05</v>
      </c>
      <c r="C489" s="4">
        <f>IF('True_Odds_Calculator_3-way'!C490="","",'True_Odds_Calculator_3-way'!C490)</f>
        <v>2.2000000000000002</v>
      </c>
      <c r="D489" s="9">
        <f t="shared" si="104"/>
        <v>0.24615729523449675</v>
      </c>
      <c r="E489" s="9">
        <f t="shared" si="105"/>
        <v>0.31447885859777419</v>
      </c>
      <c r="F489" s="9">
        <f t="shared" si="106"/>
        <v>0.439363846167729</v>
      </c>
      <c r="G489" s="9">
        <f t="shared" si="107"/>
        <v>1.0633482907964882</v>
      </c>
      <c r="H489" s="9">
        <f t="shared" si="108"/>
        <v>4.062443077493886</v>
      </c>
      <c r="I489" s="9">
        <f t="shared" si="109"/>
        <v>3.1798639961327999</v>
      </c>
      <c r="J489" s="9">
        <f t="shared" si="110"/>
        <v>2.2760179489557859</v>
      </c>
      <c r="K489" s="11">
        <f t="shared" si="111"/>
        <v>0.25773195876288663</v>
      </c>
      <c r="L489" s="11">
        <f t="shared" si="112"/>
        <v>0.32786885245901642</v>
      </c>
      <c r="M489" s="11">
        <f t="shared" si="113"/>
        <v>0.45454545454545453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-0.27212807473074496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0.2354540845330097</v>
      </c>
      <c r="Q489" s="11">
        <f>2*'OddsRatio_working_3-way'!K489*'OddsRatio_working_3-way'!L489*'OddsRatio_working_3-way'!M489</f>
        <v>7.6820255965092885E-2</v>
      </c>
      <c r="R489" s="11">
        <f t="shared" si="114"/>
        <v>0</v>
      </c>
      <c r="S489" s="11">
        <f t="shared" si="115"/>
        <v>-0.86523261065944024</v>
      </c>
      <c r="T489" s="11">
        <f t="shared" si="116"/>
        <v>-0.28229448961156284</v>
      </c>
      <c r="U489" s="11">
        <f>'OddsRatio_working_3-way'!S489-'OddsRatio_working_3-way'!R489^2/3</f>
        <v>-0.86523261065944024</v>
      </c>
      <c r="V489" s="11">
        <f>'OddsRatio_working_3-way'!S489*'OddsRatio_working_3-way'!R489/3-2*'OddsRatio_working_3-way'!R489^3/27-'OddsRatio_working_3-way'!T489</f>
        <v>0.28229448961156284</v>
      </c>
      <c r="W489" s="11">
        <f>'OddsRatio_working_3-way'!V489^2+4*'OddsRatio_working_3-way'!U489^3/27</f>
        <v>-1.6270843468887325E-2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0.1548878806862726</v>
      </c>
      <c r="Y489" s="11">
        <f>IF('OddsRatio_working_3-way'!W489&gt;=0,IF('OddsRatio_working_3-way'!V489+SQRT('OddsRatio_working_3-way'!W489)&gt;0,0,PI()),ACOS('OddsRatio_working_3-way'!V489/(2*'OddsRatio_working_3-way'!X489)))</f>
        <v>0.42439853333367616</v>
      </c>
      <c r="Z489" s="11">
        <f>'OddsRatio_working_3-way'!X489^(1/3)*COS('OddsRatio_working_3-way'!Y489/3)</f>
        <v>0.53167414539824409</v>
      </c>
      <c r="AA489" s="11">
        <f>'OddsRatio_working_3-way'!X489^(1/3)*COS(('OddsRatio_working_3-way'!Y489+2*PI())/3)</f>
        <v>-0.33141225856348067</v>
      </c>
      <c r="AB489" s="11">
        <f>'OddsRatio_working_3-way'!X489^(1/3)*COS(('OddsRatio_working_3-way'!Y489+4*PI())/3)</f>
        <v>-0.20026188683476362</v>
      </c>
      <c r="AC489" s="11">
        <f>'OddsRatio_working_3-way'!X489^(1/3)*SIN('OddsRatio_working_3-way'!Y489/3)</f>
        <v>7.5719702421894353E-2</v>
      </c>
      <c r="AD489" s="11">
        <f>'OddsRatio_working_3-way'!X489^(1/3)*SIN(('OddsRatio_working_3-way'!Y489+2*PI())/3)</f>
        <v>0.42258346523931356</v>
      </c>
      <c r="AE489" s="11">
        <f>'OddsRatio_working_3-way'!X489^(1/3)*SIN(('OddsRatio_working_3-way'!Y489+4*PI())/3)</f>
        <v>-0.49830316766120786</v>
      </c>
      <c r="AF489" s="11">
        <f>-'OddsRatio_working_3-way'!U489/(3*'OddsRatio_working_3-way'!X489^(1/3))*COS(('OddsRatio_working_3-way'!Y489)/3)</f>
        <v>0.53167414539824398</v>
      </c>
      <c r="AG489" s="11">
        <f>-'OddsRatio_working_3-way'!U489/(3*'OddsRatio_working_3-way'!X489^(1/3))*COS(('OddsRatio_working_3-way'!Y489+2*PI())/3)</f>
        <v>-0.33141225856348061</v>
      </c>
      <c r="AH489" s="11">
        <f>-'OddsRatio_working_3-way'!U489/(3*'OddsRatio_working_3-way'!X489^(1/3))*COS(('OddsRatio_working_3-way'!Y489+4*PI())/3)</f>
        <v>-0.20026188683476356</v>
      </c>
      <c r="AI489" s="11">
        <f>'OddsRatio_working_3-way'!U489/(3*'OddsRatio_working_3-way'!X489^(1/3))*SIN(('OddsRatio_working_3-way'!Y489)/3)</f>
        <v>-7.5719702421894339E-2</v>
      </c>
      <c r="AJ489" s="11">
        <f>'OddsRatio_working_3-way'!U489/(3*'OddsRatio_working_3-way'!X489^(1/3))*SIN(('OddsRatio_working_3-way'!Y489+2*PI())/3)</f>
        <v>-0.4225834652393135</v>
      </c>
      <c r="AK489" s="11">
        <f>'OddsRatio_working_3-way'!U489/(3*'OddsRatio_working_3-way'!X489^(1/3))*SIN(('OddsRatio_working_3-way'!Y489+4*PI())/3)</f>
        <v>0.49830316766120775</v>
      </c>
      <c r="AL489" s="11">
        <f>'OddsRatio_working_3-way'!Z489+'OddsRatio_working_3-way'!AF489</f>
        <v>1.0633482907964882</v>
      </c>
      <c r="AM489" s="11">
        <f>'OddsRatio_working_3-way'!AA489+'OddsRatio_working_3-way'!AG489</f>
        <v>-0.66282451712696133</v>
      </c>
      <c r="AN489" s="11">
        <f>'OddsRatio_working_3-way'!AB489+'OddsRatio_working_3-way'!AH489</f>
        <v>-0.40052377366952718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1.0633482907964882</v>
      </c>
      <c r="AS489" s="11">
        <f>IF(('OddsRatio_working_3-way'!X489=0),IF(Q489&gt;0,-Q489^(1/3),(-Q489)^(1/3)),'OddsRatio_working_3-way'!AM489-'OddsRatio_working_3-way'!R489/3)</f>
        <v>-0.66282451712696133</v>
      </c>
      <c r="AT489" s="11">
        <f>IF(('OddsRatio_working_3-way'!X489=0),IF(Q489&gt;0,-Q489^(1/3),(-Q489)^(1/3)),'OddsRatio_working_3-way'!AN489-'OddsRatio_working_3-way'!R489/3)</f>
        <v>-0.40052377366952718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2.73</v>
      </c>
      <c r="B490" s="4">
        <f>IF('True_Odds_Calculator_3-way'!B491="","",'True_Odds_Calculator_3-way'!B491)</f>
        <v>2.84</v>
      </c>
      <c r="C490" s="4">
        <f>IF('True_Odds_Calculator_3-way'!C491="","",'True_Odds_Calculator_3-way'!C491)</f>
        <v>3.12</v>
      </c>
      <c r="D490" s="9">
        <f t="shared" si="104"/>
        <v>0.35295930404810633</v>
      </c>
      <c r="E490" s="9">
        <f t="shared" si="105"/>
        <v>0.33901190803637138</v>
      </c>
      <c r="F490" s="9">
        <f t="shared" si="106"/>
        <v>0.30802878791552235</v>
      </c>
      <c r="G490" s="9">
        <f t="shared" si="107"/>
        <v>1.0596461367880459</v>
      </c>
      <c r="H490" s="9">
        <f t="shared" si="108"/>
        <v>2.8331878166433198</v>
      </c>
      <c r="I490" s="9">
        <f t="shared" si="109"/>
        <v>2.9497488916900041</v>
      </c>
      <c r="J490" s="9">
        <f t="shared" si="110"/>
        <v>3.2464498099906574</v>
      </c>
      <c r="K490" s="11">
        <f t="shared" si="111"/>
        <v>0.36630036630036628</v>
      </c>
      <c r="L490" s="11">
        <f t="shared" si="112"/>
        <v>0.35211267605633806</v>
      </c>
      <c r="M490" s="11">
        <f t="shared" si="113"/>
        <v>0.32051282051282048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-0.27897430605989648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0.23522132135349899</v>
      </c>
      <c r="Q490" s="11">
        <f>2*'OddsRatio_working_3-way'!K490*'OddsRatio_working_3-way'!L490*'OddsRatio_working_3-way'!M490</f>
        <v>8.2678847575922323E-2</v>
      </c>
      <c r="R490" s="11">
        <f t="shared" si="114"/>
        <v>0</v>
      </c>
      <c r="S490" s="11">
        <f t="shared" si="115"/>
        <v>-0.84316482286722272</v>
      </c>
      <c r="T490" s="11">
        <f t="shared" si="116"/>
        <v>-0.29636724881097459</v>
      </c>
      <c r="U490" s="11">
        <f>'OddsRatio_working_3-way'!S490-'OddsRatio_working_3-way'!R490^2/3</f>
        <v>-0.84316482286722272</v>
      </c>
      <c r="V490" s="11">
        <f>'OddsRatio_working_3-way'!S490*'OddsRatio_working_3-way'!R490/3-2*'OddsRatio_working_3-way'!R490^3/27-'OddsRatio_working_3-way'!T490</f>
        <v>0.29636724881097459</v>
      </c>
      <c r="W490" s="11">
        <f>'OddsRatio_working_3-way'!V490^2+4*'OddsRatio_working_3-way'!U490^3/27</f>
        <v>-9.7068632496340179E-4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0.14900019504412529</v>
      </c>
      <c r="Y490" s="11">
        <f>IF('OddsRatio_working_3-way'!W490&gt;=0,IF('OddsRatio_working_3-way'!V490+SQRT('OddsRatio_working_3-way'!W490)&gt;0,0,PI()),ACOS('OddsRatio_working_3-way'!V490/(2*'OddsRatio_working_3-way'!X490)))</f>
        <v>0.10474106821548479</v>
      </c>
      <c r="Z490" s="11">
        <f>'OddsRatio_working_3-way'!X490^(1/3)*COS('OddsRatio_working_3-way'!Y490/3)</f>
        <v>0.52982306839402293</v>
      </c>
      <c r="AA490" s="11">
        <f>'OddsRatio_working_3-way'!X490^(1/3)*COS(('OddsRatio_working_3-way'!Y490+2*PI())/3)</f>
        <v>-0.28093785208236888</v>
      </c>
      <c r="AB490" s="11">
        <f>'OddsRatio_working_3-way'!X490^(1/3)*COS(('OddsRatio_working_3-way'!Y490+4*PI())/3)</f>
        <v>-0.24888521631165419</v>
      </c>
      <c r="AC490" s="11">
        <f>'OddsRatio_working_3-way'!X490^(1/3)*SIN('OddsRatio_working_3-way'!Y490/3)</f>
        <v>1.8505597890459198E-2</v>
      </c>
      <c r="AD490" s="11">
        <f>'OddsRatio_working_3-way'!X490^(1/3)*SIN(('OddsRatio_working_3-way'!Y490+2*PI())/3)</f>
        <v>0.44958743779501437</v>
      </c>
      <c r="AE490" s="11">
        <f>'OddsRatio_working_3-way'!X490^(1/3)*SIN(('OddsRatio_working_3-way'!Y490+4*PI())/3)</f>
        <v>-0.46809303568547356</v>
      </c>
      <c r="AF490" s="11">
        <f>-'OddsRatio_working_3-way'!U490/(3*'OddsRatio_working_3-way'!X490^(1/3))*COS(('OddsRatio_working_3-way'!Y490)/3)</f>
        <v>0.52982306839402293</v>
      </c>
      <c r="AG490" s="11">
        <f>-'OddsRatio_working_3-way'!U490/(3*'OddsRatio_working_3-way'!X490^(1/3))*COS(('OddsRatio_working_3-way'!Y490+2*PI())/3)</f>
        <v>-0.28093785208236888</v>
      </c>
      <c r="AH490" s="11">
        <f>-'OddsRatio_working_3-way'!U490/(3*'OddsRatio_working_3-way'!X490^(1/3))*COS(('OddsRatio_working_3-way'!Y490+4*PI())/3)</f>
        <v>-0.24888521631165419</v>
      </c>
      <c r="AI490" s="11">
        <f>'OddsRatio_working_3-way'!U490/(3*'OddsRatio_working_3-way'!X490^(1/3))*SIN(('OddsRatio_working_3-way'!Y490)/3)</f>
        <v>-1.8505597890459198E-2</v>
      </c>
      <c r="AJ490" s="11">
        <f>'OddsRatio_working_3-way'!U490/(3*'OddsRatio_working_3-way'!X490^(1/3))*SIN(('OddsRatio_working_3-way'!Y490+2*PI())/3)</f>
        <v>-0.44958743779501437</v>
      </c>
      <c r="AK490" s="11">
        <f>'OddsRatio_working_3-way'!U490/(3*'OddsRatio_working_3-way'!X490^(1/3))*SIN(('OddsRatio_working_3-way'!Y490+4*PI())/3)</f>
        <v>0.46809303568547356</v>
      </c>
      <c r="AL490" s="11">
        <f>'OddsRatio_working_3-way'!Z490+'OddsRatio_working_3-way'!AF490</f>
        <v>1.0596461367880459</v>
      </c>
      <c r="AM490" s="11">
        <f>'OddsRatio_working_3-way'!AA490+'OddsRatio_working_3-way'!AG490</f>
        <v>-0.56187570416473775</v>
      </c>
      <c r="AN490" s="11">
        <f>'OddsRatio_working_3-way'!AB490+'OddsRatio_working_3-way'!AH490</f>
        <v>-0.49777043262330839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1.0596461367880459</v>
      </c>
      <c r="AS490" s="11">
        <f>IF(('OddsRatio_working_3-way'!X490=0),IF(Q490&gt;0,-Q490^(1/3),(-Q490)^(1/3)),'OddsRatio_working_3-way'!AM490-'OddsRatio_working_3-way'!R490/3)</f>
        <v>-0.56187570416473775</v>
      </c>
      <c r="AT490" s="11">
        <f>IF(('OddsRatio_working_3-way'!X490=0),IF(Q490&gt;0,-Q490^(1/3),(-Q490)^(1/3)),'OddsRatio_working_3-way'!AN490-'OddsRatio_working_3-way'!R490/3)</f>
        <v>-0.49777043262330839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6.32</v>
      </c>
      <c r="B491" s="4">
        <f>IF('True_Odds_Calculator_3-way'!B492="","",'True_Odds_Calculator_3-way'!B492)</f>
        <v>4.26</v>
      </c>
      <c r="C491" s="4">
        <f>IF('True_Odds_Calculator_3-way'!C492="","",'True_Odds_Calculator_3-way'!C492)</f>
        <v>1.53</v>
      </c>
      <c r="D491" s="9">
        <f t="shared" si="104"/>
        <v>0.14695792932978149</v>
      </c>
      <c r="E491" s="9">
        <f t="shared" si="105"/>
        <v>0.21944280153705559</v>
      </c>
      <c r="F491" s="9">
        <f t="shared" si="106"/>
        <v>0.63359926913316278</v>
      </c>
      <c r="G491" s="9">
        <f t="shared" si="107"/>
        <v>1.0911031110512845</v>
      </c>
      <c r="H491" s="9">
        <f t="shared" si="108"/>
        <v>6.8046685507928339</v>
      </c>
      <c r="I491" s="9">
        <f t="shared" si="109"/>
        <v>4.5569961420271872</v>
      </c>
      <c r="J491" s="9">
        <f t="shared" si="110"/>
        <v>1.5782846488571804</v>
      </c>
      <c r="K491" s="11">
        <f t="shared" si="111"/>
        <v>0.15822784810126581</v>
      </c>
      <c r="L491" s="11">
        <f t="shared" si="112"/>
        <v>0.23474178403755869</v>
      </c>
      <c r="M491" s="11">
        <f t="shared" si="113"/>
        <v>0.65359477124183007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-0.22314491454948471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0.22115678544946632</v>
      </c>
      <c r="Q491" s="11">
        <f>2*'OddsRatio_working_3-way'!K491*'OddsRatio_working_3-way'!L491*'OddsRatio_working_3-way'!M491</f>
        <v>4.855253248067317E-2</v>
      </c>
      <c r="R491" s="11">
        <f t="shared" si="114"/>
        <v>0</v>
      </c>
      <c r="S491" s="11">
        <f t="shared" si="115"/>
        <v>-0.99109041268526199</v>
      </c>
      <c r="T491" s="11">
        <f t="shared" si="116"/>
        <v>-0.21758296656097956</v>
      </c>
      <c r="U491" s="11">
        <f>'OddsRatio_working_3-way'!S491-'OddsRatio_working_3-way'!R491^2/3</f>
        <v>-0.99109041268526199</v>
      </c>
      <c r="V491" s="11">
        <f>'OddsRatio_working_3-way'!S491*'OddsRatio_working_3-way'!R491/3-2*'OddsRatio_working_3-way'!R491^3/27-'OddsRatio_working_3-way'!T491</f>
        <v>0.21758296656097956</v>
      </c>
      <c r="W491" s="11">
        <f>'OddsRatio_working_3-way'!V491^2+4*'OddsRatio_working_3-way'!U491^3/27</f>
        <v>-9.6881159780220563E-2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0.1898838507599428</v>
      </c>
      <c r="Y491" s="11">
        <f>IF('OddsRatio_working_3-way'!W491&gt;=0,IF('OddsRatio_working_3-way'!V491+SQRT('OddsRatio_working_3-way'!W491)&gt;0,0,PI()),ACOS('OddsRatio_working_3-way'!V491/(2*'OddsRatio_working_3-way'!X491)))</f>
        <v>0.9607114864623858</v>
      </c>
      <c r="Z491" s="11">
        <f>'OddsRatio_working_3-way'!X491^(1/3)*COS('OddsRatio_working_3-way'!Y491/3)</f>
        <v>0.54555155552564227</v>
      </c>
      <c r="AA491" s="11">
        <f>'OddsRatio_working_3-way'!X491^(1/3)*COS(('OddsRatio_working_3-way'!Y491+2*PI())/3)</f>
        <v>-0.42946888025613317</v>
      </c>
      <c r="AB491" s="11">
        <f>'OddsRatio_working_3-way'!X491^(1/3)*COS(('OddsRatio_working_3-way'!Y491+4*PI())/3)</f>
        <v>-0.1160826752695092</v>
      </c>
      <c r="AC491" s="11">
        <f>'OddsRatio_working_3-way'!X491^(1/3)*SIN('OddsRatio_working_3-way'!Y491/3)</f>
        <v>0.18093360980934264</v>
      </c>
      <c r="AD491" s="11">
        <f>'OddsRatio_working_3-way'!X491^(1/3)*SIN(('OddsRatio_working_3-way'!Y491+2*PI())/3)</f>
        <v>0.38199470125465163</v>
      </c>
      <c r="AE491" s="11">
        <f>'OddsRatio_working_3-way'!X491^(1/3)*SIN(('OddsRatio_working_3-way'!Y491+4*PI())/3)</f>
        <v>-0.56292831106399421</v>
      </c>
      <c r="AF491" s="11">
        <f>-'OddsRatio_working_3-way'!U491/(3*'OddsRatio_working_3-way'!X491^(1/3))*COS(('OddsRatio_working_3-way'!Y491)/3)</f>
        <v>0.54555155552564227</v>
      </c>
      <c r="AG491" s="11">
        <f>-'OddsRatio_working_3-way'!U491/(3*'OddsRatio_working_3-way'!X491^(1/3))*COS(('OddsRatio_working_3-way'!Y491+2*PI())/3)</f>
        <v>-0.42946888025613317</v>
      </c>
      <c r="AH491" s="11">
        <f>-'OddsRatio_working_3-way'!U491/(3*'OddsRatio_working_3-way'!X491^(1/3))*COS(('OddsRatio_working_3-way'!Y491+4*PI())/3)</f>
        <v>-0.1160826752695092</v>
      </c>
      <c r="AI491" s="11">
        <f>'OddsRatio_working_3-way'!U491/(3*'OddsRatio_working_3-way'!X491^(1/3))*SIN(('OddsRatio_working_3-way'!Y491)/3)</f>
        <v>-0.18093360980934264</v>
      </c>
      <c r="AJ491" s="11">
        <f>'OddsRatio_working_3-way'!U491/(3*'OddsRatio_working_3-way'!X491^(1/3))*SIN(('OddsRatio_working_3-way'!Y491+2*PI())/3)</f>
        <v>-0.38199470125465163</v>
      </c>
      <c r="AK491" s="11">
        <f>'OddsRatio_working_3-way'!U491/(3*'OddsRatio_working_3-way'!X491^(1/3))*SIN(('OddsRatio_working_3-way'!Y491+4*PI())/3)</f>
        <v>0.56292831106399421</v>
      </c>
      <c r="AL491" s="11">
        <f>'OddsRatio_working_3-way'!Z491+'OddsRatio_working_3-way'!AF491</f>
        <v>1.0911031110512845</v>
      </c>
      <c r="AM491" s="11">
        <f>'OddsRatio_working_3-way'!AA491+'OddsRatio_working_3-way'!AG491</f>
        <v>-0.85893776051226634</v>
      </c>
      <c r="AN491" s="11">
        <f>'OddsRatio_working_3-way'!AB491+'OddsRatio_working_3-way'!AH491</f>
        <v>-0.23216535053901841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1.0911031110512845</v>
      </c>
      <c r="AS491" s="11">
        <f>IF(('OddsRatio_working_3-way'!X491=0),IF(Q491&gt;0,-Q491^(1/3),(-Q491)^(1/3)),'OddsRatio_working_3-way'!AM491-'OddsRatio_working_3-way'!R491/3)</f>
        <v>-0.85893776051226634</v>
      </c>
      <c r="AT491" s="11">
        <f>IF(('OddsRatio_working_3-way'!X491=0),IF(Q491&gt;0,-Q491^(1/3),(-Q491)^(1/3)),'OddsRatio_working_3-way'!AN491-'OddsRatio_working_3-way'!R491/3)</f>
        <v>-0.23216535053901841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1.77</v>
      </c>
      <c r="B492" s="4">
        <f>IF('True_Odds_Calculator_3-way'!B493="","",'True_Odds_Calculator_3-way'!B493)</f>
        <v>3.55</v>
      </c>
      <c r="C492" s="4">
        <f>IF('True_Odds_Calculator_3-way'!C493="","",'True_Odds_Calculator_3-way'!C493)</f>
        <v>5.1100000000000003</v>
      </c>
      <c r="D492" s="9">
        <f t="shared" si="104"/>
        <v>0.54754913576139153</v>
      </c>
      <c r="E492" s="9">
        <f t="shared" si="105"/>
        <v>0.26762908490846288</v>
      </c>
      <c r="F492" s="9">
        <f t="shared" si="106"/>
        <v>0.18482177933014554</v>
      </c>
      <c r="G492" s="9">
        <f t="shared" si="107"/>
        <v>1.0731430050896233</v>
      </c>
      <c r="H492" s="9">
        <f t="shared" si="108"/>
        <v>1.8263201139190099</v>
      </c>
      <c r="I492" s="9">
        <f t="shared" si="109"/>
        <v>3.7365146629785393</v>
      </c>
      <c r="J492" s="9">
        <f t="shared" si="110"/>
        <v>5.4106177509183517</v>
      </c>
      <c r="K492" s="11">
        <f t="shared" si="111"/>
        <v>0.56497175141242939</v>
      </c>
      <c r="L492" s="11">
        <f t="shared" si="112"/>
        <v>0.28169014084507044</v>
      </c>
      <c r="M492" s="11">
        <f t="shared" si="113"/>
        <v>0.19569471624266144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-0.25133340091629408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0.23140156627404704</v>
      </c>
      <c r="Q492" s="11">
        <f>2*'OddsRatio_working_3-way'!K492*'OddsRatio_working_3-way'!L492*'OddsRatio_working_3-way'!M492</f>
        <v>6.2288443142408355E-2</v>
      </c>
      <c r="R492" s="11">
        <f t="shared" si="114"/>
        <v>0</v>
      </c>
      <c r="S492" s="11">
        <f t="shared" si="115"/>
        <v>-0.92069563945905741</v>
      </c>
      <c r="T492" s="11">
        <f t="shared" si="116"/>
        <v>-0.24783193525142866</v>
      </c>
      <c r="U492" s="11">
        <f>'OddsRatio_working_3-way'!S492-'OddsRatio_working_3-way'!R492^2/3</f>
        <v>-0.92069563945905741</v>
      </c>
      <c r="V492" s="11">
        <f>'OddsRatio_working_3-way'!S492*'OddsRatio_working_3-way'!R492/3-2*'OddsRatio_working_3-way'!R492^3/27-'OddsRatio_working_3-way'!T492</f>
        <v>0.24783193525142866</v>
      </c>
      <c r="W492" s="11">
        <f>'OddsRatio_working_3-way'!V492^2+4*'OddsRatio_working_3-way'!U492^3/27</f>
        <v>-5.4202399077593555E-2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0.17001696033636018</v>
      </c>
      <c r="Y492" s="11">
        <f>IF('OddsRatio_working_3-way'!W492&gt;=0,IF('OddsRatio_working_3-way'!V492+SQRT('OddsRatio_working_3-way'!W492)&gt;0,0,PI()),ACOS('OddsRatio_working_3-way'!V492/(2*'OddsRatio_working_3-way'!X492)))</f>
        <v>0.75416319342020066</v>
      </c>
      <c r="Z492" s="11">
        <f>'OddsRatio_working_3-way'!X492^(1/3)*COS('OddsRatio_working_3-way'!Y492/3)</f>
        <v>0.53657150254481167</v>
      </c>
      <c r="AA492" s="11">
        <f>'OddsRatio_working_3-way'!X492^(1/3)*COS(('OddsRatio_working_3-way'!Y492+2*PI())/3)</f>
        <v>-0.38762634309835053</v>
      </c>
      <c r="AB492" s="11">
        <f>'OddsRatio_working_3-way'!X492^(1/3)*COS(('OddsRatio_working_3-way'!Y492+4*PI())/3)</f>
        <v>-0.14894515944646122</v>
      </c>
      <c r="AC492" s="11">
        <f>'OddsRatio_working_3-way'!X492^(1/3)*SIN('OddsRatio_working_3-way'!Y492/3)</f>
        <v>0.13780264563191696</v>
      </c>
      <c r="AD492" s="11">
        <f>'OddsRatio_working_3-way'!X492^(1/3)*SIN(('OddsRatio_working_3-way'!Y492+2*PI())/3)</f>
        <v>0.395783229334635</v>
      </c>
      <c r="AE492" s="11">
        <f>'OddsRatio_working_3-way'!X492^(1/3)*SIN(('OddsRatio_working_3-way'!Y492+4*PI())/3)</f>
        <v>-0.53358587496655185</v>
      </c>
      <c r="AF492" s="11">
        <f>-'OddsRatio_working_3-way'!U492/(3*'OddsRatio_working_3-way'!X492^(1/3))*COS(('OddsRatio_working_3-way'!Y492)/3)</f>
        <v>0.53657150254481167</v>
      </c>
      <c r="AG492" s="11">
        <f>-'OddsRatio_working_3-way'!U492/(3*'OddsRatio_working_3-way'!X492^(1/3))*COS(('OddsRatio_working_3-way'!Y492+2*PI())/3)</f>
        <v>-0.38762634309835053</v>
      </c>
      <c r="AH492" s="11">
        <f>-'OddsRatio_working_3-way'!U492/(3*'OddsRatio_working_3-way'!X492^(1/3))*COS(('OddsRatio_working_3-way'!Y492+4*PI())/3)</f>
        <v>-0.14894515944646122</v>
      </c>
      <c r="AI492" s="11">
        <f>'OddsRatio_working_3-way'!U492/(3*'OddsRatio_working_3-way'!X492^(1/3))*SIN(('OddsRatio_working_3-way'!Y492)/3)</f>
        <v>-0.13780264563191696</v>
      </c>
      <c r="AJ492" s="11">
        <f>'OddsRatio_working_3-way'!U492/(3*'OddsRatio_working_3-way'!X492^(1/3))*SIN(('OddsRatio_working_3-way'!Y492+2*PI())/3)</f>
        <v>-0.395783229334635</v>
      </c>
      <c r="AK492" s="11">
        <f>'OddsRatio_working_3-way'!U492/(3*'OddsRatio_working_3-way'!X492^(1/3))*SIN(('OddsRatio_working_3-way'!Y492+4*PI())/3)</f>
        <v>0.53358587496655185</v>
      </c>
      <c r="AL492" s="11">
        <f>'OddsRatio_working_3-way'!Z492+'OddsRatio_working_3-way'!AF492</f>
        <v>1.0731430050896233</v>
      </c>
      <c r="AM492" s="11">
        <f>'OddsRatio_working_3-way'!AA492+'OddsRatio_working_3-way'!AG492</f>
        <v>-0.77525268619670107</v>
      </c>
      <c r="AN492" s="11">
        <f>'OddsRatio_working_3-way'!AB492+'OddsRatio_working_3-way'!AH492</f>
        <v>-0.29789031889292245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1.0731430050896233</v>
      </c>
      <c r="AS492" s="11">
        <f>IF(('OddsRatio_working_3-way'!X492=0),IF(Q492&gt;0,-Q492^(1/3),(-Q492)^(1/3)),'OddsRatio_working_3-way'!AM492-'OddsRatio_working_3-way'!R492/3)</f>
        <v>-0.77525268619670107</v>
      </c>
      <c r="AT492" s="11">
        <f>IF(('OddsRatio_working_3-way'!X492=0),IF(Q492&gt;0,-Q492^(1/3),(-Q492)^(1/3)),'OddsRatio_working_3-way'!AN492-'OddsRatio_working_3-way'!R492/3)</f>
        <v>-0.29789031889292245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2.83</v>
      </c>
      <c r="B493" s="4">
        <f>IF('True_Odds_Calculator_3-way'!B494="","",'True_Odds_Calculator_3-way'!B494)</f>
        <v>2.99</v>
      </c>
      <c r="C493" s="4">
        <f>IF('True_Odds_Calculator_3-way'!C494="","",'True_Odds_Calculator_3-way'!C494)</f>
        <v>2.85</v>
      </c>
      <c r="D493" s="9">
        <f t="shared" si="104"/>
        <v>0.34033153695575674</v>
      </c>
      <c r="E493" s="9">
        <f t="shared" si="105"/>
        <v>0.32177298066260973</v>
      </c>
      <c r="F493" s="9">
        <f t="shared" si="106"/>
        <v>0.33789548238163342</v>
      </c>
      <c r="G493" s="9">
        <f t="shared" si="107"/>
        <v>1.0591865014742776</v>
      </c>
      <c r="H493" s="9">
        <f t="shared" si="108"/>
        <v>2.9383112976979282</v>
      </c>
      <c r="I493" s="9">
        <f t="shared" si="109"/>
        <v>3.1077811379338129</v>
      </c>
      <c r="J493" s="9">
        <f t="shared" si="110"/>
        <v>2.9594950277274137</v>
      </c>
      <c r="K493" s="11">
        <f t="shared" si="111"/>
        <v>0.35335689045936397</v>
      </c>
      <c r="L493" s="11">
        <f t="shared" si="112"/>
        <v>0.33444816053511706</v>
      </c>
      <c r="M493" s="11">
        <f t="shared" si="113"/>
        <v>0.35087719298245612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-0.27936591066993499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0.23511512866333314</v>
      </c>
      <c r="Q493" s="11">
        <f>2*'OddsRatio_working_3-way'!K493*'OddsRatio_working_3-way'!L493*'OddsRatio_working_3-way'!M493</f>
        <v>8.2933025983539035E-2</v>
      </c>
      <c r="R493" s="11">
        <f t="shared" si="114"/>
        <v>0</v>
      </c>
      <c r="S493" s="11">
        <f t="shared" si="115"/>
        <v>-0.84160278574975023</v>
      </c>
      <c r="T493" s="11">
        <f t="shared" si="116"/>
        <v>-0.2968616528217814</v>
      </c>
      <c r="U493" s="11">
        <f>'OddsRatio_working_3-way'!S493-'OddsRatio_working_3-way'!R493^2/3</f>
        <v>-0.84160278574975023</v>
      </c>
      <c r="V493" s="11">
        <f>'OddsRatio_working_3-way'!S493*'OddsRatio_working_3-way'!R493/3-2*'OddsRatio_working_3-way'!R493^3/27-'OddsRatio_working_3-way'!T493</f>
        <v>0.2968616528217814</v>
      </c>
      <c r="W493" s="11">
        <f>'OddsRatio_working_3-way'!V493^2+4*'OddsRatio_working_3-way'!U493^3/27</f>
        <v>-1.8475236930461103E-4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0.14858633288881626</v>
      </c>
      <c r="Y493" s="11">
        <f>IF('OddsRatio_working_3-way'!W493&gt;=0,IF('OddsRatio_working_3-way'!V493+SQRT('OddsRatio_working_3-way'!W493)&gt;0,0,PI()),ACOS('OddsRatio_working_3-way'!V493/(2*'OddsRatio_working_3-way'!X493)))</f>
        <v>4.5754908605017297E-2</v>
      </c>
      <c r="Z493" s="11">
        <f>'OddsRatio_working_3-way'!X493^(1/3)*COS('OddsRatio_working_3-way'!Y493/3)</f>
        <v>0.52959325073713892</v>
      </c>
      <c r="AA493" s="11">
        <f>'OddsRatio_working_3-way'!X493^(1/3)*COS(('OddsRatio_working_3-way'!Y493+2*PI())/3)</f>
        <v>-0.27179219665975585</v>
      </c>
      <c r="AB493" s="11">
        <f>'OddsRatio_working_3-way'!X493^(1/3)*COS(('OddsRatio_working_3-way'!Y493+4*PI())/3)</f>
        <v>-0.25780105407738318</v>
      </c>
      <c r="AC493" s="11">
        <f>'OddsRatio_working_3-way'!X493^(1/3)*SIN('OddsRatio_working_3-way'!Y493/3)</f>
        <v>8.0777899362032834E-3</v>
      </c>
      <c r="AD493" s="11">
        <f>'OddsRatio_working_3-way'!X493^(1/3)*SIN(('OddsRatio_working_3-way'!Y493+2*PI())/3)</f>
        <v>0.4546023138430425</v>
      </c>
      <c r="AE493" s="11">
        <f>'OddsRatio_working_3-way'!X493^(1/3)*SIN(('OddsRatio_working_3-way'!Y493+4*PI())/3)</f>
        <v>-0.46268010377924579</v>
      </c>
      <c r="AF493" s="11">
        <f>-'OddsRatio_working_3-way'!U493/(3*'OddsRatio_working_3-way'!X493^(1/3))*COS(('OddsRatio_working_3-way'!Y493)/3)</f>
        <v>0.52959325073713881</v>
      </c>
      <c r="AG493" s="11">
        <f>-'OddsRatio_working_3-way'!U493/(3*'OddsRatio_working_3-way'!X493^(1/3))*COS(('OddsRatio_working_3-way'!Y493+2*PI())/3)</f>
        <v>-0.27179219665975579</v>
      </c>
      <c r="AH493" s="11">
        <f>-'OddsRatio_working_3-way'!U493/(3*'OddsRatio_working_3-way'!X493^(1/3))*COS(('OddsRatio_working_3-way'!Y493+4*PI())/3)</f>
        <v>-0.25780105407738313</v>
      </c>
      <c r="AI493" s="11">
        <f>'OddsRatio_working_3-way'!U493/(3*'OddsRatio_working_3-way'!X493^(1/3))*SIN(('OddsRatio_working_3-way'!Y493)/3)</f>
        <v>-8.0777899362032817E-3</v>
      </c>
      <c r="AJ493" s="11">
        <f>'OddsRatio_working_3-way'!U493/(3*'OddsRatio_working_3-way'!X493^(1/3))*SIN(('OddsRatio_working_3-way'!Y493+2*PI())/3)</f>
        <v>-0.45460231384304245</v>
      </c>
      <c r="AK493" s="11">
        <f>'OddsRatio_working_3-way'!U493/(3*'OddsRatio_working_3-way'!X493^(1/3))*SIN(('OddsRatio_working_3-way'!Y493+4*PI())/3)</f>
        <v>0.46268010377924568</v>
      </c>
      <c r="AL493" s="11">
        <f>'OddsRatio_working_3-way'!Z493+'OddsRatio_working_3-way'!AF493</f>
        <v>1.0591865014742776</v>
      </c>
      <c r="AM493" s="11">
        <f>'OddsRatio_working_3-way'!AA493+'OddsRatio_working_3-way'!AG493</f>
        <v>-0.54358439331951169</v>
      </c>
      <c r="AN493" s="11">
        <f>'OddsRatio_working_3-way'!AB493+'OddsRatio_working_3-way'!AH493</f>
        <v>-0.51560210815476637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1.0591865014742776</v>
      </c>
      <c r="AS493" s="11">
        <f>IF(('OddsRatio_working_3-way'!X493=0),IF(Q493&gt;0,-Q493^(1/3),(-Q493)^(1/3)),'OddsRatio_working_3-way'!AM493-'OddsRatio_working_3-way'!R493/3)</f>
        <v>-0.54358439331951169</v>
      </c>
      <c r="AT493" s="11">
        <f>IF(('OddsRatio_working_3-way'!X493=0),IF(Q493&gt;0,-Q493^(1/3),(-Q493)^(1/3)),'OddsRatio_working_3-way'!AN493-'OddsRatio_working_3-way'!R493/3)</f>
        <v>-0.51560210815476637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2.4900000000000002</v>
      </c>
      <c r="B494" s="4">
        <f>IF('True_Odds_Calculator_3-way'!B495="","",'True_Odds_Calculator_3-way'!B495)</f>
        <v>2.9</v>
      </c>
      <c r="C494" s="4">
        <f>IF('True_Odds_Calculator_3-way'!C495="","",'True_Odds_Calculator_3-way'!C495)</f>
        <v>3.41</v>
      </c>
      <c r="D494" s="9">
        <f t="shared" si="104"/>
        <v>0.38740069093919915</v>
      </c>
      <c r="E494" s="9">
        <f t="shared" si="105"/>
        <v>0.33151757122146064</v>
      </c>
      <c r="F494" s="9">
        <f t="shared" si="106"/>
        <v>0.28108173783934021</v>
      </c>
      <c r="G494" s="9">
        <f t="shared" si="107"/>
        <v>1.0612796659783417</v>
      </c>
      <c r="H494" s="9">
        <f t="shared" si="108"/>
        <v>2.5813067023077294</v>
      </c>
      <c r="I494" s="9">
        <f t="shared" si="109"/>
        <v>3.0164313653588493</v>
      </c>
      <c r="J494" s="9">
        <f t="shared" si="110"/>
        <v>3.5576839950078036</v>
      </c>
      <c r="K494" s="11">
        <f t="shared" si="111"/>
        <v>0.40160642570281119</v>
      </c>
      <c r="L494" s="11">
        <f t="shared" si="112"/>
        <v>0.34482758620689657</v>
      </c>
      <c r="M494" s="11">
        <f t="shared" si="113"/>
        <v>0.29325513196480935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-0.27708000573433378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0.23554629073478664</v>
      </c>
      <c r="Q494" s="11">
        <f>2*'OddsRatio_working_3-way'!K494*'OddsRatio_working_3-way'!L494*'OddsRatio_working_3-way'!M494</f>
        <v>8.1222858874064344E-2</v>
      </c>
      <c r="R494" s="11">
        <f t="shared" si="114"/>
        <v>0</v>
      </c>
      <c r="S494" s="11">
        <f t="shared" si="115"/>
        <v>-0.85010208553492683</v>
      </c>
      <c r="T494" s="11">
        <f t="shared" si="116"/>
        <v>-0.29313865018445751</v>
      </c>
      <c r="U494" s="11">
        <f>'OddsRatio_working_3-way'!S494-'OddsRatio_working_3-way'!R494^2/3</f>
        <v>-0.85010208553492683</v>
      </c>
      <c r="V494" s="11">
        <f>'OddsRatio_working_3-way'!S494*'OddsRatio_working_3-way'!R494/3-2*'OddsRatio_working_3-way'!R494^3/27-'OddsRatio_working_3-way'!T494</f>
        <v>0.29313865018445751</v>
      </c>
      <c r="W494" s="11">
        <f>'OddsRatio_working_3-way'!V494^2+4*'OddsRatio_working_3-way'!U494^3/27</f>
        <v>-5.0839979862167262E-3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0.15084285383983431</v>
      </c>
      <c r="Y494" s="11">
        <f>IF('OddsRatio_working_3-way'!W494&gt;=0,IF('OddsRatio_working_3-way'!V494+SQRT('OddsRatio_working_3-way'!W494)&gt;0,0,PI()),ACOS('OddsRatio_working_3-way'!V494/(2*'OddsRatio_working_3-way'!X494)))</f>
        <v>0.23860340838143368</v>
      </c>
      <c r="Z494" s="11">
        <f>'OddsRatio_working_3-way'!X494^(1/3)*COS('OddsRatio_working_3-way'!Y494/3)</f>
        <v>0.53063983298917095</v>
      </c>
      <c r="AA494" s="11">
        <f>'OddsRatio_working_3-way'!X494^(1/3)*COS(('OddsRatio_working_3-way'!Y494+2*PI())/3)</f>
        <v>-0.30194705285071261</v>
      </c>
      <c r="AB494" s="11">
        <f>'OddsRatio_working_3-way'!X494^(1/3)*COS(('OddsRatio_working_3-way'!Y494+4*PI())/3)</f>
        <v>-0.22869278013845842</v>
      </c>
      <c r="AC494" s="11">
        <f>'OddsRatio_working_3-way'!X494^(1/3)*SIN('OddsRatio_working_3-way'!Y494/3)</f>
        <v>4.2293374069710205E-2</v>
      </c>
      <c r="AD494" s="11">
        <f>'OddsRatio_working_3-way'!X494^(1/3)*SIN(('OddsRatio_working_3-way'!Y494+2*PI())/3)</f>
        <v>0.43840088859369869</v>
      </c>
      <c r="AE494" s="11">
        <f>'OddsRatio_working_3-way'!X494^(1/3)*SIN(('OddsRatio_working_3-way'!Y494+4*PI())/3)</f>
        <v>-0.48069426266340898</v>
      </c>
      <c r="AF494" s="11">
        <f>-'OddsRatio_working_3-way'!U494/(3*'OddsRatio_working_3-way'!X494^(1/3))*COS(('OddsRatio_working_3-way'!Y494)/3)</f>
        <v>0.53063983298917083</v>
      </c>
      <c r="AG494" s="11">
        <f>-'OddsRatio_working_3-way'!U494/(3*'OddsRatio_working_3-way'!X494^(1/3))*COS(('OddsRatio_working_3-way'!Y494+2*PI())/3)</f>
        <v>-0.30194705285071255</v>
      </c>
      <c r="AH494" s="11">
        <f>-'OddsRatio_working_3-way'!U494/(3*'OddsRatio_working_3-way'!X494^(1/3))*COS(('OddsRatio_working_3-way'!Y494+4*PI())/3)</f>
        <v>-0.22869278013845837</v>
      </c>
      <c r="AI494" s="11">
        <f>'OddsRatio_working_3-way'!U494/(3*'OddsRatio_working_3-way'!X494^(1/3))*SIN(('OddsRatio_working_3-way'!Y494)/3)</f>
        <v>-4.2293374069710191E-2</v>
      </c>
      <c r="AJ494" s="11">
        <f>'OddsRatio_working_3-way'!U494/(3*'OddsRatio_working_3-way'!X494^(1/3))*SIN(('OddsRatio_working_3-way'!Y494+2*PI())/3)</f>
        <v>-0.43840088859369863</v>
      </c>
      <c r="AK494" s="11">
        <f>'OddsRatio_working_3-way'!U494/(3*'OddsRatio_working_3-way'!X494^(1/3))*SIN(('OddsRatio_working_3-way'!Y494+4*PI())/3)</f>
        <v>0.48069426266340887</v>
      </c>
      <c r="AL494" s="11">
        <f>'OddsRatio_working_3-way'!Z494+'OddsRatio_working_3-way'!AF494</f>
        <v>1.0612796659783417</v>
      </c>
      <c r="AM494" s="11">
        <f>'OddsRatio_working_3-way'!AA494+'OddsRatio_working_3-way'!AG494</f>
        <v>-0.6038941057014251</v>
      </c>
      <c r="AN494" s="11">
        <f>'OddsRatio_working_3-way'!AB494+'OddsRatio_working_3-way'!AH494</f>
        <v>-0.45738556027691679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1.0612796659783417</v>
      </c>
      <c r="AS494" s="11">
        <f>IF(('OddsRatio_working_3-way'!X494=0),IF(Q494&gt;0,-Q494^(1/3),(-Q494)^(1/3)),'OddsRatio_working_3-way'!AM494-'OddsRatio_working_3-way'!R494/3)</f>
        <v>-0.6038941057014251</v>
      </c>
      <c r="AT494" s="11">
        <f>IF(('OddsRatio_working_3-way'!X494=0),IF(Q494&gt;0,-Q494^(1/3),(-Q494)^(1/3)),'OddsRatio_working_3-way'!AN494-'OddsRatio_working_3-way'!R494/3)</f>
        <v>-0.45738556027691679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1.96</v>
      </c>
      <c r="B495" s="4">
        <f>IF('True_Odds_Calculator_3-way'!B496="","",'True_Odds_Calculator_3-way'!B496)</f>
        <v>3.47</v>
      </c>
      <c r="C495" s="4">
        <f>IF('True_Odds_Calculator_3-way'!C496="","",'True_Odds_Calculator_3-way'!C496)</f>
        <v>4.13</v>
      </c>
      <c r="D495" s="9">
        <f t="shared" si="104"/>
        <v>0.49419672756122734</v>
      </c>
      <c r="E495" s="9">
        <f t="shared" si="105"/>
        <v>0.27522859847437131</v>
      </c>
      <c r="F495" s="9">
        <f t="shared" si="106"/>
        <v>0.23057467396440123</v>
      </c>
      <c r="G495" s="9">
        <f t="shared" si="107"/>
        <v>1.0661309138780406</v>
      </c>
      <c r="H495" s="9">
        <f t="shared" si="108"/>
        <v>2.0234856773229186</v>
      </c>
      <c r="I495" s="9">
        <f t="shared" si="109"/>
        <v>3.6333433572787599</v>
      </c>
      <c r="J495" s="9">
        <f t="shared" si="110"/>
        <v>4.336989760438267</v>
      </c>
      <c r="K495" s="11">
        <f t="shared" si="111"/>
        <v>0.51020408163265307</v>
      </c>
      <c r="L495" s="11">
        <f t="shared" si="112"/>
        <v>0.28818443804034583</v>
      </c>
      <c r="M495" s="11">
        <f t="shared" si="113"/>
        <v>0.24213075060532688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-0.26422683705296812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0.23354374580529089</v>
      </c>
      <c r="Q495" s="11">
        <f>2*'OddsRatio_working_3-way'!K495*'OddsRatio_working_3-way'!L495*'OddsRatio_working_3-way'!M495</f>
        <v>7.1202361526003316E-2</v>
      </c>
      <c r="R495" s="11">
        <f t="shared" si="114"/>
        <v>0</v>
      </c>
      <c r="S495" s="11">
        <f t="shared" si="115"/>
        <v>-0.88387594693295157</v>
      </c>
      <c r="T495" s="11">
        <f t="shared" si="116"/>
        <v>-0.26947437406492425</v>
      </c>
      <c r="U495" s="11">
        <f>'OddsRatio_working_3-way'!S495-'OddsRatio_working_3-way'!R495^2/3</f>
        <v>-0.88387594693295157</v>
      </c>
      <c r="V495" s="11">
        <f>'OddsRatio_working_3-way'!S495*'OddsRatio_working_3-way'!R495/3-2*'OddsRatio_working_3-way'!R495^3/27-'OddsRatio_working_3-way'!T495</f>
        <v>0.26947437406492425</v>
      </c>
      <c r="W495" s="11">
        <f>'OddsRatio_working_3-way'!V495^2+4*'OddsRatio_working_3-way'!U495^3/27</f>
        <v>-2.9682275614089454E-2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0.15992085065101125</v>
      </c>
      <c r="Y495" s="11">
        <f>IF('OddsRatio_working_3-way'!W495&gt;=0,IF('OddsRatio_working_3-way'!V495+SQRT('OddsRatio_working_3-way'!W495)&gt;0,0,PI()),ACOS('OddsRatio_working_3-way'!V495/(2*'OddsRatio_working_3-way'!X495)))</f>
        <v>0.5688440471998415</v>
      </c>
      <c r="Z495" s="11">
        <f>'OddsRatio_working_3-way'!X495^(1/3)*COS('OddsRatio_working_3-way'!Y495/3)</f>
        <v>0.5330654569390203</v>
      </c>
      <c r="AA495" s="11">
        <f>'OddsRatio_working_3-way'!X495^(1/3)*COS(('OddsRatio_working_3-way'!Y495+2*PI())/3)</f>
        <v>-0.35513239380202111</v>
      </c>
      <c r="AB495" s="11">
        <f>'OddsRatio_working_3-way'!X495^(1/3)*COS(('OddsRatio_working_3-way'!Y495+4*PI())/3)</f>
        <v>-0.17793306313699958</v>
      </c>
      <c r="AC495" s="11">
        <f>'OddsRatio_working_3-way'!X495^(1/3)*SIN('OddsRatio_working_3-way'!Y495/3)</f>
        <v>0.10230608125967189</v>
      </c>
      <c r="AD495" s="11">
        <f>'OddsRatio_working_3-way'!X495^(1/3)*SIN(('OddsRatio_working_3-way'!Y495+2*PI())/3)</f>
        <v>0.41049518695931542</v>
      </c>
      <c r="AE495" s="11">
        <f>'OddsRatio_working_3-way'!X495^(1/3)*SIN(('OddsRatio_working_3-way'!Y495+4*PI())/3)</f>
        <v>-0.51280126821898731</v>
      </c>
      <c r="AF495" s="11">
        <f>-'OddsRatio_working_3-way'!U495/(3*'OddsRatio_working_3-way'!X495^(1/3))*COS(('OddsRatio_working_3-way'!Y495)/3)</f>
        <v>0.5330654569390203</v>
      </c>
      <c r="AG495" s="11">
        <f>-'OddsRatio_working_3-way'!U495/(3*'OddsRatio_working_3-way'!X495^(1/3))*COS(('OddsRatio_working_3-way'!Y495+2*PI())/3)</f>
        <v>-0.35513239380202111</v>
      </c>
      <c r="AH495" s="11">
        <f>-'OddsRatio_working_3-way'!U495/(3*'OddsRatio_working_3-way'!X495^(1/3))*COS(('OddsRatio_working_3-way'!Y495+4*PI())/3)</f>
        <v>-0.17793306313699958</v>
      </c>
      <c r="AI495" s="11">
        <f>'OddsRatio_working_3-way'!U495/(3*'OddsRatio_working_3-way'!X495^(1/3))*SIN(('OddsRatio_working_3-way'!Y495)/3)</f>
        <v>-0.10230608125967189</v>
      </c>
      <c r="AJ495" s="11">
        <f>'OddsRatio_working_3-way'!U495/(3*'OddsRatio_working_3-way'!X495^(1/3))*SIN(('OddsRatio_working_3-way'!Y495+2*PI())/3)</f>
        <v>-0.41049518695931542</v>
      </c>
      <c r="AK495" s="11">
        <f>'OddsRatio_working_3-way'!U495/(3*'OddsRatio_working_3-way'!X495^(1/3))*SIN(('OddsRatio_working_3-way'!Y495+4*PI())/3)</f>
        <v>0.51280126821898731</v>
      </c>
      <c r="AL495" s="11">
        <f>'OddsRatio_working_3-way'!Z495+'OddsRatio_working_3-way'!AF495</f>
        <v>1.0661309138780406</v>
      </c>
      <c r="AM495" s="11">
        <f>'OddsRatio_working_3-way'!AA495+'OddsRatio_working_3-way'!AG495</f>
        <v>-0.71026478760404221</v>
      </c>
      <c r="AN495" s="11">
        <f>'OddsRatio_working_3-way'!AB495+'OddsRatio_working_3-way'!AH495</f>
        <v>-0.35586612627399916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1.0661309138780406</v>
      </c>
      <c r="AS495" s="11">
        <f>IF(('OddsRatio_working_3-way'!X495=0),IF(Q495&gt;0,-Q495^(1/3),(-Q495)^(1/3)),'OddsRatio_working_3-way'!AM495-'OddsRatio_working_3-way'!R495/3)</f>
        <v>-0.71026478760404221</v>
      </c>
      <c r="AT495" s="11">
        <f>IF(('OddsRatio_working_3-way'!X495=0),IF(Q495&gt;0,-Q495^(1/3),(-Q495)^(1/3)),'OddsRatio_working_3-way'!AN495-'OddsRatio_working_3-way'!R495/3)</f>
        <v>-0.35586612627399916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3.8</v>
      </c>
      <c r="B496" s="4">
        <f>IF('True_Odds_Calculator_3-way'!B497="","",'True_Odds_Calculator_3-way'!B497)</f>
        <v>3.33</v>
      </c>
      <c r="C496" s="4">
        <f>IF('True_Odds_Calculator_3-way'!C497="","",'True_Odds_Calculator_3-way'!C497)</f>
        <v>2.1</v>
      </c>
      <c r="D496" s="9">
        <f t="shared" si="104"/>
        <v>0.25145923392130204</v>
      </c>
      <c r="E496" s="9">
        <f t="shared" si="105"/>
        <v>0.2875949380525929</v>
      </c>
      <c r="F496" s="9">
        <f t="shared" si="106"/>
        <v>0.46094582802610518</v>
      </c>
      <c r="G496" s="9">
        <f t="shared" si="107"/>
        <v>1.0631384806052346</v>
      </c>
      <c r="H496" s="9">
        <f t="shared" si="108"/>
        <v>3.9767877456946565</v>
      </c>
      <c r="I496" s="9">
        <f t="shared" si="109"/>
        <v>3.4771126598101967</v>
      </c>
      <c r="J496" s="9">
        <f t="shared" si="110"/>
        <v>2.1694523286657583</v>
      </c>
      <c r="K496" s="11">
        <f t="shared" si="111"/>
        <v>0.26315789473684209</v>
      </c>
      <c r="L496" s="11">
        <f t="shared" si="112"/>
        <v>0.3003003003003003</v>
      </c>
      <c r="M496" s="11">
        <f t="shared" si="113"/>
        <v>0.47619047619047616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-0.27005953321742804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0.23444497128707648</v>
      </c>
      <c r="Q496" s="11">
        <f>2*'OddsRatio_working_3-way'!K496*'OddsRatio_working_3-way'!L496*'OddsRatio_working_3-way'!M496</f>
        <v>7.5263233157969997E-2</v>
      </c>
      <c r="R496" s="11">
        <f t="shared" si="114"/>
        <v>0</v>
      </c>
      <c r="S496" s="11">
        <f t="shared" si="115"/>
        <v>-0.86812329301599633</v>
      </c>
      <c r="T496" s="11">
        <f t="shared" si="116"/>
        <v>-0.27869126581572923</v>
      </c>
      <c r="U496" s="11">
        <f>'OddsRatio_working_3-way'!S496-'OddsRatio_working_3-way'!R496^2/3</f>
        <v>-0.86812329301599633</v>
      </c>
      <c r="V496" s="11">
        <f>'OddsRatio_working_3-way'!S496*'OddsRatio_working_3-way'!R496/3-2*'OddsRatio_working_3-way'!R496^3/27-'OddsRatio_working_3-way'!T496</f>
        <v>0.27869126581572923</v>
      </c>
      <c r="W496" s="11">
        <f>'OddsRatio_working_3-way'!V496^2+4*'OddsRatio_working_3-way'!U496^3/27</f>
        <v>-1.9257215000629102E-2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0.15566473319493609</v>
      </c>
      <c r="Y496" s="11">
        <f>IF('OddsRatio_working_3-way'!W496&gt;=0,IF('OddsRatio_working_3-way'!V496+SQRT('OddsRatio_working_3-way'!W496)&gt;0,0,PI()),ACOS('OddsRatio_working_3-way'!V496/(2*'OddsRatio_working_3-way'!X496)))</f>
        <v>0.46199491314094354</v>
      </c>
      <c r="Z496" s="11">
        <f>'OddsRatio_working_3-way'!X496^(1/3)*COS('OddsRatio_working_3-way'!Y496/3)</f>
        <v>0.53156924030261732</v>
      </c>
      <c r="AA496" s="11">
        <f>'OddsRatio_working_3-way'!X496^(1/3)*COS(('OddsRatio_working_3-way'!Y496+2*PI())/3)</f>
        <v>-0.33724391154908856</v>
      </c>
      <c r="AB496" s="11">
        <f>'OddsRatio_working_3-way'!X496^(1/3)*COS(('OddsRatio_working_3-way'!Y496+4*PI())/3)</f>
        <v>-0.1943253287535289</v>
      </c>
      <c r="AC496" s="11">
        <f>'OddsRatio_working_3-way'!X496^(1/3)*SIN('OddsRatio_working_3-way'!Y496/3)</f>
        <v>8.2514082249216456E-2</v>
      </c>
      <c r="AD496" s="11">
        <f>'OddsRatio_working_3-way'!X496^(1/3)*SIN(('OddsRatio_working_3-way'!Y496+2*PI())/3)</f>
        <v>0.41909542484785339</v>
      </c>
      <c r="AE496" s="11">
        <f>'OddsRatio_working_3-way'!X496^(1/3)*SIN(('OddsRatio_working_3-way'!Y496+4*PI())/3)</f>
        <v>-0.50160950709706964</v>
      </c>
      <c r="AF496" s="11">
        <f>-'OddsRatio_working_3-way'!U496/(3*'OddsRatio_working_3-way'!X496^(1/3))*COS(('OddsRatio_working_3-way'!Y496)/3)</f>
        <v>0.53156924030261721</v>
      </c>
      <c r="AG496" s="11">
        <f>-'OddsRatio_working_3-way'!U496/(3*'OddsRatio_working_3-way'!X496^(1/3))*COS(('OddsRatio_working_3-way'!Y496+2*PI())/3)</f>
        <v>-0.3372439115490885</v>
      </c>
      <c r="AH496" s="11">
        <f>-'OddsRatio_working_3-way'!U496/(3*'OddsRatio_working_3-way'!X496^(1/3))*COS(('OddsRatio_working_3-way'!Y496+4*PI())/3)</f>
        <v>-0.19432532875352887</v>
      </c>
      <c r="AI496" s="11">
        <f>'OddsRatio_working_3-way'!U496/(3*'OddsRatio_working_3-way'!X496^(1/3))*SIN(('OddsRatio_working_3-way'!Y496)/3)</f>
        <v>-8.2514082249216442E-2</v>
      </c>
      <c r="AJ496" s="11">
        <f>'OddsRatio_working_3-way'!U496/(3*'OddsRatio_working_3-way'!X496^(1/3))*SIN(('OddsRatio_working_3-way'!Y496+2*PI())/3)</f>
        <v>-0.41909542484785328</v>
      </c>
      <c r="AK496" s="11">
        <f>'OddsRatio_working_3-way'!U496/(3*'OddsRatio_working_3-way'!X496^(1/3))*SIN(('OddsRatio_working_3-way'!Y496+4*PI())/3)</f>
        <v>0.50160950709706953</v>
      </c>
      <c r="AL496" s="11">
        <f>'OddsRatio_working_3-way'!Z496+'OddsRatio_working_3-way'!AF496</f>
        <v>1.0631384806052346</v>
      </c>
      <c r="AM496" s="11">
        <f>'OddsRatio_working_3-way'!AA496+'OddsRatio_working_3-way'!AG496</f>
        <v>-0.67448782309817701</v>
      </c>
      <c r="AN496" s="11">
        <f>'OddsRatio_working_3-way'!AB496+'OddsRatio_working_3-way'!AH496</f>
        <v>-0.38865065750705774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1.0631384806052346</v>
      </c>
      <c r="AS496" s="11">
        <f>IF(('OddsRatio_working_3-way'!X496=0),IF(Q496&gt;0,-Q496^(1/3),(-Q496)^(1/3)),'OddsRatio_working_3-way'!AM496-'OddsRatio_working_3-way'!R496/3)</f>
        <v>-0.67448782309817701</v>
      </c>
      <c r="AT496" s="11">
        <f>IF(('OddsRatio_working_3-way'!X496=0),IF(Q496&gt;0,-Q496^(1/3),(-Q496)^(1/3)),'OddsRatio_working_3-way'!AN496-'OddsRatio_working_3-way'!R496/3)</f>
        <v>-0.38865065750705774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</v>
      </c>
      <c r="B497" s="4">
        <f>IF('True_Odds_Calculator_3-way'!B498="","",'True_Odds_Calculator_3-way'!B498)</f>
        <v>2.82</v>
      </c>
      <c r="C497" s="4">
        <f>IF('True_Odds_Calculator_3-way'!C498="","",'True_Odds_Calculator_3-way'!C498)</f>
        <v>5.07</v>
      </c>
      <c r="D497" s="9">
        <f t="shared" si="104"/>
        <v>0.47944632077462818</v>
      </c>
      <c r="E497" s="9">
        <f t="shared" si="105"/>
        <v>0.33601637944328983</v>
      </c>
      <c r="F497" s="9">
        <f t="shared" si="106"/>
        <v>0.18453729978208203</v>
      </c>
      <c r="G497" s="9">
        <f t="shared" si="107"/>
        <v>1.0857392301693496</v>
      </c>
      <c r="H497" s="9">
        <f t="shared" si="108"/>
        <v>2.0857392301693496</v>
      </c>
      <c r="I497" s="9">
        <f t="shared" si="109"/>
        <v>2.9760453989082163</v>
      </c>
      <c r="J497" s="9">
        <f t="shared" si="110"/>
        <v>5.4189586667892531</v>
      </c>
      <c r="K497" s="11">
        <f t="shared" si="111"/>
        <v>0.5</v>
      </c>
      <c r="L497" s="11">
        <f t="shared" si="112"/>
        <v>0.3546099290780142</v>
      </c>
      <c r="M497" s="11">
        <f t="shared" si="113"/>
        <v>0.1972386587771203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-0.25904709947263138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0.24095290052736862</v>
      </c>
      <c r="Q497" s="11">
        <f>2*'OddsRatio_working_3-way'!K497*'OddsRatio_working_3-way'!L497*'OddsRatio_working_3-way'!M497</f>
        <v>6.9942786800397269E-2</v>
      </c>
      <c r="R497" s="11">
        <f t="shared" si="114"/>
        <v>0</v>
      </c>
      <c r="S497" s="11">
        <f t="shared" si="115"/>
        <v>-0.9301509301509302</v>
      </c>
      <c r="T497" s="11">
        <f t="shared" si="116"/>
        <v>-0.27000027000026999</v>
      </c>
      <c r="U497" s="11">
        <f>'OddsRatio_working_3-way'!S497-'OddsRatio_working_3-way'!R497^2/3</f>
        <v>-0.9301509301509302</v>
      </c>
      <c r="V497" s="11">
        <f>'OddsRatio_working_3-way'!S497*'OddsRatio_working_3-way'!R497/3-2*'OddsRatio_working_3-way'!R497^3/27-'OddsRatio_working_3-way'!T497</f>
        <v>0.27000027000026999</v>
      </c>
      <c r="W497" s="11">
        <f>'OddsRatio_working_3-way'!V497^2+4*'OddsRatio_working_3-way'!U497^3/27</f>
        <v>-4.6321881166004567E-2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0.17264271412821283</v>
      </c>
      <c r="Y497" s="11">
        <f>IF('OddsRatio_working_3-way'!W497&gt;=0,IF('OddsRatio_working_3-way'!V497+SQRT('OddsRatio_working_3-way'!W497)&gt;0,0,PI()),ACOS('OddsRatio_working_3-way'!V497/(2*'OddsRatio_working_3-way'!X497)))</f>
        <v>0.67298820043924057</v>
      </c>
      <c r="Z497" s="11">
        <f>'OddsRatio_working_3-way'!X497^(1/3)*COS('OddsRatio_working_3-way'!Y497/3)</f>
        <v>0.54286961508467491</v>
      </c>
      <c r="AA497" s="11">
        <f>'OddsRatio_working_3-way'!X497^(1/3)*COS(('OddsRatio_working_3-way'!Y497+2*PI())/3)</f>
        <v>-0.37870627765949072</v>
      </c>
      <c r="AB497" s="11">
        <f>'OddsRatio_working_3-way'!X497^(1/3)*COS(('OddsRatio_working_3-way'!Y497+4*PI())/3)</f>
        <v>-0.16416333742518432</v>
      </c>
      <c r="AC497" s="11">
        <f>'OddsRatio_working_3-way'!X497^(1/3)*SIN('OddsRatio_working_3-way'!Y497/3)</f>
        <v>0.12386642429701063</v>
      </c>
      <c r="AD497" s="11">
        <f>'OddsRatio_working_3-way'!X497^(1/3)*SIN(('OddsRatio_working_3-way'!Y497+2*PI())/3)</f>
        <v>0.40820566545750303</v>
      </c>
      <c r="AE497" s="11">
        <f>'OddsRatio_working_3-way'!X497^(1/3)*SIN(('OddsRatio_working_3-way'!Y497+4*PI())/3)</f>
        <v>-0.53207208975451359</v>
      </c>
      <c r="AF497" s="11">
        <f>-'OddsRatio_working_3-way'!U497/(3*'OddsRatio_working_3-way'!X497^(1/3))*COS(('OddsRatio_working_3-way'!Y497)/3)</f>
        <v>0.54286961508467479</v>
      </c>
      <c r="AG497" s="11">
        <f>-'OddsRatio_working_3-way'!U497/(3*'OddsRatio_working_3-way'!X497^(1/3))*COS(('OddsRatio_working_3-way'!Y497+2*PI())/3)</f>
        <v>-0.37870627765949061</v>
      </c>
      <c r="AH497" s="11">
        <f>-'OddsRatio_working_3-way'!U497/(3*'OddsRatio_working_3-way'!X497^(1/3))*COS(('OddsRatio_working_3-way'!Y497+4*PI())/3)</f>
        <v>-0.1641633374251843</v>
      </c>
      <c r="AI497" s="11">
        <f>'OddsRatio_working_3-way'!U497/(3*'OddsRatio_working_3-way'!X497^(1/3))*SIN(('OddsRatio_working_3-way'!Y497)/3)</f>
        <v>-0.1238664242970106</v>
      </c>
      <c r="AJ497" s="11">
        <f>'OddsRatio_working_3-way'!U497/(3*'OddsRatio_working_3-way'!X497^(1/3))*SIN(('OddsRatio_working_3-way'!Y497+2*PI())/3)</f>
        <v>-0.40820566545750298</v>
      </c>
      <c r="AK497" s="11">
        <f>'OddsRatio_working_3-way'!U497/(3*'OddsRatio_working_3-way'!X497^(1/3))*SIN(('OddsRatio_working_3-way'!Y497+4*PI())/3)</f>
        <v>0.53207208975451348</v>
      </c>
      <c r="AL497" s="11">
        <f>'OddsRatio_working_3-way'!Z497+'OddsRatio_working_3-way'!AF497</f>
        <v>1.0857392301693496</v>
      </c>
      <c r="AM497" s="11">
        <f>'OddsRatio_working_3-way'!AA497+'OddsRatio_working_3-way'!AG497</f>
        <v>-0.75741255531898133</v>
      </c>
      <c r="AN497" s="11">
        <f>'OddsRatio_working_3-way'!AB497+'OddsRatio_working_3-way'!AH497</f>
        <v>-0.32832667485036859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1.0857392301693496</v>
      </c>
      <c r="AS497" s="11">
        <f>IF(('OddsRatio_working_3-way'!X497=0),IF(Q497&gt;0,-Q497^(1/3),(-Q497)^(1/3)),'OddsRatio_working_3-way'!AM497-'OddsRatio_working_3-way'!R497/3)</f>
        <v>-0.75741255531898133</v>
      </c>
      <c r="AT497" s="11">
        <f>IF(('OddsRatio_working_3-way'!X497=0),IF(Q497&gt;0,-Q497^(1/3),(-Q497)^(1/3)),'OddsRatio_working_3-way'!AN497-'OddsRatio_working_3-way'!R497/3)</f>
        <v>-0.32832667485036859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1.38</v>
      </c>
      <c r="B498" s="4">
        <f>IF('True_Odds_Calculator_3-way'!B499="","",'True_Odds_Calculator_3-way'!B499)</f>
        <v>4.6500000000000004</v>
      </c>
      <c r="C498" s="4">
        <f>IF('True_Odds_Calculator_3-way'!C499="","",'True_Odds_Calculator_3-way'!C499)</f>
        <v>8.67</v>
      </c>
      <c r="D498" s="9">
        <f t="shared" si="104"/>
        <v>0.7004253635499238</v>
      </c>
      <c r="E498" s="9">
        <f t="shared" si="105"/>
        <v>0.19576336003208905</v>
      </c>
      <c r="F498" s="9">
        <f t="shared" si="106"/>
        <v>0.10381127641798721</v>
      </c>
      <c r="G498" s="9">
        <f t="shared" si="107"/>
        <v>1.1255364917855062</v>
      </c>
      <c r="H498" s="9">
        <f t="shared" si="108"/>
        <v>1.4277038668784923</v>
      </c>
      <c r="I498" s="9">
        <f t="shared" si="109"/>
        <v>5.1082081950170988</v>
      </c>
      <c r="J498" s="9">
        <f t="shared" si="110"/>
        <v>9.6328648919948314</v>
      </c>
      <c r="K498" s="11">
        <f t="shared" si="111"/>
        <v>0.7246376811594204</v>
      </c>
      <c r="L498" s="11">
        <f t="shared" si="112"/>
        <v>0.21505376344086019</v>
      </c>
      <c r="M498" s="11">
        <f t="shared" si="113"/>
        <v>0.11534025374855825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-0.19121444102395979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0.21029779785852135</v>
      </c>
      <c r="Q498" s="11">
        <f>2*'OddsRatio_working_3-way'!K498*'OddsRatio_working_3-way'!L498*'OddsRatio_working_3-way'!M498</f>
        <v>3.5948341514277157E-2</v>
      </c>
      <c r="R498" s="11">
        <f t="shared" si="114"/>
        <v>0</v>
      </c>
      <c r="S498" s="11">
        <f t="shared" si="115"/>
        <v>-1.0998008138526021</v>
      </c>
      <c r="T498" s="11">
        <f t="shared" si="116"/>
        <v>-0.18800013912010294</v>
      </c>
      <c r="U498" s="11">
        <f>'OddsRatio_working_3-way'!S498-'OddsRatio_working_3-way'!R498^2/3</f>
        <v>-1.0998008138526021</v>
      </c>
      <c r="V498" s="11">
        <f>'OddsRatio_working_3-way'!S498*'OddsRatio_working_3-way'!R498/3-2*'OddsRatio_working_3-way'!R498^3/27-'OddsRatio_working_3-way'!T498</f>
        <v>0.18800013912010294</v>
      </c>
      <c r="W498" s="11">
        <f>'OddsRatio_working_3-way'!V498^2+4*'OddsRatio_working_3-way'!U498^3/27</f>
        <v>-0.16173403438785058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0.22196738876298283</v>
      </c>
      <c r="Y498" s="11">
        <f>IF('OddsRatio_working_3-way'!W498&gt;=0,IF('OddsRatio_working_3-way'!V498+SQRT('OddsRatio_working_3-way'!W498)&gt;0,0,PI()),ACOS('OddsRatio_working_3-way'!V498/(2*'OddsRatio_working_3-way'!X498)))</f>
        <v>1.1335064164527375</v>
      </c>
      <c r="Z498" s="11">
        <f>'OddsRatio_working_3-way'!X498^(1/3)*COS('OddsRatio_working_3-way'!Y498/3)</f>
        <v>0.56276824589275309</v>
      </c>
      <c r="AA498" s="11">
        <f>'OddsRatio_working_3-way'!X498^(1/3)*COS(('OddsRatio_working_3-way'!Y498+2*PI())/3)</f>
        <v>-0.47482437088936758</v>
      </c>
      <c r="AB498" s="11">
        <f>'OddsRatio_working_3-way'!X498^(1/3)*COS(('OddsRatio_working_3-way'!Y498+4*PI())/3)</f>
        <v>-8.7943875003385505E-2</v>
      </c>
      <c r="AC498" s="11">
        <f>'OddsRatio_working_3-way'!X498^(1/3)*SIN('OddsRatio_working_3-way'!Y498/3)</f>
        <v>0.22336555844398753</v>
      </c>
      <c r="AD498" s="11">
        <f>'OddsRatio_working_3-way'!X498^(1/3)*SIN(('OddsRatio_working_3-way'!Y498+2*PI())/3)</f>
        <v>0.37568881816433802</v>
      </c>
      <c r="AE498" s="11">
        <f>'OddsRatio_working_3-way'!X498^(1/3)*SIN(('OddsRatio_working_3-way'!Y498+4*PI())/3)</f>
        <v>-0.59905437660832561</v>
      </c>
      <c r="AF498" s="11">
        <f>-'OddsRatio_working_3-way'!U498/(3*'OddsRatio_working_3-way'!X498^(1/3))*COS(('OddsRatio_working_3-way'!Y498)/3)</f>
        <v>0.56276824589275309</v>
      </c>
      <c r="AG498" s="11">
        <f>-'OddsRatio_working_3-way'!U498/(3*'OddsRatio_working_3-way'!X498^(1/3))*COS(('OddsRatio_working_3-way'!Y498+2*PI())/3)</f>
        <v>-0.47482437088936758</v>
      </c>
      <c r="AH498" s="11">
        <f>-'OddsRatio_working_3-way'!U498/(3*'OddsRatio_working_3-way'!X498^(1/3))*COS(('OddsRatio_working_3-way'!Y498+4*PI())/3)</f>
        <v>-8.7943875003385505E-2</v>
      </c>
      <c r="AI498" s="11">
        <f>'OddsRatio_working_3-way'!U498/(3*'OddsRatio_working_3-way'!X498^(1/3))*SIN(('OddsRatio_working_3-way'!Y498)/3)</f>
        <v>-0.22336555844398753</v>
      </c>
      <c r="AJ498" s="11">
        <f>'OddsRatio_working_3-way'!U498/(3*'OddsRatio_working_3-way'!X498^(1/3))*SIN(('OddsRatio_working_3-way'!Y498+2*PI())/3)</f>
        <v>-0.37568881816433802</v>
      </c>
      <c r="AK498" s="11">
        <f>'OddsRatio_working_3-way'!U498/(3*'OddsRatio_working_3-way'!X498^(1/3))*SIN(('OddsRatio_working_3-way'!Y498+4*PI())/3)</f>
        <v>0.59905437660832561</v>
      </c>
      <c r="AL498" s="11">
        <f>'OddsRatio_working_3-way'!Z498+'OddsRatio_working_3-way'!AF498</f>
        <v>1.1255364917855062</v>
      </c>
      <c r="AM498" s="11">
        <f>'OddsRatio_working_3-way'!AA498+'OddsRatio_working_3-way'!AG498</f>
        <v>-0.94964874177873515</v>
      </c>
      <c r="AN498" s="11">
        <f>'OddsRatio_working_3-way'!AB498+'OddsRatio_working_3-way'!AH498</f>
        <v>-0.17588775000677101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1.1255364917855062</v>
      </c>
      <c r="AS498" s="11">
        <f>IF(('OddsRatio_working_3-way'!X498=0),IF(Q498&gt;0,-Q498^(1/3),(-Q498)^(1/3)),'OddsRatio_working_3-way'!AM498-'OddsRatio_working_3-way'!R498/3)</f>
        <v>-0.94964874177873515</v>
      </c>
      <c r="AT498" s="11">
        <f>IF(('OddsRatio_working_3-way'!X498=0),IF(Q498&gt;0,-Q498^(1/3),(-Q498)^(1/3)),'OddsRatio_working_3-way'!AN498-'OddsRatio_working_3-way'!R498/3)</f>
        <v>-0.17588775000677101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1.68</v>
      </c>
      <c r="B499" s="4">
        <f>IF('True_Odds_Calculator_3-way'!B500="","",'True_Odds_Calculator_3-way'!B500)</f>
        <v>4.25</v>
      </c>
      <c r="C499" s="4">
        <f>IF('True_Odds_Calculator_3-way'!C500="","",'True_Odds_Calculator_3-way'!C500)</f>
        <v>5.08</v>
      </c>
      <c r="D499" s="9">
        <f t="shared" si="104"/>
        <v>0.58372378979640849</v>
      </c>
      <c r="E499" s="9">
        <f t="shared" si="105"/>
        <v>0.22684044093916667</v>
      </c>
      <c r="F499" s="9">
        <f t="shared" si="106"/>
        <v>0.18943576926442482</v>
      </c>
      <c r="G499" s="9">
        <f t="shared" si="107"/>
        <v>1.0487338499116778</v>
      </c>
      <c r="H499" s="9">
        <f t="shared" si="108"/>
        <v>1.7131390179399413</v>
      </c>
      <c r="I499" s="9">
        <f t="shared" si="109"/>
        <v>4.4083850122129533</v>
      </c>
      <c r="J499" s="9">
        <f t="shared" si="110"/>
        <v>5.2788341076396463</v>
      </c>
      <c r="K499" s="11">
        <f t="shared" si="111"/>
        <v>0.59523809523809523</v>
      </c>
      <c r="L499" s="11">
        <f t="shared" si="112"/>
        <v>0.23529411764705882</v>
      </c>
      <c r="M499" s="11">
        <f t="shared" si="113"/>
        <v>0.19685039370078738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-0.24859392575928019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0.22083636604248003</v>
      </c>
      <c r="Q499" s="11">
        <f>2*'OddsRatio_working_3-way'!K499*'OddsRatio_working_3-way'!L499*'OddsRatio_working_3-way'!M499</f>
        <v>5.5140166302741565E-2</v>
      </c>
      <c r="R499" s="11">
        <f t="shared" si="114"/>
        <v>0</v>
      </c>
      <c r="S499" s="11">
        <f t="shared" si="115"/>
        <v>-0.88834176204418402</v>
      </c>
      <c r="T499" s="11">
        <f t="shared" si="116"/>
        <v>-0.22180818028568883</v>
      </c>
      <c r="U499" s="11">
        <f>'OddsRatio_working_3-way'!S499-'OddsRatio_working_3-way'!R499^2/3</f>
        <v>-0.88834176204418402</v>
      </c>
      <c r="V499" s="11">
        <f>'OddsRatio_working_3-way'!S499*'OddsRatio_working_3-way'!R499/3-2*'OddsRatio_working_3-way'!R499^3/27-'OddsRatio_working_3-way'!T499</f>
        <v>0.22180818028568883</v>
      </c>
      <c r="W499" s="11">
        <f>'OddsRatio_working_3-way'!V499^2+4*'OddsRatio_working_3-way'!U499^3/27</f>
        <v>-5.4658296554895784E-2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0.16113438909536382</v>
      </c>
      <c r="Y499" s="11">
        <f>IF('OddsRatio_working_3-way'!W499&gt;=0,IF('OddsRatio_working_3-way'!V499+SQRT('OddsRatio_working_3-way'!W499)&gt;0,0,PI()),ACOS('OddsRatio_working_3-way'!V499/(2*'OddsRatio_working_3-way'!X499)))</f>
        <v>0.81169362950456525</v>
      </c>
      <c r="Z499" s="11">
        <f>'OddsRatio_working_3-way'!X499^(1/3)*COS('OddsRatio_working_3-way'!Y499/3)</f>
        <v>0.52436692495583892</v>
      </c>
      <c r="AA499" s="11">
        <f>'OddsRatio_working_3-way'!X499^(1/3)*COS(('OddsRatio_working_3-way'!Y499+2*PI())/3)</f>
        <v>-0.38813955212948847</v>
      </c>
      <c r="AB499" s="11">
        <f>'OddsRatio_working_3-way'!X499^(1/3)*COS(('OddsRatio_working_3-way'!Y499+4*PI())/3)</f>
        <v>-0.13622737282635042</v>
      </c>
      <c r="AC499" s="11">
        <f>'OddsRatio_working_3-way'!X499^(1/3)*SIN('OddsRatio_working_3-way'!Y499/3)</f>
        <v>0.14544156453281207</v>
      </c>
      <c r="AD499" s="11">
        <f>'OddsRatio_working_3-way'!X499^(1/3)*SIN(('OddsRatio_working_3-way'!Y499+2*PI())/3)</f>
        <v>0.38139429564967892</v>
      </c>
      <c r="AE499" s="11">
        <f>'OddsRatio_working_3-way'!X499^(1/3)*SIN(('OddsRatio_working_3-way'!Y499+4*PI())/3)</f>
        <v>-0.52683586018249096</v>
      </c>
      <c r="AF499" s="11">
        <f>-'OddsRatio_working_3-way'!U499/(3*'OddsRatio_working_3-way'!X499^(1/3))*COS(('OddsRatio_working_3-way'!Y499)/3)</f>
        <v>0.52436692495583903</v>
      </c>
      <c r="AG499" s="11">
        <f>-'OddsRatio_working_3-way'!U499/(3*'OddsRatio_working_3-way'!X499^(1/3))*COS(('OddsRatio_working_3-way'!Y499+2*PI())/3)</f>
        <v>-0.38813955212948859</v>
      </c>
      <c r="AH499" s="11">
        <f>-'OddsRatio_working_3-way'!U499/(3*'OddsRatio_working_3-way'!X499^(1/3))*COS(('OddsRatio_working_3-way'!Y499+4*PI())/3)</f>
        <v>-0.13622737282635045</v>
      </c>
      <c r="AI499" s="11">
        <f>'OddsRatio_working_3-way'!U499/(3*'OddsRatio_working_3-way'!X499^(1/3))*SIN(('OddsRatio_working_3-way'!Y499)/3)</f>
        <v>-0.1454415645328121</v>
      </c>
      <c r="AJ499" s="11">
        <f>'OddsRatio_working_3-way'!U499/(3*'OddsRatio_working_3-way'!X499^(1/3))*SIN(('OddsRatio_working_3-way'!Y499+2*PI())/3)</f>
        <v>-0.38139429564967897</v>
      </c>
      <c r="AK499" s="11">
        <f>'OddsRatio_working_3-way'!U499/(3*'OddsRatio_working_3-way'!X499^(1/3))*SIN(('OddsRatio_working_3-way'!Y499+4*PI())/3)</f>
        <v>0.52683586018249107</v>
      </c>
      <c r="AL499" s="11">
        <f>'OddsRatio_working_3-way'!Z499+'OddsRatio_working_3-way'!AF499</f>
        <v>1.0487338499116778</v>
      </c>
      <c r="AM499" s="11">
        <f>'OddsRatio_working_3-way'!AA499+'OddsRatio_working_3-way'!AG499</f>
        <v>-0.77627910425897706</v>
      </c>
      <c r="AN499" s="11">
        <f>'OddsRatio_working_3-way'!AB499+'OddsRatio_working_3-way'!AH499</f>
        <v>-0.27245474565270089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1.0487338499116778</v>
      </c>
      <c r="AS499" s="11">
        <f>IF(('OddsRatio_working_3-way'!X499=0),IF(Q499&gt;0,-Q499^(1/3),(-Q499)^(1/3)),'OddsRatio_working_3-way'!AM499-'OddsRatio_working_3-way'!R499/3)</f>
        <v>-0.77627910425897706</v>
      </c>
      <c r="AT499" s="11">
        <f>IF(('OddsRatio_working_3-way'!X499=0),IF(Q499&gt;0,-Q499^(1/3),(-Q499)^(1/3)),'OddsRatio_working_3-way'!AN499-'OddsRatio_working_3-way'!R499/3)</f>
        <v>-0.27245474565270089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2.89</v>
      </c>
      <c r="B500" s="4">
        <f>IF('True_Odds_Calculator_3-way'!B501="","",'True_Odds_Calculator_3-way'!B501)</f>
        <v>3.07</v>
      </c>
      <c r="C500" s="4">
        <f>IF('True_Odds_Calculator_3-way'!C501="","",'True_Odds_Calculator_3-way'!C501)</f>
        <v>2.85</v>
      </c>
      <c r="D500" s="9">
        <f t="shared" si="104"/>
        <v>0.33841778806909856</v>
      </c>
      <c r="E500" s="9">
        <f t="shared" si="105"/>
        <v>0.31835869747276774</v>
      </c>
      <c r="F500" s="9">
        <f t="shared" si="106"/>
        <v>0.3432235144581337</v>
      </c>
      <c r="G500" s="9">
        <f t="shared" si="107"/>
        <v>1.0343531301158022</v>
      </c>
      <c r="H500" s="9">
        <f t="shared" si="108"/>
        <v>2.9549274159188665</v>
      </c>
      <c r="I500" s="9">
        <f t="shared" si="109"/>
        <v>3.1411109793397101</v>
      </c>
      <c r="J500" s="9">
        <f t="shared" si="110"/>
        <v>2.9135532907142343</v>
      </c>
      <c r="K500" s="11">
        <f t="shared" si="111"/>
        <v>0.34602076124567471</v>
      </c>
      <c r="L500" s="11">
        <f t="shared" si="112"/>
        <v>0.32573289902280134</v>
      </c>
      <c r="M500" s="11">
        <f t="shared" si="113"/>
        <v>0.35087719298245612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-0.28623504140918787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0.22977091523371285</v>
      </c>
      <c r="Q500" s="11">
        <f>2*'OddsRatio_working_3-way'!K500*'OddsRatio_working_3-way'!L500*'OddsRatio_working_3-way'!M500</f>
        <v>7.9094979426407155E-2</v>
      </c>
      <c r="R500" s="11">
        <f t="shared" si="114"/>
        <v>0</v>
      </c>
      <c r="S500" s="11">
        <f t="shared" si="115"/>
        <v>-0.80273510225201039</v>
      </c>
      <c r="T500" s="11">
        <f t="shared" si="116"/>
        <v>-0.27632877874423756</v>
      </c>
      <c r="U500" s="11">
        <f>'OddsRatio_working_3-way'!S500-'OddsRatio_working_3-way'!R500^2/3</f>
        <v>-0.80273510225201039</v>
      </c>
      <c r="V500" s="11">
        <f>'OddsRatio_working_3-way'!S500*'OddsRatio_working_3-way'!R500/3-2*'OddsRatio_working_3-way'!R500^3/27-'OddsRatio_working_3-way'!T500</f>
        <v>0.27632877874423756</v>
      </c>
      <c r="W500" s="11">
        <f>'OddsRatio_working_3-way'!V500^2+4*'OddsRatio_working_3-way'!U500^3/27</f>
        <v>-2.7490539578628459E-4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0.13841287815632267</v>
      </c>
      <c r="Y500" s="11">
        <f>IF('OddsRatio_working_3-way'!W500&gt;=0,IF('OddsRatio_working_3-way'!V500+SQRT('OddsRatio_working_3-way'!W500)&gt;0,0,PI()),ACOS('OddsRatio_working_3-way'!V500/(2*'OddsRatio_working_3-way'!X500)))</f>
        <v>5.993011873845222E-2</v>
      </c>
      <c r="Z500" s="11">
        <f>'OddsRatio_working_3-way'!X500^(1/3)*COS('OddsRatio_working_3-way'!Y500/3)</f>
        <v>0.51717656505790111</v>
      </c>
      <c r="AA500" s="11">
        <f>'OddsRatio_working_3-way'!X500^(1/3)*COS(('OddsRatio_working_3-way'!Y500+2*PI())/3)</f>
        <v>-0.26753680079655034</v>
      </c>
      <c r="AB500" s="11">
        <f>'OddsRatio_working_3-way'!X500^(1/3)*COS(('OddsRatio_working_3-way'!Y500+4*PI())/3)</f>
        <v>-0.24963976426135087</v>
      </c>
      <c r="AC500" s="11">
        <f>'OddsRatio_working_3-way'!X500^(1/3)*SIN('OddsRatio_working_3-way'!Y500/3)</f>
        <v>1.0332858861293969E-2</v>
      </c>
      <c r="AD500" s="11">
        <f>'OddsRatio_working_3-way'!X500^(1/3)*SIN(('OddsRatio_working_3-way'!Y500+2*PI())/3)</f>
        <v>0.44272161415147082</v>
      </c>
      <c r="AE500" s="11">
        <f>'OddsRatio_working_3-way'!X500^(1/3)*SIN(('OddsRatio_working_3-way'!Y500+4*PI())/3)</f>
        <v>-0.45305447301276475</v>
      </c>
      <c r="AF500" s="11">
        <f>-'OddsRatio_working_3-way'!U500/(3*'OddsRatio_working_3-way'!X500^(1/3))*COS(('OddsRatio_working_3-way'!Y500)/3)</f>
        <v>0.51717656505790111</v>
      </c>
      <c r="AG500" s="11">
        <f>-'OddsRatio_working_3-way'!U500/(3*'OddsRatio_working_3-way'!X500^(1/3))*COS(('OddsRatio_working_3-way'!Y500+2*PI())/3)</f>
        <v>-0.26753680079655034</v>
      </c>
      <c r="AH500" s="11">
        <f>-'OddsRatio_working_3-way'!U500/(3*'OddsRatio_working_3-way'!X500^(1/3))*COS(('OddsRatio_working_3-way'!Y500+4*PI())/3)</f>
        <v>-0.24963976426135087</v>
      </c>
      <c r="AI500" s="11">
        <f>'OddsRatio_working_3-way'!U500/(3*'OddsRatio_working_3-way'!X500^(1/3))*SIN(('OddsRatio_working_3-way'!Y500)/3)</f>
        <v>-1.0332858861293969E-2</v>
      </c>
      <c r="AJ500" s="11">
        <f>'OddsRatio_working_3-way'!U500/(3*'OddsRatio_working_3-way'!X500^(1/3))*SIN(('OddsRatio_working_3-way'!Y500+2*PI())/3)</f>
        <v>-0.44272161415147082</v>
      </c>
      <c r="AK500" s="11">
        <f>'OddsRatio_working_3-way'!U500/(3*'OddsRatio_working_3-way'!X500^(1/3))*SIN(('OddsRatio_working_3-way'!Y500+4*PI())/3)</f>
        <v>0.45305447301276475</v>
      </c>
      <c r="AL500" s="11">
        <f>'OddsRatio_working_3-way'!Z500+'OddsRatio_working_3-way'!AF500</f>
        <v>1.0343531301158022</v>
      </c>
      <c r="AM500" s="11">
        <f>'OddsRatio_working_3-way'!AA500+'OddsRatio_working_3-way'!AG500</f>
        <v>-0.53507360159310069</v>
      </c>
      <c r="AN500" s="11">
        <f>'OddsRatio_working_3-way'!AB500+'OddsRatio_working_3-way'!AH500</f>
        <v>-0.49927952852270174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1.0343531301158022</v>
      </c>
      <c r="AS500" s="11">
        <f>IF(('OddsRatio_working_3-way'!X500=0),IF(Q500&gt;0,-Q500^(1/3),(-Q500)^(1/3)),'OddsRatio_working_3-way'!AM500-'OddsRatio_working_3-way'!R500/3)</f>
        <v>-0.53507360159310069</v>
      </c>
      <c r="AT500" s="11">
        <f>IF(('OddsRatio_working_3-way'!X500=0),IF(Q500&gt;0,-Q500^(1/3),(-Q500)^(1/3)),'OddsRatio_working_3-way'!AN500-'OddsRatio_working_3-way'!R500/3)</f>
        <v>-0.49927952852270174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3.48</v>
      </c>
      <c r="C501" s="4">
        <f>IF('True_Odds_Calculator_3-way'!C502="","",'True_Odds_Calculator_3-way'!C502)</f>
        <v>3.27</v>
      </c>
      <c r="D501" s="9">
        <f t="shared" si="104"/>
        <v>0.42089046042623068</v>
      </c>
      <c r="E501" s="9">
        <f t="shared" si="105"/>
        <v>0.28045643867340758</v>
      </c>
      <c r="F501" s="9">
        <f t="shared" si="106"/>
        <v>0.29865310090036157</v>
      </c>
      <c r="G501" s="9">
        <f t="shared" si="107"/>
        <v>1.0345226309132736</v>
      </c>
      <c r="H501" s="9">
        <f t="shared" si="108"/>
        <v>2.3759150991146534</v>
      </c>
      <c r="I501" s="9">
        <f t="shared" si="109"/>
        <v>3.5656161246649187</v>
      </c>
      <c r="J501" s="9">
        <f t="shared" si="110"/>
        <v>3.3483663721731318</v>
      </c>
      <c r="K501" s="11">
        <f t="shared" si="111"/>
        <v>0.42918454935622319</v>
      </c>
      <c r="L501" s="11">
        <f t="shared" si="112"/>
        <v>0.28735632183908044</v>
      </c>
      <c r="M501" s="11">
        <f t="shared" si="113"/>
        <v>0.3058103975535168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-0.28238801547894521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0.2293087683298039</v>
      </c>
      <c r="Q501" s="11">
        <f>2*'OddsRatio_working_3-way'!K501*'OddsRatio_working_3-way'!L501*'OddsRatio_working_3-way'!M501</f>
        <v>7.5430515897961806E-2</v>
      </c>
      <c r="R501" s="11">
        <f t="shared" si="114"/>
        <v>0</v>
      </c>
      <c r="S501" s="11">
        <f t="shared" si="115"/>
        <v>-0.81203434905296512</v>
      </c>
      <c r="T501" s="11">
        <f t="shared" si="116"/>
        <v>-0.26711656218847535</v>
      </c>
      <c r="U501" s="11">
        <f>'OddsRatio_working_3-way'!S501-'OddsRatio_working_3-way'!R501^2/3</f>
        <v>-0.81203434905296512</v>
      </c>
      <c r="V501" s="11">
        <f>'OddsRatio_working_3-way'!S501*'OddsRatio_working_3-way'!R501/3-2*'OddsRatio_working_3-way'!R501^3/27-'OddsRatio_working_3-way'!T501</f>
        <v>0.26711656218847535</v>
      </c>
      <c r="W501" s="11">
        <f>'OddsRatio_working_3-way'!V501^2+4*'OddsRatio_working_3-way'!U501^3/27</f>
        <v>-7.975449523144898E-3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0.14082498652452849</v>
      </c>
      <c r="Y501" s="11">
        <f>IF('OddsRatio_working_3-way'!W501&gt;=0,IF('OddsRatio_working_3-way'!V501+SQRT('OddsRatio_working_3-way'!W501)&gt;0,0,PI()),ACOS('OddsRatio_working_3-way'!V501/(2*'OddsRatio_working_3-way'!X501)))</f>
        <v>0.3226482695266728</v>
      </c>
      <c r="Z501" s="11">
        <f>'OddsRatio_working_3-way'!X501^(1/3)*COS('OddsRatio_working_3-way'!Y501/3)</f>
        <v>0.51726131545663678</v>
      </c>
      <c r="AA501" s="11">
        <f>'OddsRatio_working_3-way'!X501^(1/3)*COS(('OddsRatio_working_3-way'!Y501+2*PI())/3)</f>
        <v>-0.30699527198599219</v>
      </c>
      <c r="AB501" s="11">
        <f>'OddsRatio_working_3-way'!X501^(1/3)*COS(('OddsRatio_working_3-way'!Y501+4*PI())/3)</f>
        <v>-0.2102660434706449</v>
      </c>
      <c r="AC501" s="11">
        <f>'OddsRatio_working_3-way'!X501^(1/3)*SIN('OddsRatio_working_3-way'!Y501/3)</f>
        <v>5.5846646121840794E-2</v>
      </c>
      <c r="AD501" s="11">
        <f>'OddsRatio_working_3-way'!X501^(1/3)*SIN(('OddsRatio_working_3-way'!Y501+2*PI())/3)</f>
        <v>0.42003811651948336</v>
      </c>
      <c r="AE501" s="11">
        <f>'OddsRatio_working_3-way'!X501^(1/3)*SIN(('OddsRatio_working_3-way'!Y501+4*PI())/3)</f>
        <v>-0.47588476264132401</v>
      </c>
      <c r="AF501" s="11">
        <f>-'OddsRatio_working_3-way'!U501/(3*'OddsRatio_working_3-way'!X501^(1/3))*COS(('OddsRatio_working_3-way'!Y501)/3)</f>
        <v>0.51726131545663667</v>
      </c>
      <c r="AG501" s="11">
        <f>-'OddsRatio_working_3-way'!U501/(3*'OddsRatio_working_3-way'!X501^(1/3))*COS(('OddsRatio_working_3-way'!Y501+2*PI())/3)</f>
        <v>-0.30699527198599214</v>
      </c>
      <c r="AH501" s="11">
        <f>-'OddsRatio_working_3-way'!U501/(3*'OddsRatio_working_3-way'!X501^(1/3))*COS(('OddsRatio_working_3-way'!Y501+4*PI())/3)</f>
        <v>-0.21026604347064484</v>
      </c>
      <c r="AI501" s="11">
        <f>'OddsRatio_working_3-way'!U501/(3*'OddsRatio_working_3-way'!X501^(1/3))*SIN(('OddsRatio_working_3-way'!Y501)/3)</f>
        <v>-5.584664612184078E-2</v>
      </c>
      <c r="AJ501" s="11">
        <f>'OddsRatio_working_3-way'!U501/(3*'OddsRatio_working_3-way'!X501^(1/3))*SIN(('OddsRatio_working_3-way'!Y501+2*PI())/3)</f>
        <v>-0.42003811651948331</v>
      </c>
      <c r="AK501" s="11">
        <f>'OddsRatio_working_3-way'!U501/(3*'OddsRatio_working_3-way'!X501^(1/3))*SIN(('OddsRatio_working_3-way'!Y501+4*PI())/3)</f>
        <v>0.4758847626413239</v>
      </c>
      <c r="AL501" s="11">
        <f>'OddsRatio_working_3-way'!Z501+'OddsRatio_working_3-way'!AF501</f>
        <v>1.0345226309132736</v>
      </c>
      <c r="AM501" s="11">
        <f>'OddsRatio_working_3-way'!AA501+'OddsRatio_working_3-way'!AG501</f>
        <v>-0.61399054397198438</v>
      </c>
      <c r="AN501" s="11">
        <f>'OddsRatio_working_3-way'!AB501+'OddsRatio_working_3-way'!AH501</f>
        <v>-0.42053208694128974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1.0345226309132736</v>
      </c>
      <c r="AS501" s="11">
        <f>IF(('OddsRatio_working_3-way'!X501=0),IF(Q501&gt;0,-Q501^(1/3),(-Q501)^(1/3)),'OddsRatio_working_3-way'!AM501-'OddsRatio_working_3-way'!R501/3)</f>
        <v>-0.61399054397198438</v>
      </c>
      <c r="AT501" s="11">
        <f>IF(('OddsRatio_working_3-way'!X501=0),IF(Q501&gt;0,-Q501^(1/3),(-Q501)^(1/3)),'OddsRatio_working_3-way'!AN501-'OddsRatio_working_3-way'!R501/3)</f>
        <v>-0.42053208694128974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2.5</v>
      </c>
      <c r="B502" s="4">
        <f>IF('True_Odds_Calculator_3-way'!B503="","",'True_Odds_Calculator_3-way'!B503)</f>
        <v>3.06</v>
      </c>
      <c r="C502" s="4">
        <f>IF('True_Odds_Calculator_3-way'!C503="","",'True_Odds_Calculator_3-way'!C503)</f>
        <v>3.33</v>
      </c>
      <c r="D502" s="9">
        <f t="shared" si="104"/>
        <v>0.3902733983065596</v>
      </c>
      <c r="E502" s="9">
        <f t="shared" si="105"/>
        <v>0.31790767272734821</v>
      </c>
      <c r="F502" s="9">
        <f t="shared" si="106"/>
        <v>0.29181892896609207</v>
      </c>
      <c r="G502" s="9">
        <f t="shared" si="107"/>
        <v>1.0415375551926982</v>
      </c>
      <c r="H502" s="9">
        <f t="shared" si="108"/>
        <v>2.5623063327890474</v>
      </c>
      <c r="I502" s="9">
        <f t="shared" si="109"/>
        <v>3.1455673636969581</v>
      </c>
      <c r="J502" s="9">
        <f t="shared" si="110"/>
        <v>3.4267825035989872</v>
      </c>
      <c r="K502" s="11">
        <f t="shared" si="111"/>
        <v>0.4</v>
      </c>
      <c r="L502" s="11">
        <f t="shared" si="112"/>
        <v>0.32679738562091504</v>
      </c>
      <c r="M502" s="11">
        <f t="shared" si="113"/>
        <v>0.3003003003003003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-0.28262380027085909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0.23121160376062339</v>
      </c>
      <c r="Q502" s="11">
        <f>2*'OddsRatio_working_3-way'!K502*'OddsRatio_working_3-way'!L502*'OddsRatio_working_3-way'!M502</f>
        <v>7.8509882431451058E-2</v>
      </c>
      <c r="R502" s="11">
        <f t="shared" si="114"/>
        <v>0</v>
      </c>
      <c r="S502" s="11">
        <f t="shared" si="115"/>
        <v>-0.8180896426239983</v>
      </c>
      <c r="T502" s="11">
        <f t="shared" si="116"/>
        <v>-0.27778935233412505</v>
      </c>
      <c r="U502" s="11">
        <f>'OddsRatio_working_3-way'!S502-'OddsRatio_working_3-way'!R502^2/3</f>
        <v>-0.8180896426239983</v>
      </c>
      <c r="V502" s="11">
        <f>'OddsRatio_working_3-way'!S502*'OddsRatio_working_3-way'!R502/3-2*'OddsRatio_working_3-way'!R502^3/27-'OddsRatio_working_3-way'!T502</f>
        <v>0.27778935233412505</v>
      </c>
      <c r="W502" s="11">
        <f>'OddsRatio_working_3-way'!V502^2+4*'OddsRatio_working_3-way'!U502^3/27</f>
        <v>-3.9476531837124296E-3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0.14240310517499707</v>
      </c>
      <c r="Y502" s="11">
        <f>IF('OddsRatio_working_3-way'!W502&gt;=0,IF('OddsRatio_working_3-way'!V502+SQRT('OddsRatio_working_3-way'!W502)&gt;0,0,PI()),ACOS('OddsRatio_working_3-way'!V502/(2*'OddsRatio_working_3-way'!X502)))</f>
        <v>0.22243715081224691</v>
      </c>
      <c r="Z502" s="11">
        <f>'OddsRatio_working_3-way'!X502^(1/3)*COS('OddsRatio_working_3-way'!Y502/3)</f>
        <v>0.52076877759634921</v>
      </c>
      <c r="AA502" s="11">
        <f>'OddsRatio_working_3-way'!X502^(1/3)*COS(('OddsRatio_working_3-way'!Y502+2*PI())/3)</f>
        <v>-0.29388544649196729</v>
      </c>
      <c r="AB502" s="11">
        <f>'OddsRatio_working_3-way'!X502^(1/3)*COS(('OddsRatio_working_3-way'!Y502+4*PI())/3)</f>
        <v>-0.22688333110438194</v>
      </c>
      <c r="AC502" s="11">
        <f>'OddsRatio_working_3-way'!X502^(1/3)*SIN('OddsRatio_working_3-way'!Y502/3)</f>
        <v>3.8683689355296903E-2</v>
      </c>
      <c r="AD502" s="11">
        <f>'OddsRatio_working_3-way'!X502^(1/3)*SIN(('OddsRatio_working_3-way'!Y502+2*PI())/3)</f>
        <v>0.43165714621855839</v>
      </c>
      <c r="AE502" s="11">
        <f>'OddsRatio_working_3-way'!X502^(1/3)*SIN(('OddsRatio_working_3-way'!Y502+4*PI())/3)</f>
        <v>-0.4703408355738552</v>
      </c>
      <c r="AF502" s="11">
        <f>-'OddsRatio_working_3-way'!U502/(3*'OddsRatio_working_3-way'!X502^(1/3))*COS(('OddsRatio_working_3-way'!Y502)/3)</f>
        <v>0.52076877759634899</v>
      </c>
      <c r="AG502" s="11">
        <f>-'OddsRatio_working_3-way'!U502/(3*'OddsRatio_working_3-way'!X502^(1/3))*COS(('OddsRatio_working_3-way'!Y502+2*PI())/3)</f>
        <v>-0.29388544649196718</v>
      </c>
      <c r="AH502" s="11">
        <f>-'OddsRatio_working_3-way'!U502/(3*'OddsRatio_working_3-way'!X502^(1/3))*COS(('OddsRatio_working_3-way'!Y502+4*PI())/3)</f>
        <v>-0.22688333110438186</v>
      </c>
      <c r="AI502" s="11">
        <f>'OddsRatio_working_3-way'!U502/(3*'OddsRatio_working_3-way'!X502^(1/3))*SIN(('OddsRatio_working_3-way'!Y502)/3)</f>
        <v>-3.8683689355296889E-2</v>
      </c>
      <c r="AJ502" s="11">
        <f>'OddsRatio_working_3-way'!U502/(3*'OddsRatio_working_3-way'!X502^(1/3))*SIN(('OddsRatio_working_3-way'!Y502+2*PI())/3)</f>
        <v>-0.43165714621855822</v>
      </c>
      <c r="AK502" s="11">
        <f>'OddsRatio_working_3-way'!U502/(3*'OddsRatio_working_3-way'!X502^(1/3))*SIN(('OddsRatio_working_3-way'!Y502+4*PI())/3)</f>
        <v>0.47034083557385498</v>
      </c>
      <c r="AL502" s="11">
        <f>'OddsRatio_working_3-way'!Z502+'OddsRatio_working_3-way'!AF502</f>
        <v>1.0415375551926982</v>
      </c>
      <c r="AM502" s="11">
        <f>'OddsRatio_working_3-way'!AA502+'OddsRatio_working_3-way'!AG502</f>
        <v>-0.58777089298393448</v>
      </c>
      <c r="AN502" s="11">
        <f>'OddsRatio_working_3-way'!AB502+'OddsRatio_working_3-way'!AH502</f>
        <v>-0.45376666220876383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1.0415375551926982</v>
      </c>
      <c r="AS502" s="11">
        <f>IF(('OddsRatio_working_3-way'!X502=0),IF(Q502&gt;0,-Q502^(1/3),(-Q502)^(1/3)),'OddsRatio_working_3-way'!AM502-'OddsRatio_working_3-way'!R502/3)</f>
        <v>-0.58777089298393448</v>
      </c>
      <c r="AT502" s="11">
        <f>IF(('OddsRatio_working_3-way'!X502=0),IF(Q502&gt;0,-Q502^(1/3),(-Q502)^(1/3)),'OddsRatio_working_3-way'!AN502-'OddsRatio_working_3-way'!R502/3)</f>
        <v>-0.45376666220876383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2.4</v>
      </c>
      <c r="B503" s="4">
        <f>IF('True_Odds_Calculator_3-way'!B504="","",'True_Odds_Calculator_3-way'!B504)</f>
        <v>3.04</v>
      </c>
      <c r="C503" s="4">
        <f>IF('True_Odds_Calculator_3-way'!C504="","",'True_Odds_Calculator_3-way'!C504)</f>
        <v>3.17</v>
      </c>
      <c r="D503" s="9">
        <f t="shared" si="104"/>
        <v>0.39471003101271596</v>
      </c>
      <c r="E503" s="9">
        <f t="shared" si="105"/>
        <v>0.30916331067796371</v>
      </c>
      <c r="F503" s="9">
        <f t="shared" si="106"/>
        <v>0.29612665830931995</v>
      </c>
      <c r="G503" s="9">
        <f t="shared" si="107"/>
        <v>1.0953610090393964</v>
      </c>
      <c r="H503" s="9">
        <f t="shared" si="108"/>
        <v>2.5335054126551553</v>
      </c>
      <c r="I503" s="9">
        <f t="shared" si="109"/>
        <v>3.2345364584403682</v>
      </c>
      <c r="J503" s="9">
        <f t="shared" si="110"/>
        <v>3.3769333896154907</v>
      </c>
      <c r="K503" s="11">
        <f t="shared" si="111"/>
        <v>0.41666666666666669</v>
      </c>
      <c r="L503" s="11">
        <f t="shared" si="112"/>
        <v>0.32894736842105265</v>
      </c>
      <c r="M503" s="11">
        <f t="shared" si="113"/>
        <v>0.31545741324921134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-0.26796239415573608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0.24255977087829983</v>
      </c>
      <c r="Q503" s="11">
        <f>2*'OddsRatio_working_3-way'!K503*'OddsRatio_working_3-way'!L503*'OddsRatio_working_3-way'!M503</f>
        <v>8.6474071614367154E-2</v>
      </c>
      <c r="R503" s="11">
        <f t="shared" si="114"/>
        <v>0</v>
      </c>
      <c r="S503" s="11">
        <f t="shared" si="115"/>
        <v>-0.90520078999341758</v>
      </c>
      <c r="T503" s="11">
        <f t="shared" si="116"/>
        <v>-0.32270972905291184</v>
      </c>
      <c r="U503" s="11">
        <f>'OddsRatio_working_3-way'!S503-'OddsRatio_working_3-way'!R503^2/3</f>
        <v>-0.90520078999341758</v>
      </c>
      <c r="V503" s="11">
        <f>'OddsRatio_working_3-way'!S503*'OddsRatio_working_3-way'!R503/3-2*'OddsRatio_working_3-way'!R503^3/27-'OddsRatio_working_3-way'!T503</f>
        <v>0.32270972905291184</v>
      </c>
      <c r="W503" s="11">
        <f>'OddsRatio_working_3-way'!V503^2+4*'OddsRatio_working_3-way'!U503^3/27</f>
        <v>-5.7415552991590402E-3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0.165743117899781</v>
      </c>
      <c r="Y503" s="11">
        <f>IF('OddsRatio_working_3-way'!W503&gt;=0,IF('OddsRatio_working_3-way'!V503+SQRT('OddsRatio_working_3-way'!W503)&gt;0,0,PI()),ACOS('OddsRatio_working_3-way'!V503/(2*'OddsRatio_working_3-way'!X503)))</f>
        <v>0.23062478863993774</v>
      </c>
      <c r="Z503" s="11">
        <f>'OddsRatio_working_3-way'!X503^(1/3)*COS('OddsRatio_working_3-way'!Y503/3)</f>
        <v>0.54768050451969807</v>
      </c>
      <c r="AA503" s="11">
        <f>'OddsRatio_working_3-way'!X503^(1/3)*COS(('OddsRatio_working_3-way'!Y503+2*PI())/3)</f>
        <v>-0.3103744311221292</v>
      </c>
      <c r="AB503" s="11">
        <f>'OddsRatio_working_3-way'!X503^(1/3)*COS(('OddsRatio_working_3-way'!Y503+4*PI())/3)</f>
        <v>-0.23730607339756904</v>
      </c>
      <c r="AC503" s="11">
        <f>'OddsRatio_working_3-way'!X503^(1/3)*SIN('OddsRatio_working_3-way'!Y503/3)</f>
        <v>4.2186036001518858E-2</v>
      </c>
      <c r="AD503" s="11">
        <f>'OddsRatio_working_3-way'!X503^(1/3)*SIN(('OddsRatio_working_3-way'!Y503+2*PI())/3)</f>
        <v>0.45321221207077722</v>
      </c>
      <c r="AE503" s="11">
        <f>'OddsRatio_working_3-way'!X503^(1/3)*SIN(('OddsRatio_working_3-way'!Y503+4*PI())/3)</f>
        <v>-0.49539824807229593</v>
      </c>
      <c r="AF503" s="11">
        <f>-'OddsRatio_working_3-way'!U503/(3*'OddsRatio_working_3-way'!X503^(1/3))*COS(('OddsRatio_working_3-way'!Y503)/3)</f>
        <v>0.54768050451969819</v>
      </c>
      <c r="AG503" s="11">
        <f>-'OddsRatio_working_3-way'!U503/(3*'OddsRatio_working_3-way'!X503^(1/3))*COS(('OddsRatio_working_3-way'!Y503+2*PI())/3)</f>
        <v>-0.31037443112212931</v>
      </c>
      <c r="AH503" s="11">
        <f>-'OddsRatio_working_3-way'!U503/(3*'OddsRatio_working_3-way'!X503^(1/3))*COS(('OddsRatio_working_3-way'!Y503+4*PI())/3)</f>
        <v>-0.23730607339756907</v>
      </c>
      <c r="AI503" s="11">
        <f>'OddsRatio_working_3-way'!U503/(3*'OddsRatio_working_3-way'!X503^(1/3))*SIN(('OddsRatio_working_3-way'!Y503)/3)</f>
        <v>-4.2186036001518865E-2</v>
      </c>
      <c r="AJ503" s="11">
        <f>'OddsRatio_working_3-way'!U503/(3*'OddsRatio_working_3-way'!X503^(1/3))*SIN(('OddsRatio_working_3-way'!Y503+2*PI())/3)</f>
        <v>-0.45321221207077733</v>
      </c>
      <c r="AK503" s="11">
        <f>'OddsRatio_working_3-way'!U503/(3*'OddsRatio_working_3-way'!X503^(1/3))*SIN(('OddsRatio_working_3-way'!Y503+4*PI())/3)</f>
        <v>0.49539824807229604</v>
      </c>
      <c r="AL503" s="11">
        <f>'OddsRatio_working_3-way'!Z503+'OddsRatio_working_3-way'!AF503</f>
        <v>1.0953610090393964</v>
      </c>
      <c r="AM503" s="11">
        <f>'OddsRatio_working_3-way'!AA503+'OddsRatio_working_3-way'!AG503</f>
        <v>-0.62074886224425851</v>
      </c>
      <c r="AN503" s="11">
        <f>'OddsRatio_working_3-way'!AB503+'OddsRatio_working_3-way'!AH503</f>
        <v>-0.47461214679513808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1.0953610090393964</v>
      </c>
      <c r="AS503" s="11">
        <f>IF(('OddsRatio_working_3-way'!X503=0),IF(Q503&gt;0,-Q503^(1/3),(-Q503)^(1/3)),'OddsRatio_working_3-way'!AM503-'OddsRatio_working_3-way'!R503/3)</f>
        <v>-0.62074886224425851</v>
      </c>
      <c r="AT503" s="11">
        <f>IF(('OddsRatio_working_3-way'!X503=0),IF(Q503&gt;0,-Q503^(1/3),(-Q503)^(1/3)),'OddsRatio_working_3-way'!AN503-'OddsRatio_working_3-way'!R503/3)</f>
        <v>-0.47461214679513808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1.63</v>
      </c>
      <c r="B504" s="4">
        <f>IF('True_Odds_Calculator_3-way'!B505="","",'True_Odds_Calculator_3-way'!B505)</f>
        <v>3.85</v>
      </c>
      <c r="C504" s="4">
        <f>IF('True_Odds_Calculator_3-way'!C505="","",'True_Odds_Calculator_3-way'!C505)</f>
        <v>6.27</v>
      </c>
      <c r="D504" s="9">
        <f t="shared" si="104"/>
        <v>0.59954075461828837</v>
      </c>
      <c r="E504" s="9">
        <f t="shared" si="105"/>
        <v>0.24865425970896038</v>
      </c>
      <c r="F504" s="9">
        <f t="shared" si="106"/>
        <v>0.15180498567275114</v>
      </c>
      <c r="G504" s="9">
        <f t="shared" si="107"/>
        <v>1.0602275007120876</v>
      </c>
      <c r="H504" s="9">
        <f t="shared" si="108"/>
        <v>1.6679433254486151</v>
      </c>
      <c r="I504" s="9">
        <f t="shared" si="109"/>
        <v>4.0216483770294502</v>
      </c>
      <c r="J504" s="9">
        <f t="shared" si="110"/>
        <v>6.5873989287527017</v>
      </c>
      <c r="K504" s="11">
        <f t="shared" si="111"/>
        <v>0.61349693251533743</v>
      </c>
      <c r="L504" s="11">
        <f t="shared" si="112"/>
        <v>0.25974025974025972</v>
      </c>
      <c r="M504" s="11">
        <f t="shared" si="113"/>
        <v>0.15948963317384371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-0.24048065710084665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0.22237818345488525</v>
      </c>
      <c r="Q504" s="11">
        <f>2*'OddsRatio_working_3-way'!K504*'OddsRatio_working_3-way'!L504*'OddsRatio_working_3-way'!M504</f>
        <v>5.0829299075402345E-2</v>
      </c>
      <c r="R504" s="11">
        <f t="shared" si="114"/>
        <v>0</v>
      </c>
      <c r="S504" s="11">
        <f t="shared" si="115"/>
        <v>-0.92472378500541919</v>
      </c>
      <c r="T504" s="11">
        <f t="shared" si="116"/>
        <v>-0.21136543657266726</v>
      </c>
      <c r="U504" s="11">
        <f>'OddsRatio_working_3-way'!S504-'OddsRatio_working_3-way'!R504^2/3</f>
        <v>-0.92472378500541919</v>
      </c>
      <c r="V504" s="11">
        <f>'OddsRatio_working_3-way'!S504*'OddsRatio_working_3-way'!R504/3-2*'OddsRatio_working_3-way'!R504^3/27-'OddsRatio_working_3-way'!T504</f>
        <v>0.21136543657266726</v>
      </c>
      <c r="W504" s="11">
        <f>'OddsRatio_working_3-way'!V504^2+4*'OddsRatio_working_3-way'!U504^3/27</f>
        <v>-7.2471959975418887E-2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0.17113394443605651</v>
      </c>
      <c r="Y504" s="11">
        <f>IF('OddsRatio_working_3-way'!W504&gt;=0,IF('OddsRatio_working_3-way'!V504+SQRT('OddsRatio_working_3-way'!W504)&gt;0,0,PI()),ACOS('OddsRatio_working_3-way'!V504/(2*'OddsRatio_working_3-way'!X504)))</f>
        <v>0.90518018268261635</v>
      </c>
      <c r="Z504" s="11">
        <f>'OddsRatio_working_3-way'!X504^(1/3)*COS('OddsRatio_working_3-way'!Y504/3)</f>
        <v>0.5301137503560438</v>
      </c>
      <c r="AA504" s="11">
        <f>'OddsRatio_working_3-way'!X504^(1/3)*COS(('OddsRatio_working_3-way'!Y504+2*PI())/3)</f>
        <v>-0.40793971184479022</v>
      </c>
      <c r="AB504" s="11">
        <f>'OddsRatio_working_3-way'!X504^(1/3)*COS(('OddsRatio_working_3-way'!Y504+4*PI())/3)</f>
        <v>-0.12217403851125375</v>
      </c>
      <c r="AC504" s="11">
        <f>'OddsRatio_working_3-way'!X504^(1/3)*SIN('OddsRatio_working_3-way'!Y504/3)</f>
        <v>0.16498688842427198</v>
      </c>
      <c r="AD504" s="11">
        <f>'OddsRatio_working_3-way'!X504^(1/3)*SIN(('OddsRatio_working_3-way'!Y504+2*PI())/3)</f>
        <v>0.37659853049163994</v>
      </c>
      <c r="AE504" s="11">
        <f>'OddsRatio_working_3-way'!X504^(1/3)*SIN(('OddsRatio_working_3-way'!Y504+4*PI())/3)</f>
        <v>-0.54158541891591194</v>
      </c>
      <c r="AF504" s="11">
        <f>-'OddsRatio_working_3-way'!U504/(3*'OddsRatio_working_3-way'!X504^(1/3))*COS(('OddsRatio_working_3-way'!Y504)/3)</f>
        <v>0.53011375035604369</v>
      </c>
      <c r="AG504" s="11">
        <f>-'OddsRatio_working_3-way'!U504/(3*'OddsRatio_working_3-way'!X504^(1/3))*COS(('OddsRatio_working_3-way'!Y504+2*PI())/3)</f>
        <v>-0.40793971184479016</v>
      </c>
      <c r="AH504" s="11">
        <f>-'OddsRatio_working_3-way'!U504/(3*'OddsRatio_working_3-way'!X504^(1/3))*COS(('OddsRatio_working_3-way'!Y504+4*PI())/3)</f>
        <v>-0.12217403851125372</v>
      </c>
      <c r="AI504" s="11">
        <f>'OddsRatio_working_3-way'!U504/(3*'OddsRatio_working_3-way'!X504^(1/3))*SIN(('OddsRatio_working_3-way'!Y504)/3)</f>
        <v>-0.16498688842427195</v>
      </c>
      <c r="AJ504" s="11">
        <f>'OddsRatio_working_3-way'!U504/(3*'OddsRatio_working_3-way'!X504^(1/3))*SIN(('OddsRatio_working_3-way'!Y504+2*PI())/3)</f>
        <v>-0.37659853049163988</v>
      </c>
      <c r="AK504" s="11">
        <f>'OddsRatio_working_3-way'!U504/(3*'OddsRatio_working_3-way'!X504^(1/3))*SIN(('OddsRatio_working_3-way'!Y504+4*PI())/3)</f>
        <v>0.54158541891591183</v>
      </c>
      <c r="AL504" s="11">
        <f>'OddsRatio_working_3-way'!Z504+'OddsRatio_working_3-way'!AF504</f>
        <v>1.0602275007120876</v>
      </c>
      <c r="AM504" s="11">
        <f>'OddsRatio_working_3-way'!AA504+'OddsRatio_working_3-way'!AG504</f>
        <v>-0.81587942368958033</v>
      </c>
      <c r="AN504" s="11">
        <f>'OddsRatio_working_3-way'!AB504+'OddsRatio_working_3-way'!AH504</f>
        <v>-0.24434807702250746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1.0602275007120876</v>
      </c>
      <c r="AS504" s="11">
        <f>IF(('OddsRatio_working_3-way'!X504=0),IF(Q504&gt;0,-Q504^(1/3),(-Q504)^(1/3)),'OddsRatio_working_3-way'!AM504-'OddsRatio_working_3-way'!R504/3)</f>
        <v>-0.81587942368958033</v>
      </c>
      <c r="AT504" s="11">
        <f>IF(('OddsRatio_working_3-way'!X504=0),IF(Q504&gt;0,-Q504^(1/3),(-Q504)^(1/3)),'OddsRatio_working_3-way'!AN504-'OddsRatio_working_3-way'!R504/3)</f>
        <v>-0.24434807702250746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1.75</v>
      </c>
      <c r="B505" s="4">
        <f>IF('True_Odds_Calculator_3-way'!B506="","",'True_Odds_Calculator_3-way'!B506)</f>
        <v>3.4</v>
      </c>
      <c r="C505" s="4">
        <f>IF('True_Odds_Calculator_3-way'!C506="","",'True_Odds_Calculator_3-way'!C506)</f>
        <v>6.01</v>
      </c>
      <c r="D505" s="9">
        <f t="shared" si="104"/>
        <v>0.55806213258855975</v>
      </c>
      <c r="E505" s="9">
        <f t="shared" si="105"/>
        <v>0.28295518668251307</v>
      </c>
      <c r="F505" s="9">
        <f t="shared" si="106"/>
        <v>0.1589826807289271</v>
      </c>
      <c r="G505" s="9">
        <f t="shared" si="107"/>
        <v>1.0558868904949597</v>
      </c>
      <c r="H505" s="9">
        <f t="shared" si="108"/>
        <v>1.79191516787122</v>
      </c>
      <c r="I505" s="9">
        <f t="shared" si="109"/>
        <v>3.5341285371879034</v>
      </c>
      <c r="J505" s="9">
        <f t="shared" si="110"/>
        <v>6.2899933213797468</v>
      </c>
      <c r="K505" s="11">
        <f t="shared" si="111"/>
        <v>0.5714285714285714</v>
      </c>
      <c r="L505" s="11">
        <f t="shared" si="112"/>
        <v>0.29411764705882354</v>
      </c>
      <c r="M505" s="11">
        <f t="shared" si="113"/>
        <v>0.1663893510815308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-0.25218473412659559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0.22819111005467074</v>
      </c>
      <c r="Q505" s="11">
        <f>2*'OddsRatio_working_3-way'!K505*'OddsRatio_working_3-way'!L505*'OddsRatio_working_3-way'!M505</f>
        <v>5.5929193640850687E-2</v>
      </c>
      <c r="R505" s="11">
        <f t="shared" si="114"/>
        <v>0</v>
      </c>
      <c r="S505" s="11">
        <f t="shared" si="115"/>
        <v>-0.90485695276114475</v>
      </c>
      <c r="T505" s="11">
        <f t="shared" si="116"/>
        <v>-0.2217786648924375</v>
      </c>
      <c r="U505" s="11">
        <f>'OddsRatio_working_3-way'!S505-'OddsRatio_working_3-way'!R505^2/3</f>
        <v>-0.90485695276114475</v>
      </c>
      <c r="V505" s="11">
        <f>'OddsRatio_working_3-way'!S505*'OddsRatio_working_3-way'!R505/3-2*'OddsRatio_working_3-way'!R505^3/27-'OddsRatio_working_3-way'!T505</f>
        <v>0.2217786648924375</v>
      </c>
      <c r="W505" s="11">
        <f>'OddsRatio_working_3-way'!V505^2+4*'OddsRatio_working_3-way'!U505^3/27</f>
        <v>-6.0572179762732978E-2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0.16564869148608227</v>
      </c>
      <c r="Y505" s="11">
        <f>IF('OddsRatio_working_3-way'!W505&gt;=0,IF('OddsRatio_working_3-way'!V505+SQRT('OddsRatio_working_3-way'!W505)&gt;0,0,PI()),ACOS('OddsRatio_working_3-way'!V505/(2*'OddsRatio_working_3-way'!X505)))</f>
        <v>0.83736217277943503</v>
      </c>
      <c r="Z505" s="11">
        <f>'OddsRatio_working_3-way'!X505^(1/3)*COS('OddsRatio_working_3-way'!Y505/3)</f>
        <v>0.52794344524747994</v>
      </c>
      <c r="AA505" s="11">
        <f>'OddsRatio_working_3-way'!X505^(1/3)*COS(('OddsRatio_working_3-way'!Y505+2*PI())/3)</f>
        <v>-0.3950099886205552</v>
      </c>
      <c r="AB505" s="11">
        <f>'OddsRatio_working_3-way'!X505^(1/3)*COS(('OddsRatio_working_3-way'!Y505+4*PI())/3)</f>
        <v>-0.13293345662692485</v>
      </c>
      <c r="AC505" s="11">
        <f>'OddsRatio_working_3-way'!X505^(1/3)*SIN('OddsRatio_working_3-way'!Y505/3)</f>
        <v>0.15130995629480609</v>
      </c>
      <c r="AD505" s="11">
        <f>'OddsRatio_working_3-way'!X505^(1/3)*SIN(('OddsRatio_working_3-way'!Y505+2*PI())/3)</f>
        <v>0.3815574571983934</v>
      </c>
      <c r="AE505" s="11">
        <f>'OddsRatio_working_3-way'!X505^(1/3)*SIN(('OddsRatio_working_3-way'!Y505+4*PI())/3)</f>
        <v>-0.53286741349319955</v>
      </c>
      <c r="AF505" s="11">
        <f>-'OddsRatio_working_3-way'!U505/(3*'OddsRatio_working_3-way'!X505^(1/3))*COS(('OddsRatio_working_3-way'!Y505)/3)</f>
        <v>0.52794344524747983</v>
      </c>
      <c r="AG505" s="11">
        <f>-'OddsRatio_working_3-way'!U505/(3*'OddsRatio_working_3-way'!X505^(1/3))*COS(('OddsRatio_working_3-way'!Y505+2*PI())/3)</f>
        <v>-0.39500998862055514</v>
      </c>
      <c r="AH505" s="11">
        <f>-'OddsRatio_working_3-way'!U505/(3*'OddsRatio_working_3-way'!X505^(1/3))*COS(('OddsRatio_working_3-way'!Y505+4*PI())/3)</f>
        <v>-0.13293345662692482</v>
      </c>
      <c r="AI505" s="11">
        <f>'OddsRatio_working_3-way'!U505/(3*'OddsRatio_working_3-way'!X505^(1/3))*SIN(('OddsRatio_working_3-way'!Y505)/3)</f>
        <v>-0.15130995629480606</v>
      </c>
      <c r="AJ505" s="11">
        <f>'OddsRatio_working_3-way'!U505/(3*'OddsRatio_working_3-way'!X505^(1/3))*SIN(('OddsRatio_working_3-way'!Y505+2*PI())/3)</f>
        <v>-0.38155745719839335</v>
      </c>
      <c r="AK505" s="11">
        <f>'OddsRatio_working_3-way'!U505/(3*'OddsRatio_working_3-way'!X505^(1/3))*SIN(('OddsRatio_working_3-way'!Y505+4*PI())/3)</f>
        <v>0.53286741349319944</v>
      </c>
      <c r="AL505" s="11">
        <f>'OddsRatio_working_3-way'!Z505+'OddsRatio_working_3-way'!AF505</f>
        <v>1.0558868904949597</v>
      </c>
      <c r="AM505" s="11">
        <f>'OddsRatio_working_3-way'!AA505+'OddsRatio_working_3-way'!AG505</f>
        <v>-0.79001997724111028</v>
      </c>
      <c r="AN505" s="11">
        <f>'OddsRatio_working_3-way'!AB505+'OddsRatio_working_3-way'!AH505</f>
        <v>-0.2658669132538497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1.0558868904949597</v>
      </c>
      <c r="AS505" s="11">
        <f>IF(('OddsRatio_working_3-way'!X505=0),IF(Q505&gt;0,-Q505^(1/3),(-Q505)^(1/3)),'OddsRatio_working_3-way'!AM505-'OddsRatio_working_3-way'!R505/3)</f>
        <v>-0.79001997724111028</v>
      </c>
      <c r="AT505" s="11">
        <f>IF(('OddsRatio_working_3-way'!X505=0),IF(Q505&gt;0,-Q505^(1/3),(-Q505)^(1/3)),'OddsRatio_working_3-way'!AN505-'OddsRatio_working_3-way'!R505/3)</f>
        <v>-0.2658669132538497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2.99</v>
      </c>
      <c r="B506" s="4">
        <f>IF('True_Odds_Calculator_3-way'!B507="","",'True_Odds_Calculator_3-way'!B507)</f>
        <v>3.07</v>
      </c>
      <c r="C506" s="4">
        <f>IF('True_Odds_Calculator_3-way'!C507="","",'True_Odds_Calculator_3-way'!C507)</f>
        <v>2.73</v>
      </c>
      <c r="D506" s="9">
        <f t="shared" si="104"/>
        <v>0.32570981439422036</v>
      </c>
      <c r="E506" s="9">
        <f t="shared" si="105"/>
        <v>0.31711376614371994</v>
      </c>
      <c r="F506" s="9">
        <f t="shared" si="106"/>
        <v>0.35717641946205991</v>
      </c>
      <c r="G506" s="9">
        <f t="shared" si="107"/>
        <v>1.0403103445910413</v>
      </c>
      <c r="H506" s="9">
        <f t="shared" si="108"/>
        <v>3.0702175857361724</v>
      </c>
      <c r="I506" s="9">
        <f t="shared" si="109"/>
        <v>3.153442413303456</v>
      </c>
      <c r="J506" s="9">
        <f t="shared" si="110"/>
        <v>2.7997368961425022</v>
      </c>
      <c r="K506" s="11">
        <f t="shared" si="111"/>
        <v>0.33444816053511706</v>
      </c>
      <c r="L506" s="11">
        <f t="shared" si="112"/>
        <v>0.32573289902280134</v>
      </c>
      <c r="M506" s="11">
        <f t="shared" si="113"/>
        <v>0.36630036630036628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-0.28437886343173258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0.23105020218089839</v>
      </c>
      <c r="Q506" s="11">
        <f>2*'OddsRatio_working_3-way'!K506*'OddsRatio_working_3-way'!L506*'OddsRatio_working_3-way'!M506</f>
        <v>7.9810087109118633E-2</v>
      </c>
      <c r="R506" s="11">
        <f t="shared" si="114"/>
        <v>0</v>
      </c>
      <c r="S506" s="11">
        <f t="shared" si="115"/>
        <v>-0.81247318943717428</v>
      </c>
      <c r="T506" s="11">
        <f t="shared" si="116"/>
        <v>-0.28064704298347998</v>
      </c>
      <c r="U506" s="11">
        <f>'OddsRatio_working_3-way'!S506-'OddsRatio_working_3-way'!R506^2/3</f>
        <v>-0.81247318943717428</v>
      </c>
      <c r="V506" s="11">
        <f>'OddsRatio_working_3-way'!S506*'OddsRatio_working_3-way'!R506/3-2*'OddsRatio_working_3-way'!R506^3/27-'OddsRatio_working_3-way'!T506</f>
        <v>0.28064704298347998</v>
      </c>
      <c r="W506" s="11">
        <f>'OddsRatio_working_3-way'!V506^2+4*'OddsRatio_working_3-way'!U506^3/27</f>
        <v>-6.9262354540278182E-4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0.14093915910843768</v>
      </c>
      <c r="Y506" s="11">
        <f>IF('OddsRatio_working_3-way'!W506&gt;=0,IF('OddsRatio_working_3-way'!V506+SQRT('OddsRatio_working_3-way'!W506)&gt;0,0,PI()),ACOS('OddsRatio_working_3-way'!V506/(2*'OddsRatio_working_3-way'!X506)))</f>
        <v>9.3501794895347157E-2</v>
      </c>
      <c r="Z506" s="11">
        <f>'OddsRatio_working_3-way'!X506^(1/3)*COS('OddsRatio_working_3-way'!Y506/3)</f>
        <v>0.52015517229552077</v>
      </c>
      <c r="AA506" s="11">
        <f>'OddsRatio_working_3-way'!X506^(1/3)*COS(('OddsRatio_working_3-way'!Y506+2*PI())/3)</f>
        <v>-0.2741219768414293</v>
      </c>
      <c r="AB506" s="11">
        <f>'OddsRatio_working_3-way'!X506^(1/3)*COS(('OddsRatio_working_3-way'!Y506+4*PI())/3)</f>
        <v>-0.24603319545409136</v>
      </c>
      <c r="AC506" s="11">
        <f>'OddsRatio_working_3-way'!X506^(1/3)*SIN('OddsRatio_working_3-way'!Y506/3)</f>
        <v>1.6217065495188043E-2</v>
      </c>
      <c r="AD506" s="11">
        <f>'OddsRatio_working_3-way'!X506^(1/3)*SIN(('OddsRatio_working_3-way'!Y506+2*PI())/3)</f>
        <v>0.44235906037019862</v>
      </c>
      <c r="AE506" s="11">
        <f>'OddsRatio_working_3-way'!X506^(1/3)*SIN(('OddsRatio_working_3-way'!Y506+4*PI())/3)</f>
        <v>-0.45857612586538676</v>
      </c>
      <c r="AF506" s="11">
        <f>-'OddsRatio_working_3-way'!U506/(3*'OddsRatio_working_3-way'!X506^(1/3))*COS(('OddsRatio_working_3-way'!Y506)/3)</f>
        <v>0.52015517229552066</v>
      </c>
      <c r="AG506" s="11">
        <f>-'OddsRatio_working_3-way'!U506/(3*'OddsRatio_working_3-way'!X506^(1/3))*COS(('OddsRatio_working_3-way'!Y506+2*PI())/3)</f>
        <v>-0.27412197684142925</v>
      </c>
      <c r="AH506" s="11">
        <f>-'OddsRatio_working_3-way'!U506/(3*'OddsRatio_working_3-way'!X506^(1/3))*COS(('OddsRatio_working_3-way'!Y506+4*PI())/3)</f>
        <v>-0.2460331954540913</v>
      </c>
      <c r="AI506" s="11">
        <f>'OddsRatio_working_3-way'!U506/(3*'OddsRatio_working_3-way'!X506^(1/3))*SIN(('OddsRatio_working_3-way'!Y506)/3)</f>
        <v>-1.6217065495188039E-2</v>
      </c>
      <c r="AJ506" s="11">
        <f>'OddsRatio_working_3-way'!U506/(3*'OddsRatio_working_3-way'!X506^(1/3))*SIN(('OddsRatio_working_3-way'!Y506+2*PI())/3)</f>
        <v>-0.44235906037019851</v>
      </c>
      <c r="AK506" s="11">
        <f>'OddsRatio_working_3-way'!U506/(3*'OddsRatio_working_3-way'!X506^(1/3))*SIN(('OddsRatio_working_3-way'!Y506+4*PI())/3)</f>
        <v>0.45857612586538665</v>
      </c>
      <c r="AL506" s="11">
        <f>'OddsRatio_working_3-way'!Z506+'OddsRatio_working_3-way'!AF506</f>
        <v>1.0403103445910413</v>
      </c>
      <c r="AM506" s="11">
        <f>'OddsRatio_working_3-way'!AA506+'OddsRatio_working_3-way'!AG506</f>
        <v>-0.5482439536828585</v>
      </c>
      <c r="AN506" s="11">
        <f>'OddsRatio_working_3-way'!AB506+'OddsRatio_working_3-way'!AH506</f>
        <v>-0.49206639090818266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1.0403103445910413</v>
      </c>
      <c r="AS506" s="11">
        <f>IF(('OddsRatio_working_3-way'!X506=0),IF(Q506&gt;0,-Q506^(1/3),(-Q506)^(1/3)),'OddsRatio_working_3-way'!AM506-'OddsRatio_working_3-way'!R506/3)</f>
        <v>-0.5482439536828585</v>
      </c>
      <c r="AT506" s="11">
        <f>IF(('OddsRatio_working_3-way'!X506=0),IF(Q506&gt;0,-Q506^(1/3),(-Q506)^(1/3)),'OddsRatio_working_3-way'!AN506-'OddsRatio_working_3-way'!R506/3)</f>
        <v>-0.49206639090818266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2.9</v>
      </c>
      <c r="B507" s="4">
        <f>IF('True_Odds_Calculator_3-way'!B508="","",'True_Odds_Calculator_3-way'!B508)</f>
        <v>2.95</v>
      </c>
      <c r="C507" s="4">
        <f>IF('True_Odds_Calculator_3-way'!C508="","",'True_Odds_Calculator_3-way'!C508)</f>
        <v>2.91</v>
      </c>
      <c r="D507" s="9">
        <f t="shared" si="104"/>
        <v>0.33564559869901783</v>
      </c>
      <c r="E507" s="9">
        <f t="shared" si="105"/>
        <v>0.32987833233117458</v>
      </c>
      <c r="F507" s="9">
        <f t="shared" si="106"/>
        <v>0.33447606896980758</v>
      </c>
      <c r="G507" s="9">
        <f t="shared" si="107"/>
        <v>1.0417541971840145</v>
      </c>
      <c r="H507" s="9">
        <f t="shared" si="108"/>
        <v>2.9793329746496275</v>
      </c>
      <c r="I507" s="9">
        <f t="shared" si="109"/>
        <v>3.0314206845088285</v>
      </c>
      <c r="J507" s="9">
        <f t="shared" si="110"/>
        <v>2.9897505166214682</v>
      </c>
      <c r="K507" s="11">
        <f t="shared" si="111"/>
        <v>0.34482758620689657</v>
      </c>
      <c r="L507" s="11">
        <f t="shared" si="112"/>
        <v>0.33898305084745761</v>
      </c>
      <c r="M507" s="11">
        <f t="shared" si="113"/>
        <v>0.3436426116838488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-0.28425530376520636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0.23137129670356157</v>
      </c>
      <c r="Q507" s="11">
        <f>2*'OddsRatio_working_3-way'!K507*'OddsRatio_working_3-way'!L507*'OddsRatio_working_3-way'!M507</f>
        <v>8.0337255799847754E-2</v>
      </c>
      <c r="R507" s="11">
        <f t="shared" si="114"/>
        <v>0</v>
      </c>
      <c r="S507" s="11">
        <f t="shared" si="115"/>
        <v>-0.8139559531127456</v>
      </c>
      <c r="T507" s="11">
        <f t="shared" si="116"/>
        <v>-0.2826235948308144</v>
      </c>
      <c r="U507" s="11">
        <f>'OddsRatio_working_3-way'!S507-'OddsRatio_working_3-way'!R507^2/3</f>
        <v>-0.8139559531127456</v>
      </c>
      <c r="V507" s="11">
        <f>'OddsRatio_working_3-way'!S507*'OddsRatio_working_3-way'!R507/3-2*'OddsRatio_working_3-way'!R507^3/27-'OddsRatio_working_3-way'!T507</f>
        <v>0.2826235948308144</v>
      </c>
      <c r="W507" s="11">
        <f>'OddsRatio_working_3-way'!V507^2+4*'OddsRatio_working_3-way'!U507^3/27</f>
        <v>-1.5102587690787872E-5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0.14132515606110535</v>
      </c>
      <c r="Y507" s="11">
        <f>IF('OddsRatio_working_3-way'!W507&gt;=0,IF('OddsRatio_working_3-way'!V507+SQRT('OddsRatio_working_3-way'!W507)&gt;0,0,PI()),ACOS('OddsRatio_working_3-way'!V507/(2*'OddsRatio_working_3-way'!X507)))</f>
        <v>1.3749594737515469E-2</v>
      </c>
      <c r="Z507" s="11">
        <f>'OddsRatio_working_3-way'!X507^(1/3)*COS('OddsRatio_working_3-way'!Y507/3)</f>
        <v>0.52087709859200726</v>
      </c>
      <c r="AA507" s="11">
        <f>'OddsRatio_working_3-way'!X507^(1/3)*COS(('OddsRatio_working_3-way'!Y507+2*PI())/3)</f>
        <v>-0.26250601150016728</v>
      </c>
      <c r="AB507" s="11">
        <f>'OddsRatio_working_3-way'!X507^(1/3)*COS(('OddsRatio_working_3-way'!Y507+4*PI())/3)</f>
        <v>-0.25837108709184009</v>
      </c>
      <c r="AC507" s="11">
        <f>'OddsRatio_working_3-way'!X507^(1/3)*SIN('OddsRatio_working_3-way'!Y507/3)</f>
        <v>2.3872997202265514E-3</v>
      </c>
      <c r="AD507" s="11">
        <f>'OddsRatio_working_3-way'!X507^(1/3)*SIN(('OddsRatio_working_3-way'!Y507+2*PI())/3)</f>
        <v>0.44989914977009671</v>
      </c>
      <c r="AE507" s="11">
        <f>'OddsRatio_working_3-way'!X507^(1/3)*SIN(('OddsRatio_working_3-way'!Y507+4*PI())/3)</f>
        <v>-0.45228644949032315</v>
      </c>
      <c r="AF507" s="11">
        <f>-'OddsRatio_working_3-way'!U507/(3*'OddsRatio_working_3-way'!X507^(1/3))*COS(('OddsRatio_working_3-way'!Y507)/3)</f>
        <v>0.52087709859200737</v>
      </c>
      <c r="AG507" s="11">
        <f>-'OddsRatio_working_3-way'!U507/(3*'OddsRatio_working_3-way'!X507^(1/3))*COS(('OddsRatio_working_3-way'!Y507+2*PI())/3)</f>
        <v>-0.26250601150016734</v>
      </c>
      <c r="AH507" s="11">
        <f>-'OddsRatio_working_3-way'!U507/(3*'OddsRatio_working_3-way'!X507^(1/3))*COS(('OddsRatio_working_3-way'!Y507+4*PI())/3)</f>
        <v>-0.25837108709184015</v>
      </c>
      <c r="AI507" s="11">
        <f>'OddsRatio_working_3-way'!U507/(3*'OddsRatio_working_3-way'!X507^(1/3))*SIN(('OddsRatio_working_3-way'!Y507)/3)</f>
        <v>-2.3872997202265519E-3</v>
      </c>
      <c r="AJ507" s="11">
        <f>'OddsRatio_working_3-way'!U507/(3*'OddsRatio_working_3-way'!X507^(1/3))*SIN(('OddsRatio_working_3-way'!Y507+2*PI())/3)</f>
        <v>-0.44989914977009682</v>
      </c>
      <c r="AK507" s="11">
        <f>'OddsRatio_working_3-way'!U507/(3*'OddsRatio_working_3-way'!X507^(1/3))*SIN(('OddsRatio_working_3-way'!Y507+4*PI())/3)</f>
        <v>0.45228644949032326</v>
      </c>
      <c r="AL507" s="11">
        <f>'OddsRatio_working_3-way'!Z507+'OddsRatio_working_3-way'!AF507</f>
        <v>1.0417541971840145</v>
      </c>
      <c r="AM507" s="11">
        <f>'OddsRatio_working_3-way'!AA507+'OddsRatio_working_3-way'!AG507</f>
        <v>-0.52501202300033456</v>
      </c>
      <c r="AN507" s="11">
        <f>'OddsRatio_working_3-way'!AB507+'OddsRatio_working_3-way'!AH507</f>
        <v>-0.51674217418368018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1.0417541971840145</v>
      </c>
      <c r="AS507" s="11">
        <f>IF(('OddsRatio_working_3-way'!X507=0),IF(Q507&gt;0,-Q507^(1/3),(-Q507)^(1/3)),'OddsRatio_working_3-way'!AM507-'OddsRatio_working_3-way'!R507/3)</f>
        <v>-0.52501202300033456</v>
      </c>
      <c r="AT507" s="11">
        <f>IF(('OddsRatio_working_3-way'!X507=0),IF(Q507&gt;0,-Q507^(1/3),(-Q507)^(1/3)),'OddsRatio_working_3-way'!AN507-'OddsRatio_working_3-way'!R507/3)</f>
        <v>-0.51674217418368018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3.41</v>
      </c>
      <c r="B508" s="4">
        <f>IF('True_Odds_Calculator_3-way'!B509="","",'True_Odds_Calculator_3-way'!B509)</f>
        <v>3.38</v>
      </c>
      <c r="C508" s="4">
        <f>IF('True_Odds_Calculator_3-way'!C509="","",'True_Odds_Calculator_3-way'!C509)</f>
        <v>2.2799999999999998</v>
      </c>
      <c r="D508" s="9">
        <f t="shared" si="104"/>
        <v>0.28459741807043454</v>
      </c>
      <c r="E508" s="9">
        <f t="shared" si="105"/>
        <v>0.28715465267546081</v>
      </c>
      <c r="F508" s="9">
        <f t="shared" si="106"/>
        <v>0.42824792925410482</v>
      </c>
      <c r="G508" s="9">
        <f t="shared" si="107"/>
        <v>1.043043701456378</v>
      </c>
      <c r="H508" s="9">
        <f t="shared" si="108"/>
        <v>3.5137353205098707</v>
      </c>
      <c r="I508" s="9">
        <f t="shared" si="109"/>
        <v>3.4824440094661799</v>
      </c>
      <c r="J508" s="9">
        <f t="shared" si="110"/>
        <v>2.335095937864164</v>
      </c>
      <c r="K508" s="11">
        <f t="shared" si="111"/>
        <v>0.29325513196480935</v>
      </c>
      <c r="L508" s="11">
        <f t="shared" si="112"/>
        <v>0.29585798816568049</v>
      </c>
      <c r="M508" s="11">
        <f t="shared" si="113"/>
        <v>0.43859649122807021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-0.27938175620035366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0.23098446110069465</v>
      </c>
      <c r="Q508" s="11">
        <f>2*'OddsRatio_working_3-way'!K508*'OddsRatio_working_3-way'!L508*'OddsRatio_working_3-way'!M508</f>
        <v>7.6106906458218992E-2</v>
      </c>
      <c r="R508" s="11">
        <f t="shared" si="114"/>
        <v>0</v>
      </c>
      <c r="S508" s="11">
        <f t="shared" si="115"/>
        <v>-0.82677002336204175</v>
      </c>
      <c r="T508" s="11">
        <f t="shared" si="116"/>
        <v>-0.27241186931204009</v>
      </c>
      <c r="U508" s="11">
        <f>'OddsRatio_working_3-way'!S508-'OddsRatio_working_3-way'!R508^2/3</f>
        <v>-0.82677002336204175</v>
      </c>
      <c r="V508" s="11">
        <f>'OddsRatio_working_3-way'!S508*'OddsRatio_working_3-way'!R508/3-2*'OddsRatio_working_3-way'!R508^3/27-'OddsRatio_working_3-way'!T508</f>
        <v>0.27241186931204009</v>
      </c>
      <c r="W508" s="11">
        <f>'OddsRatio_working_3-way'!V508^2+4*'OddsRatio_working_3-way'!U508^3/27</f>
        <v>-9.5158551068102726E-3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0.14467556950716515</v>
      </c>
      <c r="Y508" s="11">
        <f>IF('OddsRatio_working_3-way'!W508&gt;=0,IF('OddsRatio_working_3-way'!V508+SQRT('OddsRatio_working_3-way'!W508)&gt;0,0,PI()),ACOS('OddsRatio_working_3-way'!V508/(2*'OddsRatio_working_3-way'!X508)))</f>
        <v>0.34386784729675446</v>
      </c>
      <c r="Z508" s="11">
        <f>'OddsRatio_working_3-way'!X508^(1/3)*COS('OddsRatio_working_3-way'!Y508/3)</f>
        <v>0.52152185072818913</v>
      </c>
      <c r="AA508" s="11">
        <f>'OddsRatio_working_3-way'!X508^(1/3)*COS(('OddsRatio_working_3-way'!Y508+2*PI())/3)</f>
        <v>-0.31275828347288487</v>
      </c>
      <c r="AB508" s="11">
        <f>'OddsRatio_working_3-way'!X508^(1/3)*COS(('OddsRatio_working_3-way'!Y508+4*PI())/3)</f>
        <v>-0.2087635672553044</v>
      </c>
      <c r="AC508" s="11">
        <f>'OddsRatio_working_3-way'!X508^(1/3)*SIN('OddsRatio_working_3-way'!Y508/3)</f>
        <v>6.0041377402518942E-2</v>
      </c>
      <c r="AD508" s="11">
        <f>'OddsRatio_working_3-way'!X508^(1/3)*SIN(('OddsRatio_working_3-way'!Y508+2*PI())/3)</f>
        <v>0.42163048265802833</v>
      </c>
      <c r="AE508" s="11">
        <f>'OddsRatio_working_3-way'!X508^(1/3)*SIN(('OddsRatio_working_3-way'!Y508+4*PI())/3)</f>
        <v>-0.48167186006054713</v>
      </c>
      <c r="AF508" s="11">
        <f>-'OddsRatio_working_3-way'!U508/(3*'OddsRatio_working_3-way'!X508^(1/3))*COS(('OddsRatio_working_3-way'!Y508)/3)</f>
        <v>0.52152185072818891</v>
      </c>
      <c r="AG508" s="11">
        <f>-'OddsRatio_working_3-way'!U508/(3*'OddsRatio_working_3-way'!X508^(1/3))*COS(('OddsRatio_working_3-way'!Y508+2*PI())/3)</f>
        <v>-0.31275828347288476</v>
      </c>
      <c r="AH508" s="11">
        <f>-'OddsRatio_working_3-way'!U508/(3*'OddsRatio_working_3-way'!X508^(1/3))*COS(('OddsRatio_working_3-way'!Y508+4*PI())/3)</f>
        <v>-0.20876356725530429</v>
      </c>
      <c r="AI508" s="11">
        <f>'OddsRatio_working_3-way'!U508/(3*'OddsRatio_working_3-way'!X508^(1/3))*SIN(('OddsRatio_working_3-way'!Y508)/3)</f>
        <v>-6.0041377402518914E-2</v>
      </c>
      <c r="AJ508" s="11">
        <f>'OddsRatio_working_3-way'!U508/(3*'OddsRatio_working_3-way'!X508^(1/3))*SIN(('OddsRatio_working_3-way'!Y508+2*PI())/3)</f>
        <v>-0.42163048265802816</v>
      </c>
      <c r="AK508" s="11">
        <f>'OddsRatio_working_3-way'!U508/(3*'OddsRatio_working_3-way'!X508^(1/3))*SIN(('OddsRatio_working_3-way'!Y508+4*PI())/3)</f>
        <v>0.48167186006054696</v>
      </c>
      <c r="AL508" s="11">
        <f>'OddsRatio_working_3-way'!Z508+'OddsRatio_working_3-way'!AF508</f>
        <v>1.043043701456378</v>
      </c>
      <c r="AM508" s="11">
        <f>'OddsRatio_working_3-way'!AA508+'OddsRatio_working_3-way'!AG508</f>
        <v>-0.62551656694576963</v>
      </c>
      <c r="AN508" s="11">
        <f>'OddsRatio_working_3-way'!AB508+'OddsRatio_working_3-way'!AH508</f>
        <v>-0.41752713451060869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1.043043701456378</v>
      </c>
      <c r="AS508" s="11">
        <f>IF(('OddsRatio_working_3-way'!X508=0),IF(Q508&gt;0,-Q508^(1/3),(-Q508)^(1/3)),'OddsRatio_working_3-way'!AM508-'OddsRatio_working_3-way'!R508/3)</f>
        <v>-0.62551656694576963</v>
      </c>
      <c r="AT508" s="11">
        <f>IF(('OddsRatio_working_3-way'!X508=0),IF(Q508&gt;0,-Q508^(1/3),(-Q508)^(1/3)),'OddsRatio_working_3-way'!AN508-'OddsRatio_working_3-way'!R508/3)</f>
        <v>-0.41752713451060869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3.55</v>
      </c>
      <c r="B509" s="4">
        <f>IF('True_Odds_Calculator_3-way'!B510="","",'True_Odds_Calculator_3-way'!B510)</f>
        <v>3.77</v>
      </c>
      <c r="C509" s="4">
        <f>IF('True_Odds_Calculator_3-way'!C510="","",'True_Odds_Calculator_3-way'!C510)</f>
        <v>2.08</v>
      </c>
      <c r="D509" s="9">
        <f t="shared" si="104"/>
        <v>0.2730487264812419</v>
      </c>
      <c r="E509" s="9">
        <f t="shared" si="105"/>
        <v>0.25693447339054826</v>
      </c>
      <c r="F509" s="9">
        <f t="shared" si="106"/>
        <v>0.47001680012820973</v>
      </c>
      <c r="G509" s="9">
        <f t="shared" si="107"/>
        <v>1.0440588186052369</v>
      </c>
      <c r="H509" s="9">
        <f t="shared" si="108"/>
        <v>3.6623499874433536</v>
      </c>
      <c r="I509" s="9">
        <f t="shared" si="109"/>
        <v>3.8920429275365063</v>
      </c>
      <c r="J509" s="9">
        <f t="shared" si="110"/>
        <v>2.127583524093656</v>
      </c>
      <c r="K509" s="11">
        <f t="shared" si="111"/>
        <v>0.28169014084507044</v>
      </c>
      <c r="L509" s="11">
        <f t="shared" si="112"/>
        <v>0.26525198938992045</v>
      </c>
      <c r="M509" s="11">
        <f t="shared" si="113"/>
        <v>0.48076923076923073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-0.27403792270045479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0.22990421615594403</v>
      </c>
      <c r="Q509" s="11">
        <f>2*'OddsRatio_working_3-way'!K509*'OddsRatio_working_3-way'!L509*'OddsRatio_working_3-way'!M509</f>
        <v>7.1845067548732502E-2</v>
      </c>
      <c r="R509" s="11">
        <f t="shared" si="114"/>
        <v>0</v>
      </c>
      <c r="S509" s="11">
        <f t="shared" si="115"/>
        <v>-0.83895036822056046</v>
      </c>
      <c r="T509" s="11">
        <f t="shared" si="116"/>
        <v>-0.26217199006892511</v>
      </c>
      <c r="U509" s="11">
        <f>'OddsRatio_working_3-way'!S509-'OddsRatio_working_3-way'!R509^2/3</f>
        <v>-0.83895036822056046</v>
      </c>
      <c r="V509" s="11">
        <f>'OddsRatio_working_3-way'!S509*'OddsRatio_working_3-way'!R509/3-2*'OddsRatio_working_3-way'!R509^3/27-'OddsRatio_working_3-way'!T509</f>
        <v>0.26217199006892511</v>
      </c>
      <c r="W509" s="11">
        <f>'OddsRatio_working_3-way'!V509^2+4*'OddsRatio_working_3-way'!U509^3/27</f>
        <v>-1.8745094237313256E-2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0.1478844537248708</v>
      </c>
      <c r="Y509" s="11">
        <f>IF('OddsRatio_working_3-way'!W509&gt;=0,IF('OddsRatio_working_3-way'!V509+SQRT('OddsRatio_working_3-way'!W509)&gt;0,0,PI()),ACOS('OddsRatio_working_3-way'!V509/(2*'OddsRatio_working_3-way'!X509)))</f>
        <v>0.48126898571869825</v>
      </c>
      <c r="Z509" s="11">
        <f>'OddsRatio_working_3-way'!X509^(1/3)*COS('OddsRatio_working_3-way'!Y509/3)</f>
        <v>0.52202940930261843</v>
      </c>
      <c r="AA509" s="11">
        <f>'OddsRatio_working_3-way'!X509^(1/3)*COS(('OddsRatio_working_3-way'!Y509+2*PI())/3)</f>
        <v>-0.33416908881596147</v>
      </c>
      <c r="AB509" s="11">
        <f>'OddsRatio_working_3-way'!X509^(1/3)*COS(('OddsRatio_working_3-way'!Y509+4*PI())/3)</f>
        <v>-0.18786032048665718</v>
      </c>
      <c r="AC509" s="11">
        <f>'OddsRatio_working_3-way'!X509^(1/3)*SIN('OddsRatio_working_3-way'!Y509/3)</f>
        <v>8.4471406779726685E-2</v>
      </c>
      <c r="AD509" s="11">
        <f>'OddsRatio_working_3-way'!X509^(1/3)*SIN(('OddsRatio_working_3-way'!Y509+2*PI())/3)</f>
        <v>0.40985502658878897</v>
      </c>
      <c r="AE509" s="11">
        <f>'OddsRatio_working_3-way'!X509^(1/3)*SIN(('OddsRatio_working_3-way'!Y509+4*PI())/3)</f>
        <v>-0.49432643336851539</v>
      </c>
      <c r="AF509" s="11">
        <f>-'OddsRatio_working_3-way'!U509/(3*'OddsRatio_working_3-way'!X509^(1/3))*COS(('OddsRatio_working_3-way'!Y509)/3)</f>
        <v>0.52202940930261843</v>
      </c>
      <c r="AG509" s="11">
        <f>-'OddsRatio_working_3-way'!U509/(3*'OddsRatio_working_3-way'!X509^(1/3))*COS(('OddsRatio_working_3-way'!Y509+2*PI())/3)</f>
        <v>-0.33416908881596147</v>
      </c>
      <c r="AH509" s="11">
        <f>-'OddsRatio_working_3-way'!U509/(3*'OddsRatio_working_3-way'!X509^(1/3))*COS(('OddsRatio_working_3-way'!Y509+4*PI())/3)</f>
        <v>-0.18786032048665718</v>
      </c>
      <c r="AI509" s="11">
        <f>'OddsRatio_working_3-way'!U509/(3*'OddsRatio_working_3-way'!X509^(1/3))*SIN(('OddsRatio_working_3-way'!Y509)/3)</f>
        <v>-8.4471406779726685E-2</v>
      </c>
      <c r="AJ509" s="11">
        <f>'OddsRatio_working_3-way'!U509/(3*'OddsRatio_working_3-way'!X509^(1/3))*SIN(('OddsRatio_working_3-way'!Y509+2*PI())/3)</f>
        <v>-0.40985502658878897</v>
      </c>
      <c r="AK509" s="11">
        <f>'OddsRatio_working_3-way'!U509/(3*'OddsRatio_working_3-way'!X509^(1/3))*SIN(('OddsRatio_working_3-way'!Y509+4*PI())/3)</f>
        <v>0.49432643336851539</v>
      </c>
      <c r="AL509" s="11">
        <f>'OddsRatio_working_3-way'!Z509+'OddsRatio_working_3-way'!AF509</f>
        <v>1.0440588186052369</v>
      </c>
      <c r="AM509" s="11">
        <f>'OddsRatio_working_3-way'!AA509+'OddsRatio_working_3-way'!AG509</f>
        <v>-0.66833817763192294</v>
      </c>
      <c r="AN509" s="11">
        <f>'OddsRatio_working_3-way'!AB509+'OddsRatio_working_3-way'!AH509</f>
        <v>-0.37572064097331437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1.0440588186052369</v>
      </c>
      <c r="AS509" s="11">
        <f>IF(('OddsRatio_working_3-way'!X509=0),IF(Q509&gt;0,-Q509^(1/3),(-Q509)^(1/3)),'OddsRatio_working_3-way'!AM509-'OddsRatio_working_3-way'!R509/3)</f>
        <v>-0.66833817763192294</v>
      </c>
      <c r="AT509" s="11">
        <f>IF(('OddsRatio_working_3-way'!X509=0),IF(Q509&gt;0,-Q509^(1/3),(-Q509)^(1/3)),'OddsRatio_working_3-way'!AN509-'OddsRatio_working_3-way'!R509/3)</f>
        <v>-0.37572064097331437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8.2200000000000006</v>
      </c>
      <c r="B510" s="4">
        <f>IF('True_Odds_Calculator_3-way'!B511="","",'True_Odds_Calculator_3-way'!B511)</f>
        <v>5.32</v>
      </c>
      <c r="C510" s="4">
        <f>IF('True_Odds_Calculator_3-way'!C511="","",'True_Odds_Calculator_3-way'!C511)</f>
        <v>1.38</v>
      </c>
      <c r="D510" s="9">
        <f t="shared" si="104"/>
        <v>0.11384786091646744</v>
      </c>
      <c r="E510" s="9">
        <f t="shared" si="105"/>
        <v>0.17676419059230494</v>
      </c>
      <c r="F510" s="9">
        <f t="shared" si="106"/>
        <v>0.70938794849122766</v>
      </c>
      <c r="G510" s="9">
        <f t="shared" si="107"/>
        <v>1.078068154708002</v>
      </c>
      <c r="H510" s="9">
        <f t="shared" si="108"/>
        <v>8.7836520769917747</v>
      </c>
      <c r="I510" s="9">
        <f t="shared" si="109"/>
        <v>5.6572544283385691</v>
      </c>
      <c r="J510" s="9">
        <f t="shared" si="110"/>
        <v>1.4096658987890405</v>
      </c>
      <c r="K510" s="11">
        <f t="shared" si="111"/>
        <v>0.121654501216545</v>
      </c>
      <c r="L510" s="11">
        <f t="shared" si="112"/>
        <v>0.18796992481203006</v>
      </c>
      <c r="M510" s="11">
        <f t="shared" si="113"/>
        <v>0.7246376811594204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-0.19640023575282217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0.19752120171368867</v>
      </c>
      <c r="Q510" s="11">
        <f>2*'OddsRatio_working_3-way'!K510*'OddsRatio_working_3-way'!L510*'OddsRatio_working_3-way'!M510</f>
        <v>3.3141141227128967E-2</v>
      </c>
      <c r="R510" s="11">
        <f t="shared" si="114"/>
        <v>0</v>
      </c>
      <c r="S510" s="11">
        <f t="shared" si="115"/>
        <v>-1.0057075591410047</v>
      </c>
      <c r="T510" s="11">
        <f t="shared" si="116"/>
        <v>-0.16874287905050411</v>
      </c>
      <c r="U510" s="11">
        <f>'OddsRatio_working_3-way'!S510-'OddsRatio_working_3-way'!R510^2/3</f>
        <v>-1.0057075591410047</v>
      </c>
      <c r="V510" s="11">
        <f>'OddsRatio_working_3-way'!S510*'OddsRatio_working_3-way'!R510/3-2*'OddsRatio_working_3-way'!R510^3/27-'OddsRatio_working_3-way'!T510</f>
        <v>0.16874287905050411</v>
      </c>
      <c r="W510" s="11">
        <f>'OddsRatio_working_3-way'!V510^2+4*'OddsRatio_working_3-way'!U510^3/27</f>
        <v>-0.12222518773979515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0.19410006888847839</v>
      </c>
      <c r="Y510" s="11">
        <f>IF('OddsRatio_working_3-way'!W510&gt;=0,IF('OddsRatio_working_3-way'!V510+SQRT('OddsRatio_working_3-way'!W510)&gt;0,0,PI()),ACOS('OddsRatio_working_3-way'!V510/(2*'OddsRatio_working_3-way'!X510)))</f>
        <v>1.1211132816531357</v>
      </c>
      <c r="Z510" s="11">
        <f>'OddsRatio_working_3-way'!X510^(1/3)*COS('OddsRatio_working_3-way'!Y510/3)</f>
        <v>0.53903407735400111</v>
      </c>
      <c r="AA510" s="11">
        <f>'OddsRatio_working_3-way'!X510^(1/3)*COS(('OddsRatio_working_3-way'!Y510+2*PI())/3)</f>
        <v>-0.45257054826802634</v>
      </c>
      <c r="AB510" s="11">
        <f>'OddsRatio_working_3-way'!X510^(1/3)*COS(('OddsRatio_working_3-way'!Y510+4*PI())/3)</f>
        <v>-8.6463529085974933E-2</v>
      </c>
      <c r="AC510" s="11">
        <f>'OddsRatio_working_3-way'!X510^(1/3)*SIN('OddsRatio_working_3-way'!Y510/3)</f>
        <v>0.21137198607696905</v>
      </c>
      <c r="AD510" s="11">
        <f>'OddsRatio_working_3-way'!X510^(1/3)*SIN(('OddsRatio_working_3-way'!Y510+2*PI())/3)</f>
        <v>0.36113121145558674</v>
      </c>
      <c r="AE510" s="11">
        <f>'OddsRatio_working_3-way'!X510^(1/3)*SIN(('OddsRatio_working_3-way'!Y510+4*PI())/3)</f>
        <v>-0.57250319753255563</v>
      </c>
      <c r="AF510" s="11">
        <f>-'OddsRatio_working_3-way'!U510/(3*'OddsRatio_working_3-way'!X510^(1/3))*COS(('OddsRatio_working_3-way'!Y510)/3)</f>
        <v>0.539034077354001</v>
      </c>
      <c r="AG510" s="11">
        <f>-'OddsRatio_working_3-way'!U510/(3*'OddsRatio_working_3-way'!X510^(1/3))*COS(('OddsRatio_working_3-way'!Y510+2*PI())/3)</f>
        <v>-0.45257054826802628</v>
      </c>
      <c r="AH510" s="11">
        <f>-'OddsRatio_working_3-way'!U510/(3*'OddsRatio_working_3-way'!X510^(1/3))*COS(('OddsRatio_working_3-way'!Y510+4*PI())/3)</f>
        <v>-8.6463529085974919E-2</v>
      </c>
      <c r="AI510" s="11">
        <f>'OddsRatio_working_3-way'!U510/(3*'OddsRatio_working_3-way'!X510^(1/3))*SIN(('OddsRatio_working_3-way'!Y510)/3)</f>
        <v>-0.211371986076969</v>
      </c>
      <c r="AJ510" s="11">
        <f>'OddsRatio_working_3-way'!U510/(3*'OddsRatio_working_3-way'!X510^(1/3))*SIN(('OddsRatio_working_3-way'!Y510+2*PI())/3)</f>
        <v>-0.36113121145558669</v>
      </c>
      <c r="AK510" s="11">
        <f>'OddsRatio_working_3-way'!U510/(3*'OddsRatio_working_3-way'!X510^(1/3))*SIN(('OddsRatio_working_3-way'!Y510+4*PI())/3)</f>
        <v>0.57250319753255552</v>
      </c>
      <c r="AL510" s="11">
        <f>'OddsRatio_working_3-way'!Z510+'OddsRatio_working_3-way'!AF510</f>
        <v>1.078068154708002</v>
      </c>
      <c r="AM510" s="11">
        <f>'OddsRatio_working_3-way'!AA510+'OddsRatio_working_3-way'!AG510</f>
        <v>-0.90514109653605268</v>
      </c>
      <c r="AN510" s="11">
        <f>'OddsRatio_working_3-way'!AB510+'OddsRatio_working_3-way'!AH510</f>
        <v>-0.17292705817194987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1.078068154708002</v>
      </c>
      <c r="AS510" s="11">
        <f>IF(('OddsRatio_working_3-way'!X510=0),IF(Q510&gt;0,-Q510^(1/3),(-Q510)^(1/3)),'OddsRatio_working_3-way'!AM510-'OddsRatio_working_3-way'!R510/3)</f>
        <v>-0.90514109653605268</v>
      </c>
      <c r="AT510" s="11">
        <f>IF(('OddsRatio_working_3-way'!X510=0),IF(Q510&gt;0,-Q510^(1/3),(-Q510)^(1/3)),'OddsRatio_working_3-way'!AN510-'OddsRatio_working_3-way'!R510/3)</f>
        <v>-0.17292705817194987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1.57</v>
      </c>
      <c r="B511" s="4">
        <f>IF('True_Odds_Calculator_3-way'!B512="","",'True_Odds_Calculator_3-way'!B512)</f>
        <v>4.54</v>
      </c>
      <c r="C511" s="4">
        <f>IF('True_Odds_Calculator_3-way'!C512="","",'True_Odds_Calculator_3-way'!C512)</f>
        <v>5.66</v>
      </c>
      <c r="D511" s="9">
        <f t="shared" si="104"/>
        <v>0.62243170924950519</v>
      </c>
      <c r="E511" s="9">
        <f t="shared" si="105"/>
        <v>0.20976157386998018</v>
      </c>
      <c r="F511" s="9">
        <f t="shared" si="106"/>
        <v>0.1678067168805146</v>
      </c>
      <c r="G511" s="9">
        <f t="shared" si="107"/>
        <v>1.0642139535070825</v>
      </c>
      <c r="H511" s="9">
        <f t="shared" si="108"/>
        <v>1.6066019534990374</v>
      </c>
      <c r="I511" s="9">
        <f t="shared" si="109"/>
        <v>4.7673173954150716</v>
      </c>
      <c r="J511" s="9">
        <f t="shared" si="110"/>
        <v>5.9592370233430039</v>
      </c>
      <c r="K511" s="11">
        <f t="shared" si="111"/>
        <v>0.63694267515923564</v>
      </c>
      <c r="L511" s="11">
        <f t="shared" si="112"/>
        <v>0.22026431718061673</v>
      </c>
      <c r="M511" s="11">
        <f t="shared" si="113"/>
        <v>0.17667844522968199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-0.23307307068317695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0.21738404061061067</v>
      </c>
      <c r="Q511" s="11">
        <f>2*'OddsRatio_working_3-way'!K511*'OddsRatio_working_3-way'!L511*'OddsRatio_working_3-way'!M511</f>
        <v>4.9574467642100495E-2</v>
      </c>
      <c r="R511" s="11">
        <f t="shared" si="114"/>
        <v>0</v>
      </c>
      <c r="S511" s="11">
        <f t="shared" si="115"/>
        <v>-0.93268621713105226</v>
      </c>
      <c r="T511" s="11">
        <f t="shared" si="116"/>
        <v>-0.21269925134117498</v>
      </c>
      <c r="U511" s="11">
        <f>'OddsRatio_working_3-way'!S511-'OddsRatio_working_3-way'!R511^2/3</f>
        <v>-0.93268621713105226</v>
      </c>
      <c r="V511" s="11">
        <f>'OddsRatio_working_3-way'!S511*'OddsRatio_working_3-way'!R511/3-2*'OddsRatio_working_3-way'!R511^3/27-'OddsRatio_working_3-way'!T511</f>
        <v>0.21269925134117498</v>
      </c>
      <c r="W511" s="11">
        <f>'OddsRatio_working_3-way'!V511^2+4*'OddsRatio_working_3-way'!U511^3/27</f>
        <v>-7.4958595730807626E-2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0.17334904618421179</v>
      </c>
      <c r="Y511" s="11">
        <f>IF('OddsRatio_working_3-way'!W511&gt;=0,IF('OddsRatio_working_3-way'!V511+SQRT('OddsRatio_working_3-way'!W511)&gt;0,0,PI()),ACOS('OddsRatio_working_3-way'!V511/(2*'OddsRatio_working_3-way'!X511)))</f>
        <v>0.91031133665333031</v>
      </c>
      <c r="Z511" s="11">
        <f>'OddsRatio_working_3-way'!X511^(1/3)*COS('OddsRatio_working_3-way'!Y511/3)</f>
        <v>0.53210697675354124</v>
      </c>
      <c r="AA511" s="11">
        <f>'OddsRatio_working_3-way'!X511^(1/3)*COS(('OddsRatio_working_3-way'!Y511+2*PI())/3)</f>
        <v>-0.41033854737602332</v>
      </c>
      <c r="AB511" s="11">
        <f>'OddsRatio_working_3-way'!X511^(1/3)*COS(('OddsRatio_working_3-way'!Y511+4*PI())/3)</f>
        <v>-0.12176842937751799</v>
      </c>
      <c r="AC511" s="11">
        <f>'OddsRatio_working_3-way'!X511^(1/3)*SIN('OddsRatio_working_3-way'!Y511/3)</f>
        <v>0.16660603530651918</v>
      </c>
      <c r="AD511" s="11">
        <f>'OddsRatio_working_3-way'!X511^(1/3)*SIN(('OddsRatio_working_3-way'!Y511+2*PI())/3)</f>
        <v>0.37751514174624284</v>
      </c>
      <c r="AE511" s="11">
        <f>'OddsRatio_working_3-way'!X511^(1/3)*SIN(('OddsRatio_working_3-way'!Y511+4*PI())/3)</f>
        <v>-0.54412117705276197</v>
      </c>
      <c r="AF511" s="11">
        <f>-'OddsRatio_working_3-way'!U511/(3*'OddsRatio_working_3-way'!X511^(1/3))*COS(('OddsRatio_working_3-way'!Y511)/3)</f>
        <v>0.53210697675354124</v>
      </c>
      <c r="AG511" s="11">
        <f>-'OddsRatio_working_3-way'!U511/(3*'OddsRatio_working_3-way'!X511^(1/3))*COS(('OddsRatio_working_3-way'!Y511+2*PI())/3)</f>
        <v>-0.41033854737602332</v>
      </c>
      <c r="AH511" s="11">
        <f>-'OddsRatio_working_3-way'!U511/(3*'OddsRatio_working_3-way'!X511^(1/3))*COS(('OddsRatio_working_3-way'!Y511+4*PI())/3)</f>
        <v>-0.12176842937751799</v>
      </c>
      <c r="AI511" s="11">
        <f>'OddsRatio_working_3-way'!U511/(3*'OddsRatio_working_3-way'!X511^(1/3))*SIN(('OddsRatio_working_3-way'!Y511)/3)</f>
        <v>-0.16660603530651918</v>
      </c>
      <c r="AJ511" s="11">
        <f>'OddsRatio_working_3-way'!U511/(3*'OddsRatio_working_3-way'!X511^(1/3))*SIN(('OddsRatio_working_3-way'!Y511+2*PI())/3)</f>
        <v>-0.37751514174624284</v>
      </c>
      <c r="AK511" s="11">
        <f>'OddsRatio_working_3-way'!U511/(3*'OddsRatio_working_3-way'!X511^(1/3))*SIN(('OddsRatio_working_3-way'!Y511+4*PI())/3)</f>
        <v>0.54412117705276197</v>
      </c>
      <c r="AL511" s="11">
        <f>'OddsRatio_working_3-way'!Z511+'OddsRatio_working_3-way'!AF511</f>
        <v>1.0642139535070825</v>
      </c>
      <c r="AM511" s="11">
        <f>'OddsRatio_working_3-way'!AA511+'OddsRatio_working_3-way'!AG511</f>
        <v>-0.82067709475204664</v>
      </c>
      <c r="AN511" s="11">
        <f>'OddsRatio_working_3-way'!AB511+'OddsRatio_working_3-way'!AH511</f>
        <v>-0.24353685875503597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1.0642139535070825</v>
      </c>
      <c r="AS511" s="11">
        <f>IF(('OddsRatio_working_3-way'!X511=0),IF(Q511&gt;0,-Q511^(1/3),(-Q511)^(1/3)),'OddsRatio_working_3-way'!AM511-'OddsRatio_working_3-way'!R511/3)</f>
        <v>-0.82067709475204664</v>
      </c>
      <c r="AT511" s="11">
        <f>IF(('OddsRatio_working_3-way'!X511=0),IF(Q511&gt;0,-Q511^(1/3),(-Q511)^(1/3)),'OddsRatio_working_3-way'!AN511-'OddsRatio_working_3-way'!R511/3)</f>
        <v>-0.24353685875503597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2.2200000000000002</v>
      </c>
      <c r="B512" s="4">
        <f>IF('True_Odds_Calculator_3-way'!B513="","",'True_Odds_Calculator_3-way'!B513)</f>
        <v>2.93</v>
      </c>
      <c r="C512" s="4">
        <f>IF('True_Odds_Calculator_3-way'!C513="","",'True_Odds_Calculator_3-way'!C513)</f>
        <v>4.2</v>
      </c>
      <c r="D512" s="9">
        <f t="shared" si="104"/>
        <v>0.43910087621726124</v>
      </c>
      <c r="E512" s="9">
        <f t="shared" si="105"/>
        <v>0.33104088761321038</v>
      </c>
      <c r="F512" s="9">
        <f t="shared" si="106"/>
        <v>0.22985823616952844</v>
      </c>
      <c r="G512" s="9">
        <f t="shared" si="107"/>
        <v>1.047033620407321</v>
      </c>
      <c r="H512" s="9">
        <f t="shared" si="108"/>
        <v>2.2773810168969315</v>
      </c>
      <c r="I512" s="9">
        <f t="shared" si="109"/>
        <v>3.0207748873861298</v>
      </c>
      <c r="J512" s="9">
        <f t="shared" si="110"/>
        <v>4.3505075853034265</v>
      </c>
      <c r="K512" s="11">
        <f t="shared" si="111"/>
        <v>0.4504504504504504</v>
      </c>
      <c r="L512" s="11">
        <f t="shared" si="112"/>
        <v>0.34129692832764502</v>
      </c>
      <c r="M512" s="11">
        <f t="shared" si="113"/>
        <v>0.23809523809523808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-0.27580188672338846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0.23243623926217777</v>
      </c>
      <c r="Q512" s="11">
        <f>2*'OddsRatio_working_3-way'!K512*'OddsRatio_working_3-way'!L512*'OddsRatio_working_3-way'!M512</f>
        <v>7.3208264334544179E-2</v>
      </c>
      <c r="R512" s="11">
        <f t="shared" si="114"/>
        <v>0</v>
      </c>
      <c r="S512" s="11">
        <f t="shared" si="115"/>
        <v>-0.84276522551601096</v>
      </c>
      <c r="T512" s="11">
        <f t="shared" si="116"/>
        <v>-0.26543786630425542</v>
      </c>
      <c r="U512" s="11">
        <f>'OddsRatio_working_3-way'!S512-'OddsRatio_working_3-way'!R512^2/3</f>
        <v>-0.84276522551601096</v>
      </c>
      <c r="V512" s="11">
        <f>'OddsRatio_working_3-way'!S512*'OddsRatio_working_3-way'!R512/3-2*'OddsRatio_working_3-way'!R512^3/27-'OddsRatio_working_3-way'!T512</f>
        <v>0.26543786630425542</v>
      </c>
      <c r="W512" s="11">
        <f>'OddsRatio_working_3-way'!V512^2+4*'OddsRatio_working_3-way'!U512^3/27</f>
        <v>-1.8220771669079927E-2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0.14889428509620148</v>
      </c>
      <c r="Y512" s="11">
        <f>IF('OddsRatio_working_3-way'!W512&gt;=0,IF('OddsRatio_working_3-way'!V512+SQRT('OddsRatio_working_3-way'!W512)&gt;0,0,PI()),ACOS('OddsRatio_working_3-way'!V512/(2*'OddsRatio_working_3-way'!X512)))</f>
        <v>0.47045195300726816</v>
      </c>
      <c r="Z512" s="11">
        <f>'OddsRatio_working_3-way'!X512^(1/3)*COS('OddsRatio_working_3-way'!Y512/3)</f>
        <v>0.52351681020366048</v>
      </c>
      <c r="AA512" s="11">
        <f>'OddsRatio_working_3-way'!X512^(1/3)*COS(('OddsRatio_working_3-way'!Y512+2*PI())/3)</f>
        <v>-0.33344465521048883</v>
      </c>
      <c r="AB512" s="11">
        <f>'OddsRatio_working_3-way'!X512^(1/3)*COS(('OddsRatio_working_3-way'!Y512+4*PI())/3)</f>
        <v>-0.19007215499317173</v>
      </c>
      <c r="AC512" s="11">
        <f>'OddsRatio_working_3-way'!X512^(1/3)*SIN('OddsRatio_working_3-way'!Y512/3)</f>
        <v>8.277615159485785E-2</v>
      </c>
      <c r="AD512" s="11">
        <f>'OddsRatio_working_3-way'!X512^(1/3)*SIN(('OddsRatio_working_3-way'!Y512+2*PI())/3)</f>
        <v>0.4119907811471375</v>
      </c>
      <c r="AE512" s="11">
        <f>'OddsRatio_working_3-way'!X512^(1/3)*SIN(('OddsRatio_working_3-way'!Y512+4*PI())/3)</f>
        <v>-0.49476693274199524</v>
      </c>
      <c r="AF512" s="11">
        <f>-'OddsRatio_working_3-way'!U512/(3*'OddsRatio_working_3-way'!X512^(1/3))*COS(('OddsRatio_working_3-way'!Y512)/3)</f>
        <v>0.52351681020366048</v>
      </c>
      <c r="AG512" s="11">
        <f>-'OddsRatio_working_3-way'!U512/(3*'OddsRatio_working_3-way'!X512^(1/3))*COS(('OddsRatio_working_3-way'!Y512+2*PI())/3)</f>
        <v>-0.33344465521048883</v>
      </c>
      <c r="AH512" s="11">
        <f>-'OddsRatio_working_3-way'!U512/(3*'OddsRatio_working_3-way'!X512^(1/3))*COS(('OddsRatio_working_3-way'!Y512+4*PI())/3)</f>
        <v>-0.19007215499317173</v>
      </c>
      <c r="AI512" s="11">
        <f>'OddsRatio_working_3-way'!U512/(3*'OddsRatio_working_3-way'!X512^(1/3))*SIN(('OddsRatio_working_3-way'!Y512)/3)</f>
        <v>-8.277615159485785E-2</v>
      </c>
      <c r="AJ512" s="11">
        <f>'OddsRatio_working_3-way'!U512/(3*'OddsRatio_working_3-way'!X512^(1/3))*SIN(('OddsRatio_working_3-way'!Y512+2*PI())/3)</f>
        <v>-0.4119907811471375</v>
      </c>
      <c r="AK512" s="11">
        <f>'OddsRatio_working_3-way'!U512/(3*'OddsRatio_working_3-way'!X512^(1/3))*SIN(('OddsRatio_working_3-way'!Y512+4*PI())/3)</f>
        <v>0.49476693274199524</v>
      </c>
      <c r="AL512" s="11">
        <f>'OddsRatio_working_3-way'!Z512+'OddsRatio_working_3-way'!AF512</f>
        <v>1.047033620407321</v>
      </c>
      <c r="AM512" s="11">
        <f>'OddsRatio_working_3-way'!AA512+'OddsRatio_working_3-way'!AG512</f>
        <v>-0.66688931042097765</v>
      </c>
      <c r="AN512" s="11">
        <f>'OddsRatio_working_3-way'!AB512+'OddsRatio_working_3-way'!AH512</f>
        <v>-0.38014430998634346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1.047033620407321</v>
      </c>
      <c r="AS512" s="11">
        <f>IF(('OddsRatio_working_3-way'!X512=0),IF(Q512&gt;0,-Q512^(1/3),(-Q512)^(1/3)),'OddsRatio_working_3-way'!AM512-'OddsRatio_working_3-way'!R512/3)</f>
        <v>-0.66688931042097765</v>
      </c>
      <c r="AT512" s="11">
        <f>IF(('OddsRatio_working_3-way'!X512=0),IF(Q512&gt;0,-Q512^(1/3),(-Q512)^(1/3)),'OddsRatio_working_3-way'!AN512-'OddsRatio_working_3-way'!R512/3)</f>
        <v>-0.38014430998634346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2.7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2.97</v>
      </c>
      <c r="D513" s="9">
        <f t="shared" si="104"/>
        <v>0.36082059126674998</v>
      </c>
      <c r="E513" s="9">
        <f t="shared" si="105"/>
        <v>0.31161235363236284</v>
      </c>
      <c r="F513" s="9">
        <f t="shared" si="106"/>
        <v>0.32756705510088724</v>
      </c>
      <c r="G513" s="9">
        <f t="shared" si="107"/>
        <v>1.0420355616905022</v>
      </c>
      <c r="H513" s="9">
        <f t="shared" si="108"/>
        <v>2.7714604548738544</v>
      </c>
      <c r="I513" s="9">
        <f t="shared" si="109"/>
        <v>3.209115390783865</v>
      </c>
      <c r="J513" s="9">
        <f t="shared" si="110"/>
        <v>3.0528100565302894</v>
      </c>
      <c r="K513" s="11">
        <f t="shared" si="111"/>
        <v>0.37037037037037035</v>
      </c>
      <c r="L513" s="11">
        <f t="shared" si="112"/>
        <v>0.32051282051282048</v>
      </c>
      <c r="M513" s="11">
        <f t="shared" si="113"/>
        <v>0.33670033670033667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-0.28377635167758641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0.23142152771782398</v>
      </c>
      <c r="Q513" s="11">
        <f>2*'OddsRatio_working_3-way'!K513*'OddsRatio_working_3-way'!L513*'OddsRatio_working_3-way'!M513</f>
        <v>7.9938351543289793E-2</v>
      </c>
      <c r="R513" s="11">
        <f t="shared" si="114"/>
        <v>0</v>
      </c>
      <c r="S513" s="11">
        <f t="shared" si="115"/>
        <v>-0.81550674095900155</v>
      </c>
      <c r="T513" s="11">
        <f t="shared" si="116"/>
        <v>-0.28169490188566543</v>
      </c>
      <c r="U513" s="11">
        <f>'OddsRatio_working_3-way'!S513-'OddsRatio_working_3-way'!R513^2/3</f>
        <v>-0.81550674095900155</v>
      </c>
      <c r="V513" s="11">
        <f>'OddsRatio_working_3-way'!S513*'OddsRatio_working_3-way'!R513/3-2*'OddsRatio_working_3-way'!R513^3/27-'OddsRatio_working_3-way'!T513</f>
        <v>0.28169490188566543</v>
      </c>
      <c r="W513" s="11">
        <f>'OddsRatio_working_3-way'!V513^2+4*'OddsRatio_working_3-way'!U513^3/27</f>
        <v>-9.966893647141567E-4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0.14172923755623681</v>
      </c>
      <c r="Y513" s="11">
        <f>IF('OddsRatio_working_3-way'!W513&gt;=0,IF('OddsRatio_working_3-way'!V513+SQRT('OddsRatio_working_3-way'!W513)&gt;0,0,PI()),ACOS('OddsRatio_working_3-way'!V513/(2*'OddsRatio_working_3-way'!X513)))</f>
        <v>0.11160726063505177</v>
      </c>
      <c r="Z513" s="11">
        <f>'OddsRatio_working_3-way'!X513^(1/3)*COS('OddsRatio_working_3-way'!Y513/3)</f>
        <v>0.52101778084525108</v>
      </c>
      <c r="AA513" s="11">
        <f>'OddsRatio_working_3-way'!X513^(1/3)*COS(('OddsRatio_working_3-way'!Y513+2*PI())/3)</f>
        <v>-0.27730291531446827</v>
      </c>
      <c r="AB513" s="11">
        <f>'OddsRatio_working_3-way'!X513^(1/3)*COS(('OddsRatio_working_3-way'!Y513+4*PI())/3)</f>
        <v>-0.24371486553078248</v>
      </c>
      <c r="AC513" s="11">
        <f>'OddsRatio_working_3-way'!X513^(1/3)*SIN('OddsRatio_working_3-way'!Y513/3)</f>
        <v>1.9392069584165537E-2</v>
      </c>
      <c r="AD513" s="11">
        <f>'OddsRatio_working_3-way'!X513^(1/3)*SIN(('OddsRatio_working_3-way'!Y513+2*PI())/3)</f>
        <v>0.44151859924329806</v>
      </c>
      <c r="AE513" s="11">
        <f>'OddsRatio_working_3-way'!X513^(1/3)*SIN(('OddsRatio_working_3-way'!Y513+4*PI())/3)</f>
        <v>-0.46091066882746357</v>
      </c>
      <c r="AF513" s="11">
        <f>-'OddsRatio_working_3-way'!U513/(3*'OddsRatio_working_3-way'!X513^(1/3))*COS(('OddsRatio_working_3-way'!Y513)/3)</f>
        <v>0.52101778084525108</v>
      </c>
      <c r="AG513" s="11">
        <f>-'OddsRatio_working_3-way'!U513/(3*'OddsRatio_working_3-way'!X513^(1/3))*COS(('OddsRatio_working_3-way'!Y513+2*PI())/3)</f>
        <v>-0.27730291531446827</v>
      </c>
      <c r="AH513" s="11">
        <f>-'OddsRatio_working_3-way'!U513/(3*'OddsRatio_working_3-way'!X513^(1/3))*COS(('OddsRatio_working_3-way'!Y513+4*PI())/3)</f>
        <v>-0.24371486553078248</v>
      </c>
      <c r="AI513" s="11">
        <f>'OddsRatio_working_3-way'!U513/(3*'OddsRatio_working_3-way'!X513^(1/3))*SIN(('OddsRatio_working_3-way'!Y513)/3)</f>
        <v>-1.9392069584165537E-2</v>
      </c>
      <c r="AJ513" s="11">
        <f>'OddsRatio_working_3-way'!U513/(3*'OddsRatio_working_3-way'!X513^(1/3))*SIN(('OddsRatio_working_3-way'!Y513+2*PI())/3)</f>
        <v>-0.44151859924329806</v>
      </c>
      <c r="AK513" s="11">
        <f>'OddsRatio_working_3-way'!U513/(3*'OddsRatio_working_3-way'!X513^(1/3))*SIN(('OddsRatio_working_3-way'!Y513+4*PI())/3)</f>
        <v>0.46091066882746357</v>
      </c>
      <c r="AL513" s="11">
        <f>'OddsRatio_working_3-way'!Z513+'OddsRatio_working_3-way'!AF513</f>
        <v>1.0420355616905022</v>
      </c>
      <c r="AM513" s="11">
        <f>'OddsRatio_working_3-way'!AA513+'OddsRatio_working_3-way'!AG513</f>
        <v>-0.55460583062893654</v>
      </c>
      <c r="AN513" s="11">
        <f>'OddsRatio_working_3-way'!AB513+'OddsRatio_working_3-way'!AH513</f>
        <v>-0.48742973106156495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1.0420355616905022</v>
      </c>
      <c r="AS513" s="11">
        <f>IF(('OddsRatio_working_3-way'!X513=0),IF(Q513&gt;0,-Q513^(1/3),(-Q513)^(1/3)),'OddsRatio_working_3-way'!AM513-'OddsRatio_working_3-way'!R513/3)</f>
        <v>-0.55460583062893654</v>
      </c>
      <c r="AT513" s="11">
        <f>IF(('OddsRatio_working_3-way'!X513=0),IF(Q513&gt;0,-Q513^(1/3),(-Q513)^(1/3)),'OddsRatio_working_3-way'!AN513-'OddsRatio_working_3-way'!R513/3)</f>
        <v>-0.48742973106156495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1.42</v>
      </c>
      <c r="B514" s="4">
        <f>IF('True_Odds_Calculator_3-way'!B515="","",'True_Odds_Calculator_3-way'!B515)</f>
        <v>4.7699999999999996</v>
      </c>
      <c r="C514" s="4">
        <f>IF('True_Odds_Calculator_3-way'!C515="","",'True_Odds_Calculator_3-way'!C515)</f>
        <v>8.2899999999999991</v>
      </c>
      <c r="D514" s="9">
        <f t="shared" si="104"/>
        <v>0.68893419921567289</v>
      </c>
      <c r="E514" s="9">
        <f t="shared" si="105"/>
        <v>0.19790589920526977</v>
      </c>
      <c r="F514" s="9">
        <f t="shared" si="106"/>
        <v>0.11315990157905731</v>
      </c>
      <c r="G514" s="9">
        <f t="shared" si="107"/>
        <v>1.0750415059282696</v>
      </c>
      <c r="H514" s="9">
        <f t="shared" si="108"/>
        <v>1.4515174324898727</v>
      </c>
      <c r="I514" s="9">
        <f t="shared" si="109"/>
        <v>5.052906477349576</v>
      </c>
      <c r="J514" s="9">
        <f t="shared" si="110"/>
        <v>8.8370525782170848</v>
      </c>
      <c r="K514" s="11">
        <f t="shared" si="111"/>
        <v>0.70422535211267612</v>
      </c>
      <c r="L514" s="11">
        <f t="shared" si="112"/>
        <v>0.20964360587002098</v>
      </c>
      <c r="M514" s="11">
        <f t="shared" si="113"/>
        <v>0.12062726176115804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-0.20556866473667312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0.20444694909766062</v>
      </c>
      <c r="Q514" s="11">
        <f>2*'OddsRatio_working_3-way'!K514*'OddsRatio_working_3-way'!L514*'OddsRatio_working_3-way'!M514</f>
        <v>3.5617935382867706E-2</v>
      </c>
      <c r="R514" s="11">
        <f t="shared" si="114"/>
        <v>0</v>
      </c>
      <c r="S514" s="11">
        <f t="shared" si="115"/>
        <v>-0.99454335299375818</v>
      </c>
      <c r="T514" s="11">
        <f t="shared" si="116"/>
        <v>-0.17326539250762338</v>
      </c>
      <c r="U514" s="11">
        <f>'OddsRatio_working_3-way'!S514-'OddsRatio_working_3-way'!R514^2/3</f>
        <v>-0.99454335299375818</v>
      </c>
      <c r="V514" s="11">
        <f>'OddsRatio_working_3-way'!S514*'OddsRatio_working_3-way'!R514/3-2*'OddsRatio_working_3-way'!R514^3/27-'OddsRatio_working_3-way'!T514</f>
        <v>0.17326539250762338</v>
      </c>
      <c r="W514" s="11">
        <f>'OddsRatio_working_3-way'!V514^2+4*'OddsRatio_working_3-way'!U514^3/27</f>
        <v>-0.11571528472203563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0.19087704220443616</v>
      </c>
      <c r="Y514" s="11">
        <f>IF('OddsRatio_working_3-way'!W514&gt;=0,IF('OddsRatio_working_3-way'!V514+SQRT('OddsRatio_working_3-way'!W514)&gt;0,0,PI()),ACOS('OddsRatio_working_3-way'!V514/(2*'OddsRatio_working_3-way'!X514)))</f>
        <v>1.0996965850574572</v>
      </c>
      <c r="Z514" s="11">
        <f>'OddsRatio_working_3-way'!X514^(1/3)*COS('OddsRatio_working_3-way'!Y514/3)</f>
        <v>0.53752075296413471</v>
      </c>
      <c r="AA514" s="11">
        <f>'OddsRatio_working_3-way'!X514^(1/3)*COS(('OddsRatio_working_3-way'!Y514+2*PI())/3)</f>
        <v>-0.44747640359796925</v>
      </c>
      <c r="AB514" s="11">
        <f>'OddsRatio_working_3-way'!X514^(1/3)*COS(('OddsRatio_working_3-way'!Y514+4*PI())/3)</f>
        <v>-9.0044349366165566E-2</v>
      </c>
      <c r="AC514" s="11">
        <f>'OddsRatio_working_3-way'!X514^(1/3)*SIN('OddsRatio_working_3-way'!Y514/3)</f>
        <v>0.20636349272773294</v>
      </c>
      <c r="AD514" s="11">
        <f>'OddsRatio_working_3-way'!X514^(1/3)*SIN(('OddsRatio_working_3-way'!Y514+2*PI())/3)</f>
        <v>0.36232488076441383</v>
      </c>
      <c r="AE514" s="11">
        <f>'OddsRatio_working_3-way'!X514^(1/3)*SIN(('OddsRatio_working_3-way'!Y514+4*PI())/3)</f>
        <v>-0.56868837349214663</v>
      </c>
      <c r="AF514" s="11">
        <f>-'OddsRatio_working_3-way'!U514/(3*'OddsRatio_working_3-way'!X514^(1/3))*COS(('OddsRatio_working_3-way'!Y514)/3)</f>
        <v>0.53752075296413482</v>
      </c>
      <c r="AG514" s="11">
        <f>-'OddsRatio_working_3-way'!U514/(3*'OddsRatio_working_3-way'!X514^(1/3))*COS(('OddsRatio_working_3-way'!Y514+2*PI())/3)</f>
        <v>-0.44747640359796936</v>
      </c>
      <c r="AH514" s="11">
        <f>-'OddsRatio_working_3-way'!U514/(3*'OddsRatio_working_3-way'!X514^(1/3))*COS(('OddsRatio_working_3-way'!Y514+4*PI())/3)</f>
        <v>-9.0044349366165594E-2</v>
      </c>
      <c r="AI514" s="11">
        <f>'OddsRatio_working_3-way'!U514/(3*'OddsRatio_working_3-way'!X514^(1/3))*SIN(('OddsRatio_working_3-way'!Y514)/3)</f>
        <v>-0.20636349272773299</v>
      </c>
      <c r="AJ514" s="11">
        <f>'OddsRatio_working_3-way'!U514/(3*'OddsRatio_working_3-way'!X514^(1/3))*SIN(('OddsRatio_working_3-way'!Y514+2*PI())/3)</f>
        <v>-0.36232488076441394</v>
      </c>
      <c r="AK514" s="11">
        <f>'OddsRatio_working_3-way'!U514/(3*'OddsRatio_working_3-way'!X514^(1/3))*SIN(('OddsRatio_working_3-way'!Y514+4*PI())/3)</f>
        <v>0.56868837349214674</v>
      </c>
      <c r="AL514" s="11">
        <f>'OddsRatio_working_3-way'!Z514+'OddsRatio_working_3-way'!AF514</f>
        <v>1.0750415059282696</v>
      </c>
      <c r="AM514" s="11">
        <f>'OddsRatio_working_3-way'!AA514+'OddsRatio_working_3-way'!AG514</f>
        <v>-0.89495280719593862</v>
      </c>
      <c r="AN514" s="11">
        <f>'OddsRatio_working_3-way'!AB514+'OddsRatio_working_3-way'!AH514</f>
        <v>-0.18008869873233116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1.0750415059282696</v>
      </c>
      <c r="AS514" s="11">
        <f>IF(('OddsRatio_working_3-way'!X514=0),IF(Q514&gt;0,-Q514^(1/3),(-Q514)^(1/3)),'OddsRatio_working_3-way'!AM514-'OddsRatio_working_3-way'!R514/3)</f>
        <v>-0.89495280719593862</v>
      </c>
      <c r="AT514" s="11">
        <f>IF(('OddsRatio_working_3-way'!X514=0),IF(Q514&gt;0,-Q514^(1/3),(-Q514)^(1/3)),'OddsRatio_working_3-way'!AN514-'OddsRatio_working_3-way'!R514/3)</f>
        <v>-0.18008869873233116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1.79</v>
      </c>
      <c r="B515" s="4">
        <f>IF('True_Odds_Calculator_3-way'!B516="","",'True_Odds_Calculator_3-way'!B516)</f>
        <v>3.48</v>
      </c>
      <c r="C515" s="4">
        <f>IF('True_Odds_Calculator_3-way'!C516="","",'True_Odds_Calculator_3-way'!C516)</f>
        <v>5.37</v>
      </c>
      <c r="D515" s="9">
        <f t="shared" si="104"/>
        <v>0.54534479231456001</v>
      </c>
      <c r="E515" s="9">
        <f t="shared" si="105"/>
        <v>0.27645753710004928</v>
      </c>
      <c r="F515" s="9">
        <f t="shared" si="106"/>
        <v>0.17819767058539085</v>
      </c>
      <c r="G515" s="9">
        <f t="shared" si="107"/>
        <v>1.0553193671809167</v>
      </c>
      <c r="H515" s="9">
        <f t="shared" si="108"/>
        <v>1.8337023000729245</v>
      </c>
      <c r="I515" s="9">
        <f t="shared" si="109"/>
        <v>3.6171920306086736</v>
      </c>
      <c r="J515" s="9">
        <f t="shared" si="110"/>
        <v>5.6117456345806058</v>
      </c>
      <c r="K515" s="11">
        <f t="shared" si="111"/>
        <v>0.55865921787709494</v>
      </c>
      <c r="L515" s="11">
        <f t="shared" si="112"/>
        <v>0.28735632183908044</v>
      </c>
      <c r="M515" s="11">
        <f t="shared" si="113"/>
        <v>0.18621973929236499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-0.25594912457111663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0.22839510823118031</v>
      </c>
      <c r="Q515" s="11">
        <f>2*'OddsRatio_working_3-way'!K515*'OddsRatio_working_3-way'!L515*'OddsRatio_working_3-way'!M515</f>
        <v>5.9789295348476518E-2</v>
      </c>
      <c r="R515" s="11">
        <f t="shared" si="114"/>
        <v>0</v>
      </c>
      <c r="S515" s="11">
        <f t="shared" si="115"/>
        <v>-0.89234572930809031</v>
      </c>
      <c r="T515" s="11">
        <f t="shared" si="116"/>
        <v>-0.23359835845761523</v>
      </c>
      <c r="U515" s="11">
        <f>'OddsRatio_working_3-way'!S515-'OddsRatio_working_3-way'!R515^2/3</f>
        <v>-0.89234572930809031</v>
      </c>
      <c r="V515" s="11">
        <f>'OddsRatio_working_3-way'!S515*'OddsRatio_working_3-way'!R515/3-2*'OddsRatio_working_3-way'!R515^3/27-'OddsRatio_working_3-way'!T515</f>
        <v>0.23359835845761523</v>
      </c>
      <c r="W515" s="11">
        <f>'OddsRatio_working_3-way'!V515^2+4*'OddsRatio_working_3-way'!U515^3/27</f>
        <v>-5.0699638184107304E-2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0.16222502215919082</v>
      </c>
      <c r="Y515" s="11">
        <f>IF('OddsRatio_working_3-way'!W515&gt;=0,IF('OddsRatio_working_3-way'!V515+SQRT('OddsRatio_working_3-way'!W515)&gt;0,0,PI()),ACOS('OddsRatio_working_3-way'!V515/(2*'OddsRatio_working_3-way'!X515)))</f>
        <v>0.76701920496434117</v>
      </c>
      <c r="Z515" s="11">
        <f>'OddsRatio_working_3-way'!X515^(1/3)*COS('OddsRatio_working_3-way'!Y515/3)</f>
        <v>0.52765968359045834</v>
      </c>
      <c r="AA515" s="11">
        <f>'OddsRatio_working_3-way'!X515^(1/3)*COS(('OddsRatio_working_3-way'!Y515+2*PI())/3)</f>
        <v>-0.38327805677534327</v>
      </c>
      <c r="AB515" s="11">
        <f>'OddsRatio_working_3-way'!X515^(1/3)*COS(('OddsRatio_working_3-way'!Y515+4*PI())/3)</f>
        <v>-0.14438162681511479</v>
      </c>
      <c r="AC515" s="11">
        <f>'OddsRatio_working_3-way'!X515^(1/3)*SIN('OddsRatio_working_3-way'!Y515/3)</f>
        <v>0.13792691814597846</v>
      </c>
      <c r="AD515" s="11">
        <f>'OddsRatio_working_3-way'!X515^(1/3)*SIN(('OddsRatio_working_3-way'!Y515+2*PI())/3)</f>
        <v>0.38800323146920673</v>
      </c>
      <c r="AE515" s="11">
        <f>'OddsRatio_working_3-way'!X515^(1/3)*SIN(('OddsRatio_working_3-way'!Y515+4*PI())/3)</f>
        <v>-0.52593014961518514</v>
      </c>
      <c r="AF515" s="11">
        <f>-'OddsRatio_working_3-way'!U515/(3*'OddsRatio_working_3-way'!X515^(1/3))*COS(('OddsRatio_working_3-way'!Y515)/3)</f>
        <v>0.52765968359045834</v>
      </c>
      <c r="AG515" s="11">
        <f>-'OddsRatio_working_3-way'!U515/(3*'OddsRatio_working_3-way'!X515^(1/3))*COS(('OddsRatio_working_3-way'!Y515+2*PI())/3)</f>
        <v>-0.38327805677534327</v>
      </c>
      <c r="AH515" s="11">
        <f>-'OddsRatio_working_3-way'!U515/(3*'OddsRatio_working_3-way'!X515^(1/3))*COS(('OddsRatio_working_3-way'!Y515+4*PI())/3)</f>
        <v>-0.14438162681511479</v>
      </c>
      <c r="AI515" s="11">
        <f>'OddsRatio_working_3-way'!U515/(3*'OddsRatio_working_3-way'!X515^(1/3))*SIN(('OddsRatio_working_3-way'!Y515)/3)</f>
        <v>-0.13792691814597846</v>
      </c>
      <c r="AJ515" s="11">
        <f>'OddsRatio_working_3-way'!U515/(3*'OddsRatio_working_3-way'!X515^(1/3))*SIN(('OddsRatio_working_3-way'!Y515+2*PI())/3)</f>
        <v>-0.38800323146920673</v>
      </c>
      <c r="AK515" s="11">
        <f>'OddsRatio_working_3-way'!U515/(3*'OddsRatio_working_3-way'!X515^(1/3))*SIN(('OddsRatio_working_3-way'!Y515+4*PI())/3)</f>
        <v>0.52593014961518514</v>
      </c>
      <c r="AL515" s="11">
        <f>'OddsRatio_working_3-way'!Z515+'OddsRatio_working_3-way'!AF515</f>
        <v>1.0553193671809167</v>
      </c>
      <c r="AM515" s="11">
        <f>'OddsRatio_working_3-way'!AA515+'OddsRatio_working_3-way'!AG515</f>
        <v>-0.76655611355068654</v>
      </c>
      <c r="AN515" s="11">
        <f>'OddsRatio_working_3-way'!AB515+'OddsRatio_working_3-way'!AH515</f>
        <v>-0.28876325363022959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1.0553193671809167</v>
      </c>
      <c r="AS515" s="11">
        <f>IF(('OddsRatio_working_3-way'!X515=0),IF(Q515&gt;0,-Q515^(1/3),(-Q515)^(1/3)),'OddsRatio_working_3-way'!AM515-'OddsRatio_working_3-way'!R515/3)</f>
        <v>-0.76655611355068654</v>
      </c>
      <c r="AT515" s="11">
        <f>IF(('OddsRatio_working_3-way'!X515=0),IF(Q515&gt;0,-Q515^(1/3),(-Q515)^(1/3)),'OddsRatio_working_3-way'!AN515-'OddsRatio_working_3-way'!R515/3)</f>
        <v>-0.28876325363022959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1.45</v>
      </c>
      <c r="B516" s="4">
        <f>IF('True_Odds_Calculator_3-way'!B517="","",'True_Odds_Calculator_3-way'!B517)</f>
        <v>4.71</v>
      </c>
      <c r="C516" s="4">
        <f>IF('True_Odds_Calculator_3-way'!C517="","",'True_Odds_Calculator_3-way'!C517)</f>
        <v>7.58</v>
      </c>
      <c r="D516" s="9">
        <f t="shared" ref="D516:D579" si="117">(K516/(AR516+K516-(AR516*K516)))</f>
        <v>0.67473137739623634</v>
      </c>
      <c r="E516" s="9">
        <f t="shared" ref="E516:E579" si="118">(L516/(AR516+L516-(AR516*L516)))</f>
        <v>0.20102886843365164</v>
      </c>
      <c r="F516" s="9">
        <f t="shared" ref="F516:F579" si="119">(M516/(AR516+M516-(AR516*M516)))</f>
        <v>0.12423975417011208</v>
      </c>
      <c r="G516" s="9">
        <f t="shared" ref="G516:G579" si="120">AR516</f>
        <v>1.071269523778529</v>
      </c>
      <c r="H516" s="9">
        <f t="shared" ref="H516:H579" si="121">IF(A516="","",1/D516)</f>
        <v>1.482071285700338</v>
      </c>
      <c r="I516" s="9">
        <f t="shared" ref="I516:I579" si="122">IF(B516="","",1/E516)</f>
        <v>4.9744099332183422</v>
      </c>
      <c r="J516" s="9">
        <f t="shared" ref="J516:J579" si="123">IF(C516="","",1/F516)</f>
        <v>8.0489534664627218</v>
      </c>
      <c r="K516" s="11">
        <f t="shared" ref="K516:K579" si="124">1/A516</f>
        <v>0.68965517241379315</v>
      </c>
      <c r="L516" s="11">
        <f t="shared" ref="L516:L579" si="125">1/B516</f>
        <v>0.21231422505307856</v>
      </c>
      <c r="M516" s="11">
        <f t="shared" ref="M516:M579" si="126">1/C516</f>
        <v>0.13192612137203166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-0.21220431076497448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0.20746563343372432</v>
      </c>
      <c r="Q516" s="11">
        <f>2*'OddsRatio_working_3-way'!K516*'OddsRatio_working_3-way'!L516*'OddsRatio_working_3-way'!M516</f>
        <v>3.8634196170153505E-2</v>
      </c>
      <c r="R516" s="11">
        <f t="shared" ref="R516:R579" si="127">O516/N516</f>
        <v>0</v>
      </c>
      <c r="S516" s="11">
        <f t="shared" ref="S516:S579" si="128">P516/N516</f>
        <v>-0.97766926923318509</v>
      </c>
      <c r="T516" s="11">
        <f t="shared" ref="T516:T579" si="129">Q516/N516</f>
        <v>-0.18206131643076073</v>
      </c>
      <c r="U516" s="11">
        <f>'OddsRatio_working_3-way'!S516-'OddsRatio_working_3-way'!R516^2/3</f>
        <v>-0.97766926923318509</v>
      </c>
      <c r="V516" s="11">
        <f>'OddsRatio_working_3-way'!S516*'OddsRatio_working_3-way'!R516/3-2*'OddsRatio_working_3-way'!R516^3/27-'OddsRatio_working_3-way'!T516</f>
        <v>0.18206131643076073</v>
      </c>
      <c r="W516" s="11">
        <f>'OddsRatio_working_3-way'!V516^2+4*'OddsRatio_working_3-way'!U516^3/27</f>
        <v>-0.10529703362731739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0.18603988588997453</v>
      </c>
      <c r="Y516" s="11">
        <f>IF('OddsRatio_working_3-way'!W516&gt;=0,IF('OddsRatio_working_3-way'!V516+SQRT('OddsRatio_working_3-way'!W516)&gt;0,0,PI()),ACOS('OddsRatio_working_3-way'!V516/(2*'OddsRatio_working_3-way'!X516)))</f>
        <v>1.0595011291014096</v>
      </c>
      <c r="Z516" s="11">
        <f>'OddsRatio_working_3-way'!X516^(1/3)*COS('OddsRatio_working_3-way'!Y516/3)</f>
        <v>0.53563476188926462</v>
      </c>
      <c r="AA516" s="11">
        <f>'OddsRatio_working_3-way'!X516^(1/3)*COS(('OddsRatio_working_3-way'!Y516+2*PI())/3)</f>
        <v>-0.43881114896022222</v>
      </c>
      <c r="AB516" s="11">
        <f>'OddsRatio_working_3-way'!X516^(1/3)*COS(('OddsRatio_working_3-way'!Y516+4*PI())/3)</f>
        <v>-9.6823612929042582E-2</v>
      </c>
      <c r="AC516" s="11">
        <f>'OddsRatio_working_3-way'!X516^(1/3)*SIN('OddsRatio_working_3-way'!Y516/3)</f>
        <v>0.19744659598709863</v>
      </c>
      <c r="AD516" s="11">
        <f>'OddsRatio_working_3-way'!X516^(1/3)*SIN(('OddsRatio_working_3-way'!Y516+2*PI())/3)</f>
        <v>0.36515001295258287</v>
      </c>
      <c r="AE516" s="11">
        <f>'OddsRatio_working_3-way'!X516^(1/3)*SIN(('OddsRatio_working_3-way'!Y516+4*PI())/3)</f>
        <v>-0.56259660893968133</v>
      </c>
      <c r="AF516" s="11">
        <f>-'OddsRatio_working_3-way'!U516/(3*'OddsRatio_working_3-way'!X516^(1/3))*COS(('OddsRatio_working_3-way'!Y516)/3)</f>
        <v>0.53563476188926451</v>
      </c>
      <c r="AG516" s="11">
        <f>-'OddsRatio_working_3-way'!U516/(3*'OddsRatio_working_3-way'!X516^(1/3))*COS(('OddsRatio_working_3-way'!Y516+2*PI())/3)</f>
        <v>-0.43881114896022216</v>
      </c>
      <c r="AH516" s="11">
        <f>-'OddsRatio_working_3-way'!U516/(3*'OddsRatio_working_3-way'!X516^(1/3))*COS(('OddsRatio_working_3-way'!Y516+4*PI())/3)</f>
        <v>-9.6823612929042555E-2</v>
      </c>
      <c r="AI516" s="11">
        <f>'OddsRatio_working_3-way'!U516/(3*'OddsRatio_working_3-way'!X516^(1/3))*SIN(('OddsRatio_working_3-way'!Y516)/3)</f>
        <v>-0.19744659598709857</v>
      </c>
      <c r="AJ516" s="11">
        <f>'OddsRatio_working_3-way'!U516/(3*'OddsRatio_working_3-way'!X516^(1/3))*SIN(('OddsRatio_working_3-way'!Y516+2*PI())/3)</f>
        <v>-0.36515001295258281</v>
      </c>
      <c r="AK516" s="11">
        <f>'OddsRatio_working_3-way'!U516/(3*'OddsRatio_working_3-way'!X516^(1/3))*SIN(('OddsRatio_working_3-way'!Y516+4*PI())/3)</f>
        <v>0.56259660893968122</v>
      </c>
      <c r="AL516" s="11">
        <f>'OddsRatio_working_3-way'!Z516+'OddsRatio_working_3-way'!AF516</f>
        <v>1.071269523778529</v>
      </c>
      <c r="AM516" s="11">
        <f>'OddsRatio_working_3-way'!AA516+'OddsRatio_working_3-way'!AG516</f>
        <v>-0.87762229792044444</v>
      </c>
      <c r="AN516" s="11">
        <f>'OddsRatio_working_3-way'!AB516+'OddsRatio_working_3-way'!AH516</f>
        <v>-0.19364722585808514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1.071269523778529</v>
      </c>
      <c r="AS516" s="11">
        <f>IF(('OddsRatio_working_3-way'!X516=0),IF(Q516&gt;0,-Q516^(1/3),(-Q516)^(1/3)),'OddsRatio_working_3-way'!AM516-'OddsRatio_working_3-way'!R516/3)</f>
        <v>-0.87762229792044444</v>
      </c>
      <c r="AT516" s="11">
        <f>IF(('OddsRatio_working_3-way'!X516=0),IF(Q516&gt;0,-Q516^(1/3),(-Q516)^(1/3)),'OddsRatio_working_3-way'!AN516-'OddsRatio_working_3-way'!R516/3)</f>
        <v>-0.19364722585808514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3.47</v>
      </c>
      <c r="B517" s="4">
        <f>IF('True_Odds_Calculator_3-way'!B518="","",'True_Odds_Calculator_3-way'!B518)</f>
        <v>3.17</v>
      </c>
      <c r="C517" s="4">
        <f>IF('True_Odds_Calculator_3-way'!C518="","",'True_Odds_Calculator_3-way'!C518)</f>
        <v>2.36</v>
      </c>
      <c r="D517" s="9">
        <f t="shared" si="117"/>
        <v>0.27976500479849459</v>
      </c>
      <c r="E517" s="9">
        <f t="shared" si="118"/>
        <v>0.30658437249742659</v>
      </c>
      <c r="F517" s="9">
        <f t="shared" si="119"/>
        <v>0.41365062270407882</v>
      </c>
      <c r="G517" s="9">
        <f t="shared" si="120"/>
        <v>1.0422787355989049</v>
      </c>
      <c r="H517" s="9">
        <f t="shared" si="121"/>
        <v>3.5744284769292953</v>
      </c>
      <c r="I517" s="9">
        <f t="shared" si="122"/>
        <v>3.2617448562496243</v>
      </c>
      <c r="J517" s="9">
        <f t="shared" si="123"/>
        <v>2.41749908041451</v>
      </c>
      <c r="K517" s="11">
        <f t="shared" si="124"/>
        <v>0.28818443804034583</v>
      </c>
      <c r="L517" s="11">
        <f t="shared" si="125"/>
        <v>0.31545741324921134</v>
      </c>
      <c r="M517" s="11">
        <f t="shared" si="126"/>
        <v>0.42372881355932207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-0.28079854655073144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0.23112690854970791</v>
      </c>
      <c r="Q517" s="11">
        <f>2*'OddsRatio_working_3-way'!K517*'OddsRatio_working_3-way'!L517*'OddsRatio_working_3-way'!M517</f>
        <v>7.7042302849902655E-2</v>
      </c>
      <c r="R517" s="11">
        <f t="shared" si="127"/>
        <v>0</v>
      </c>
      <c r="S517" s="11">
        <f t="shared" si="128"/>
        <v>-0.82310578665317469</v>
      </c>
      <c r="T517" s="11">
        <f t="shared" si="129"/>
        <v>-0.2743685955510583</v>
      </c>
      <c r="U517" s="11">
        <f>'OddsRatio_working_3-way'!S517-'OddsRatio_working_3-way'!R517^2/3</f>
        <v>-0.82310578665317469</v>
      </c>
      <c r="V517" s="11">
        <f>'OddsRatio_working_3-way'!S517*'OddsRatio_working_3-way'!R517/3-2*'OddsRatio_working_3-way'!R517^3/27-'OddsRatio_working_3-way'!T517</f>
        <v>0.2743685955510583</v>
      </c>
      <c r="W517" s="11">
        <f>'OddsRatio_working_3-way'!V517^2+4*'OddsRatio_working_3-way'!U517^3/27</f>
        <v>-7.3376888472409807E-3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0.1437148348917929</v>
      </c>
      <c r="Y517" s="11">
        <f>IF('OddsRatio_working_3-way'!W517&gt;=0,IF('OddsRatio_working_3-way'!V517+SQRT('OddsRatio_working_3-way'!W517)&gt;0,0,PI()),ACOS('OddsRatio_working_3-way'!V517/(2*'OddsRatio_working_3-way'!X517)))</f>
        <v>0.30261962303737122</v>
      </c>
      <c r="Z517" s="11">
        <f>'OddsRatio_working_3-way'!X517^(1/3)*COS('OddsRatio_working_3-way'!Y517/3)</f>
        <v>0.52113936779945247</v>
      </c>
      <c r="AA517" s="11">
        <f>'OddsRatio_working_3-way'!X517^(1/3)*COS(('OddsRatio_working_3-way'!Y517+2*PI())/3)</f>
        <v>-0.30625081961770068</v>
      </c>
      <c r="AB517" s="11">
        <f>'OddsRatio_working_3-way'!X517^(1/3)*COS(('OddsRatio_working_3-way'!Y517+4*PI())/3)</f>
        <v>-0.21488854818175188</v>
      </c>
      <c r="AC517" s="11">
        <f>'OddsRatio_working_3-way'!X517^(1/3)*SIN('OddsRatio_working_3-way'!Y517/3)</f>
        <v>5.2748032007320943E-2</v>
      </c>
      <c r="AD517" s="11">
        <f>'OddsRatio_working_3-way'!X517^(1/3)*SIN(('OddsRatio_working_3-way'!Y517+2*PI())/3)</f>
        <v>0.4249459154228275</v>
      </c>
      <c r="AE517" s="11">
        <f>'OddsRatio_working_3-way'!X517^(1/3)*SIN(('OddsRatio_working_3-way'!Y517+4*PI())/3)</f>
        <v>-0.47769394743014826</v>
      </c>
      <c r="AF517" s="11">
        <f>-'OddsRatio_working_3-way'!U517/(3*'OddsRatio_working_3-way'!X517^(1/3))*COS(('OddsRatio_working_3-way'!Y517)/3)</f>
        <v>0.52113936779945236</v>
      </c>
      <c r="AG517" s="11">
        <f>-'OddsRatio_working_3-way'!U517/(3*'OddsRatio_working_3-way'!X517^(1/3))*COS(('OddsRatio_working_3-way'!Y517+2*PI())/3)</f>
        <v>-0.30625081961770062</v>
      </c>
      <c r="AH517" s="11">
        <f>-'OddsRatio_working_3-way'!U517/(3*'OddsRatio_working_3-way'!X517^(1/3))*COS(('OddsRatio_working_3-way'!Y517+4*PI())/3)</f>
        <v>-0.21488854818175182</v>
      </c>
      <c r="AI517" s="11">
        <f>'OddsRatio_working_3-way'!U517/(3*'OddsRatio_working_3-way'!X517^(1/3))*SIN(('OddsRatio_working_3-way'!Y517)/3)</f>
        <v>-5.2748032007320929E-2</v>
      </c>
      <c r="AJ517" s="11">
        <f>'OddsRatio_working_3-way'!U517/(3*'OddsRatio_working_3-way'!X517^(1/3))*SIN(('OddsRatio_working_3-way'!Y517+2*PI())/3)</f>
        <v>-0.42494591542282739</v>
      </c>
      <c r="AK517" s="11">
        <f>'OddsRatio_working_3-way'!U517/(3*'OddsRatio_working_3-way'!X517^(1/3))*SIN(('OddsRatio_working_3-way'!Y517+4*PI())/3)</f>
        <v>0.47769394743014815</v>
      </c>
      <c r="AL517" s="11">
        <f>'OddsRatio_working_3-way'!Z517+'OddsRatio_working_3-way'!AF517</f>
        <v>1.0422787355989049</v>
      </c>
      <c r="AM517" s="11">
        <f>'OddsRatio_working_3-way'!AA517+'OddsRatio_working_3-way'!AG517</f>
        <v>-0.61250163923540124</v>
      </c>
      <c r="AN517" s="11">
        <f>'OddsRatio_working_3-way'!AB517+'OddsRatio_working_3-way'!AH517</f>
        <v>-0.4297770963635037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1.0422787355989049</v>
      </c>
      <c r="AS517" s="11">
        <f>IF(('OddsRatio_working_3-way'!X517=0),IF(Q517&gt;0,-Q517^(1/3),(-Q517)^(1/3)),'OddsRatio_working_3-way'!AM517-'OddsRatio_working_3-way'!R517/3)</f>
        <v>-0.61250163923540124</v>
      </c>
      <c r="AT517" s="11">
        <f>IF(('OddsRatio_working_3-way'!X517=0),IF(Q517&gt;0,-Q517^(1/3),(-Q517)^(1/3)),'OddsRatio_working_3-way'!AN517-'OddsRatio_working_3-way'!R517/3)</f>
        <v>-0.4297770963635037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2.88</v>
      </c>
      <c r="B518" s="4">
        <f>IF('True_Odds_Calculator_3-way'!B519="","",'True_Odds_Calculator_3-way'!B519)</f>
        <v>3</v>
      </c>
      <c r="C518" s="4">
        <f>IF('True_Odds_Calculator_3-way'!C519="","",'True_Odds_Calculator_3-way'!C519)</f>
        <v>2.89</v>
      </c>
      <c r="D518" s="9">
        <f t="shared" si="117"/>
        <v>0.33829865432174561</v>
      </c>
      <c r="E518" s="9">
        <f t="shared" si="118"/>
        <v>0.32458922085989572</v>
      </c>
      <c r="F518" s="9">
        <f t="shared" si="119"/>
        <v>0.33711212481835862</v>
      </c>
      <c r="G518" s="9">
        <f t="shared" si="120"/>
        <v>1.0404085159556726</v>
      </c>
      <c r="H518" s="9">
        <f t="shared" si="121"/>
        <v>2.9559680099966648</v>
      </c>
      <c r="I518" s="9">
        <f t="shared" si="122"/>
        <v>3.0808170319113453</v>
      </c>
      <c r="J518" s="9">
        <f t="shared" si="123"/>
        <v>2.9663720951562214</v>
      </c>
      <c r="K518" s="11">
        <f t="shared" si="124"/>
        <v>0.34722222222222221</v>
      </c>
      <c r="L518" s="11">
        <f t="shared" si="125"/>
        <v>0.33333333333333331</v>
      </c>
      <c r="M518" s="11">
        <f t="shared" si="126"/>
        <v>0.34602076124567471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-0.28460207612456745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0.23108099448929897</v>
      </c>
      <c r="Q518" s="11">
        <f>2*'OddsRatio_working_3-way'!K518*'OddsRatio_working_3-way'!L518*'OddsRatio_working_3-way'!M518</f>
        <v>8.0097398436498768E-2</v>
      </c>
      <c r="R518" s="11">
        <f t="shared" si="127"/>
        <v>0</v>
      </c>
      <c r="S518" s="11">
        <f t="shared" si="128"/>
        <v>-0.81194416300799277</v>
      </c>
      <c r="T518" s="11">
        <f t="shared" si="129"/>
        <v>-0.2814364516492176</v>
      </c>
      <c r="U518" s="11">
        <f>'OddsRatio_working_3-way'!S518-'OddsRatio_working_3-way'!R518^2/3</f>
        <v>-0.81194416300799277</v>
      </c>
      <c r="V518" s="11">
        <f>'OddsRatio_working_3-way'!S518*'OddsRatio_working_3-way'!R518/3-2*'OddsRatio_working_3-way'!R518^3/27-'OddsRatio_working_3-way'!T518</f>
        <v>0.2814364516492176</v>
      </c>
      <c r="W518" s="11">
        <f>'OddsRatio_working_3-way'!V518^2+4*'OddsRatio_working_3-way'!U518^3/27</f>
        <v>-9.380342202187919E-5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0.14080152674857993</v>
      </c>
      <c r="Y518" s="11">
        <f>IF('OddsRatio_working_3-way'!W518&gt;=0,IF('OddsRatio_working_3-way'!V518+SQRT('OddsRatio_working_3-way'!W518)&gt;0,0,PI()),ACOS('OddsRatio_working_3-way'!V518/(2*'OddsRatio_working_3-way'!X518)))</f>
        <v>3.4399936340725024E-2</v>
      </c>
      <c r="Z518" s="11">
        <f>'OddsRatio_working_3-way'!X518^(1/3)*COS('OddsRatio_working_3-way'!Y518/3)</f>
        <v>0.52020425797783632</v>
      </c>
      <c r="AA518" s="11">
        <f>'OddsRatio_working_3-way'!X518^(1/3)*COS(('OddsRatio_working_3-way'!Y518+2*PI())/3)</f>
        <v>-0.26526819502554283</v>
      </c>
      <c r="AB518" s="11">
        <f>'OddsRatio_working_3-way'!X518^(1/3)*COS(('OddsRatio_working_3-way'!Y518+4*PI())/3)</f>
        <v>-0.25493606295229337</v>
      </c>
      <c r="AC518" s="11">
        <f>'OddsRatio_working_3-way'!X518^(1/3)*SIN('OddsRatio_working_3-way'!Y518/3)</f>
        <v>5.9652592337934391E-3</v>
      </c>
      <c r="AD518" s="11">
        <f>'OddsRatio_working_3-way'!X518^(1/3)*SIN(('OddsRatio_working_3-way'!Y518+2*PI())/3)</f>
        <v>0.44752747294874334</v>
      </c>
      <c r="AE518" s="11">
        <f>'OddsRatio_working_3-way'!X518^(1/3)*SIN(('OddsRatio_working_3-way'!Y518+4*PI())/3)</f>
        <v>-0.45349273218253672</v>
      </c>
      <c r="AF518" s="11">
        <f>-'OddsRatio_working_3-way'!U518/(3*'OddsRatio_working_3-way'!X518^(1/3))*COS(('OddsRatio_working_3-way'!Y518)/3)</f>
        <v>0.52020425797783632</v>
      </c>
      <c r="AG518" s="11">
        <f>-'OddsRatio_working_3-way'!U518/(3*'OddsRatio_working_3-way'!X518^(1/3))*COS(('OddsRatio_working_3-way'!Y518+2*PI())/3)</f>
        <v>-0.26526819502554283</v>
      </c>
      <c r="AH518" s="11">
        <f>-'OddsRatio_working_3-way'!U518/(3*'OddsRatio_working_3-way'!X518^(1/3))*COS(('OddsRatio_working_3-way'!Y518+4*PI())/3)</f>
        <v>-0.25493606295229337</v>
      </c>
      <c r="AI518" s="11">
        <f>'OddsRatio_working_3-way'!U518/(3*'OddsRatio_working_3-way'!X518^(1/3))*SIN(('OddsRatio_working_3-way'!Y518)/3)</f>
        <v>-5.9652592337934391E-3</v>
      </c>
      <c r="AJ518" s="11">
        <f>'OddsRatio_working_3-way'!U518/(3*'OddsRatio_working_3-way'!X518^(1/3))*SIN(('OddsRatio_working_3-way'!Y518+2*PI())/3)</f>
        <v>-0.44752747294874334</v>
      </c>
      <c r="AK518" s="11">
        <f>'OddsRatio_working_3-way'!U518/(3*'OddsRatio_working_3-way'!X518^(1/3))*SIN(('OddsRatio_working_3-way'!Y518+4*PI())/3)</f>
        <v>0.45349273218253672</v>
      </c>
      <c r="AL518" s="11">
        <f>'OddsRatio_working_3-way'!Z518+'OddsRatio_working_3-way'!AF518</f>
        <v>1.0404085159556726</v>
      </c>
      <c r="AM518" s="11">
        <f>'OddsRatio_working_3-way'!AA518+'OddsRatio_working_3-way'!AG518</f>
        <v>-0.53053639005108566</v>
      </c>
      <c r="AN518" s="11">
        <f>'OddsRatio_working_3-way'!AB518+'OddsRatio_working_3-way'!AH518</f>
        <v>-0.50987212590458675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1.0404085159556726</v>
      </c>
      <c r="AS518" s="11">
        <f>IF(('OddsRatio_working_3-way'!X518=0),IF(Q518&gt;0,-Q518^(1/3),(-Q518)^(1/3)),'OddsRatio_working_3-way'!AM518-'OddsRatio_working_3-way'!R518/3)</f>
        <v>-0.53053639005108566</v>
      </c>
      <c r="AT518" s="11">
        <f>IF(('OddsRatio_working_3-way'!X518=0),IF(Q518&gt;0,-Q518^(1/3),(-Q518)^(1/3)),'OddsRatio_working_3-way'!AN518-'OddsRatio_working_3-way'!R518/3)</f>
        <v>-0.50987212590458675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2.99</v>
      </c>
      <c r="B519" s="4">
        <f>IF('True_Odds_Calculator_3-way'!B520="","",'True_Odds_Calculator_3-way'!B520)</f>
        <v>3.43</v>
      </c>
      <c r="C519" s="4">
        <f>IF('True_Odds_Calculator_3-way'!C520="","",'True_Odds_Calculator_3-way'!C520)</f>
        <v>2.42</v>
      </c>
      <c r="D519" s="9">
        <f t="shared" si="117"/>
        <v>0.32146224151648495</v>
      </c>
      <c r="E519" s="9">
        <f t="shared" si="118"/>
        <v>0.27952546892620117</v>
      </c>
      <c r="F519" s="9">
        <f t="shared" si="119"/>
        <v>0.39901228955731377</v>
      </c>
      <c r="G519" s="9">
        <f t="shared" si="120"/>
        <v>1.0606961065571374</v>
      </c>
      <c r="H519" s="9">
        <f t="shared" si="121"/>
        <v>3.110785252048704</v>
      </c>
      <c r="I519" s="9">
        <f t="shared" si="122"/>
        <v>3.5774915389338449</v>
      </c>
      <c r="J519" s="9">
        <f t="shared" si="123"/>
        <v>2.5061884713111344</v>
      </c>
      <c r="K519" s="11">
        <f t="shared" si="124"/>
        <v>0.33444816053511706</v>
      </c>
      <c r="L519" s="11">
        <f t="shared" si="125"/>
        <v>0.29154518950437314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-0.27667315341752696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0.2353055511077613</v>
      </c>
      <c r="Q519" s="11">
        <f>2*'OddsRatio_working_3-way'!K519*'OddsRatio_working_3-way'!L519*'OddsRatio_working_3-way'!M519</f>
        <v>8.0584092845123731E-2</v>
      </c>
      <c r="R519" s="11">
        <f t="shared" si="127"/>
        <v>0</v>
      </c>
      <c r="S519" s="11">
        <f t="shared" si="128"/>
        <v>-0.85048205147921274</v>
      </c>
      <c r="T519" s="11">
        <f t="shared" si="129"/>
        <v>-0.29126097653397698</v>
      </c>
      <c r="U519" s="11">
        <f>'OddsRatio_working_3-way'!S519-'OddsRatio_working_3-way'!R519^2/3</f>
        <v>-0.85048205147921274</v>
      </c>
      <c r="V519" s="11">
        <f>'OddsRatio_working_3-way'!S519*'OddsRatio_working_3-way'!R519/3-2*'OddsRatio_working_3-way'!R519^3/27-'OddsRatio_working_3-way'!T519</f>
        <v>0.29126097653397698</v>
      </c>
      <c r="W519" s="11">
        <f>'OddsRatio_working_3-way'!V519^2+4*'OddsRatio_working_3-way'!U519^3/27</f>
        <v>-6.3034049182463525E-3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0.15094399737135314</v>
      </c>
      <c r="Y519" s="11">
        <f>IF('OddsRatio_working_3-way'!W519&gt;=0,IF('OddsRatio_working_3-way'!V519+SQRT('OddsRatio_working_3-way'!W519)&gt;0,0,PI()),ACOS('OddsRatio_working_3-way'!V519/(2*'OddsRatio_working_3-way'!X519)))</f>
        <v>0.26612157753976562</v>
      </c>
      <c r="Z519" s="11">
        <f>'OddsRatio_working_3-way'!X519^(1/3)*COS('OddsRatio_working_3-way'!Y519/3)</f>
        <v>0.53034805327856871</v>
      </c>
      <c r="AA519" s="11">
        <f>'OddsRatio_working_3-way'!X519^(1/3)*COS(('OddsRatio_working_3-way'!Y519+2*PI())/3)</f>
        <v>-0.30602399184768486</v>
      </c>
      <c r="AB519" s="11">
        <f>'OddsRatio_working_3-way'!X519^(1/3)*COS(('OddsRatio_working_3-way'!Y519+4*PI())/3)</f>
        <v>-0.22432406143088399</v>
      </c>
      <c r="AC519" s="11">
        <f>'OddsRatio_working_3-way'!X519^(1/3)*SIN('OddsRatio_working_3-way'!Y519/3)</f>
        <v>4.716947681891373E-2</v>
      </c>
      <c r="AD519" s="11">
        <f>'OddsRatio_working_3-way'!X519^(1/3)*SIN(('OddsRatio_working_3-way'!Y519+2*PI())/3)</f>
        <v>0.43571014857740659</v>
      </c>
      <c r="AE519" s="11">
        <f>'OddsRatio_working_3-way'!X519^(1/3)*SIN(('OddsRatio_working_3-way'!Y519+4*PI())/3)</f>
        <v>-0.48287962539632023</v>
      </c>
      <c r="AF519" s="11">
        <f>-'OddsRatio_working_3-way'!U519/(3*'OddsRatio_working_3-way'!X519^(1/3))*COS(('OddsRatio_working_3-way'!Y519)/3)</f>
        <v>0.5303480532785686</v>
      </c>
      <c r="AG519" s="11">
        <f>-'OddsRatio_working_3-way'!U519/(3*'OddsRatio_working_3-way'!X519^(1/3))*COS(('OddsRatio_working_3-way'!Y519+2*PI())/3)</f>
        <v>-0.30602399184768481</v>
      </c>
      <c r="AH519" s="11">
        <f>-'OddsRatio_working_3-way'!U519/(3*'OddsRatio_working_3-way'!X519^(1/3))*COS(('OddsRatio_working_3-way'!Y519+4*PI())/3)</f>
        <v>-0.22432406143088396</v>
      </c>
      <c r="AI519" s="11">
        <f>'OddsRatio_working_3-way'!U519/(3*'OddsRatio_working_3-way'!X519^(1/3))*SIN(('OddsRatio_working_3-way'!Y519)/3)</f>
        <v>-4.7169476818913716E-2</v>
      </c>
      <c r="AJ519" s="11">
        <f>'OddsRatio_working_3-way'!U519/(3*'OddsRatio_working_3-way'!X519^(1/3))*SIN(('OddsRatio_working_3-way'!Y519+2*PI())/3)</f>
        <v>-0.43571014857740648</v>
      </c>
      <c r="AK519" s="11">
        <f>'OddsRatio_working_3-way'!U519/(3*'OddsRatio_working_3-way'!X519^(1/3))*SIN(('OddsRatio_working_3-way'!Y519+4*PI())/3)</f>
        <v>0.48287962539632018</v>
      </c>
      <c r="AL519" s="11">
        <f>'OddsRatio_working_3-way'!Z519+'OddsRatio_working_3-way'!AF519</f>
        <v>1.0606961065571374</v>
      </c>
      <c r="AM519" s="11">
        <f>'OddsRatio_working_3-way'!AA519+'OddsRatio_working_3-way'!AG519</f>
        <v>-0.61204798369536961</v>
      </c>
      <c r="AN519" s="11">
        <f>'OddsRatio_working_3-way'!AB519+'OddsRatio_working_3-way'!AH519</f>
        <v>-0.44864812286176792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1.0606961065571374</v>
      </c>
      <c r="AS519" s="11">
        <f>IF(('OddsRatio_working_3-way'!X519=0),IF(Q519&gt;0,-Q519^(1/3),(-Q519)^(1/3)),'OddsRatio_working_3-way'!AM519-'OddsRatio_working_3-way'!R519/3)</f>
        <v>-0.61204798369536961</v>
      </c>
      <c r="AT519" s="11">
        <f>IF(('OddsRatio_working_3-way'!X519=0),IF(Q519&gt;0,-Q519^(1/3),(-Q519)^(1/3)),'OddsRatio_working_3-way'!AN519-'OddsRatio_working_3-way'!R519/3)</f>
        <v>-0.44864812286176792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2.65</v>
      </c>
      <c r="B520" s="4">
        <f>IF('True_Odds_Calculator_3-way'!B521="","",'True_Odds_Calculator_3-way'!B521)</f>
        <v>3.62</v>
      </c>
      <c r="C520" s="4">
        <f>IF('True_Odds_Calculator_3-way'!C521="","",'True_Odds_Calculator_3-way'!C521)</f>
        <v>2.6</v>
      </c>
      <c r="D520" s="9">
        <f t="shared" si="117"/>
        <v>0.36396697187673782</v>
      </c>
      <c r="E520" s="9">
        <f t="shared" si="118"/>
        <v>0.26491319345128123</v>
      </c>
      <c r="F520" s="9">
        <f t="shared" si="119"/>
        <v>0.37111983467198084</v>
      </c>
      <c r="G520" s="9">
        <f t="shared" si="120"/>
        <v>1.0590921492445005</v>
      </c>
      <c r="H520" s="9">
        <f t="shared" si="121"/>
        <v>2.747502046253425</v>
      </c>
      <c r="I520" s="9">
        <f t="shared" si="122"/>
        <v>3.774821431020591</v>
      </c>
      <c r="J520" s="9">
        <f t="shared" si="123"/>
        <v>2.6945474387912012</v>
      </c>
      <c r="K520" s="11">
        <f t="shared" si="124"/>
        <v>0.37735849056603776</v>
      </c>
      <c r="L520" s="11">
        <f t="shared" si="125"/>
        <v>0.27624309392265195</v>
      </c>
      <c r="M520" s="11">
        <f t="shared" si="126"/>
        <v>0.38461538461538458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-0.27731759536200262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0.23534788988765845</v>
      </c>
      <c r="Q520" s="11">
        <f>2*'OddsRatio_working_3-way'!K520*'OddsRatio_working_3-way'!L520*'OddsRatio_working_3-way'!M520</f>
        <v>8.0186674578418562E-2</v>
      </c>
      <c r="R520" s="11">
        <f t="shared" si="127"/>
        <v>0</v>
      </c>
      <c r="S520" s="11">
        <f t="shared" si="128"/>
        <v>-0.84865833911635469</v>
      </c>
      <c r="T520" s="11">
        <f t="shared" si="129"/>
        <v>-0.28915105250983125</v>
      </c>
      <c r="U520" s="11">
        <f>'OddsRatio_working_3-way'!S520-'OddsRatio_working_3-way'!R520^2/3</f>
        <v>-0.84865833911635469</v>
      </c>
      <c r="V520" s="11">
        <f>'OddsRatio_working_3-way'!S520*'OddsRatio_working_3-way'!R520/3-2*'OddsRatio_working_3-way'!R520^3/27-'OddsRatio_working_3-way'!T520</f>
        <v>0.28915105250983125</v>
      </c>
      <c r="W520" s="11">
        <f>'OddsRatio_working_3-way'!V520^2+4*'OddsRatio_working_3-way'!U520^3/27</f>
        <v>-6.9430077594419826E-3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0.15045874760792838</v>
      </c>
      <c r="Y520" s="11">
        <f>IF('OddsRatio_working_3-way'!W520&gt;=0,IF('OddsRatio_working_3-way'!V520+SQRT('OddsRatio_working_3-way'!W520)&gt;0,0,PI()),ACOS('OddsRatio_working_3-way'!V520/(2*'OddsRatio_working_3-way'!X520)))</f>
        <v>0.28056873303491203</v>
      </c>
      <c r="Z520" s="11">
        <f>'OddsRatio_working_3-way'!X520^(1/3)*COS('OddsRatio_working_3-way'!Y520/3)</f>
        <v>0.52954607462225023</v>
      </c>
      <c r="AA520" s="11">
        <f>'OddsRatio_working_3-way'!X520^(1/3)*COS(('OddsRatio_working_3-way'!Y520+2*PI())/3)</f>
        <v>-0.3077881616072764</v>
      </c>
      <c r="AB520" s="11">
        <f>'OddsRatio_working_3-way'!X520^(1/3)*COS(('OddsRatio_working_3-way'!Y520+4*PI())/3)</f>
        <v>-0.22175791301497377</v>
      </c>
      <c r="AC520" s="11">
        <f>'OddsRatio_working_3-way'!X520^(1/3)*SIN('OddsRatio_working_3-way'!Y520/3)</f>
        <v>4.9669587183216381E-2</v>
      </c>
      <c r="AD520" s="11">
        <f>'OddsRatio_working_3-way'!X520^(1/3)*SIN(('OddsRatio_working_3-way'!Y520+2*PI())/3)</f>
        <v>0.43376555950559065</v>
      </c>
      <c r="AE520" s="11">
        <f>'OddsRatio_working_3-way'!X520^(1/3)*SIN(('OddsRatio_working_3-way'!Y520+4*PI())/3)</f>
        <v>-0.48343514668880694</v>
      </c>
      <c r="AF520" s="11">
        <f>-'OddsRatio_working_3-way'!U520/(3*'OddsRatio_working_3-way'!X520^(1/3))*COS(('OddsRatio_working_3-way'!Y520)/3)</f>
        <v>0.52954607462225012</v>
      </c>
      <c r="AG520" s="11">
        <f>-'OddsRatio_working_3-way'!U520/(3*'OddsRatio_working_3-way'!X520^(1/3))*COS(('OddsRatio_working_3-way'!Y520+2*PI())/3)</f>
        <v>-0.30778816160727629</v>
      </c>
      <c r="AH520" s="11">
        <f>-'OddsRatio_working_3-way'!U520/(3*'OddsRatio_working_3-way'!X520^(1/3))*COS(('OddsRatio_working_3-way'!Y520+4*PI())/3)</f>
        <v>-0.22175791301497375</v>
      </c>
      <c r="AI520" s="11">
        <f>'OddsRatio_working_3-way'!U520/(3*'OddsRatio_working_3-way'!X520^(1/3))*SIN(('OddsRatio_working_3-way'!Y520)/3)</f>
        <v>-4.9669587183216374E-2</v>
      </c>
      <c r="AJ520" s="11">
        <f>'OddsRatio_working_3-way'!U520/(3*'OddsRatio_working_3-way'!X520^(1/3))*SIN(('OddsRatio_working_3-way'!Y520+2*PI())/3)</f>
        <v>-0.43376555950559054</v>
      </c>
      <c r="AK520" s="11">
        <f>'OddsRatio_working_3-way'!U520/(3*'OddsRatio_working_3-way'!X520^(1/3))*SIN(('OddsRatio_working_3-way'!Y520+4*PI())/3)</f>
        <v>0.48343514668880688</v>
      </c>
      <c r="AL520" s="11">
        <f>'OddsRatio_working_3-way'!Z520+'OddsRatio_working_3-way'!AF520</f>
        <v>1.0590921492445005</v>
      </c>
      <c r="AM520" s="11">
        <f>'OddsRatio_working_3-way'!AA520+'OddsRatio_working_3-way'!AG520</f>
        <v>-0.61557632321455269</v>
      </c>
      <c r="AN520" s="11">
        <f>'OddsRatio_working_3-way'!AB520+'OddsRatio_working_3-way'!AH520</f>
        <v>-0.44351582602994755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1.0590921492445005</v>
      </c>
      <c r="AS520" s="11">
        <f>IF(('OddsRatio_working_3-way'!X520=0),IF(Q520&gt;0,-Q520^(1/3),(-Q520)^(1/3)),'OddsRatio_working_3-way'!AM520-'OddsRatio_working_3-way'!R520/3)</f>
        <v>-0.61557632321455269</v>
      </c>
      <c r="AT520" s="11">
        <f>IF(('OddsRatio_working_3-way'!X520=0),IF(Q520&gt;0,-Q520^(1/3),(-Q520)^(1/3)),'OddsRatio_working_3-way'!AN520-'OddsRatio_working_3-way'!R520/3)</f>
        <v>-0.44351582602994755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1.62</v>
      </c>
      <c r="B521" s="4">
        <f>IF('True_Odds_Calculator_3-way'!B522="","",'True_Odds_Calculator_3-way'!B522)</f>
        <v>4.24</v>
      </c>
      <c r="C521" s="4">
        <f>IF('True_Odds_Calculator_3-way'!C522="","",'True_Odds_Calculator_3-way'!C522)</f>
        <v>5.22</v>
      </c>
      <c r="D521" s="9">
        <f t="shared" si="117"/>
        <v>0.59845659075467994</v>
      </c>
      <c r="E521" s="9">
        <f t="shared" si="118"/>
        <v>0.22190991725716039</v>
      </c>
      <c r="F521" s="9">
        <f t="shared" si="119"/>
        <v>0.17963349198815948</v>
      </c>
      <c r="G521" s="9">
        <f t="shared" si="120"/>
        <v>1.0822015666272149</v>
      </c>
      <c r="H521" s="9">
        <f t="shared" si="121"/>
        <v>1.6709649713088734</v>
      </c>
      <c r="I521" s="9">
        <f t="shared" si="122"/>
        <v>4.5063330758721776</v>
      </c>
      <c r="J521" s="9">
        <f t="shared" si="123"/>
        <v>5.5668906111668468</v>
      </c>
      <c r="K521" s="11">
        <f t="shared" si="124"/>
        <v>0.61728395061728392</v>
      </c>
      <c r="L521" s="11">
        <f t="shared" si="125"/>
        <v>0.23584905660377356</v>
      </c>
      <c r="M521" s="11">
        <f t="shared" si="126"/>
        <v>0.19157088122605365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-0.23642738379238049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0.22535125790625921</v>
      </c>
      <c r="Q521" s="11">
        <f>2*'OddsRatio_working_3-way'!K521*'OddsRatio_working_3-way'!L521*'OddsRatio_working_3-way'!M521</f>
        <v>5.5780014333232479E-2</v>
      </c>
      <c r="R521" s="11">
        <f t="shared" si="127"/>
        <v>0</v>
      </c>
      <c r="S521" s="11">
        <f t="shared" si="128"/>
        <v>-0.95315210231380043</v>
      </c>
      <c r="T521" s="11">
        <f t="shared" si="129"/>
        <v>-0.23592873819648527</v>
      </c>
      <c r="U521" s="11">
        <f>'OddsRatio_working_3-way'!S521-'OddsRatio_working_3-way'!R521^2/3</f>
        <v>-0.95315210231380043</v>
      </c>
      <c r="V521" s="11">
        <f>'OddsRatio_working_3-way'!S521*'OddsRatio_working_3-way'!R521/3-2*'OddsRatio_working_3-way'!R521^3/27-'OddsRatio_working_3-way'!T521</f>
        <v>0.23592873819648527</v>
      </c>
      <c r="W521" s="11">
        <f>'OddsRatio_working_3-way'!V521^2+4*'OddsRatio_working_3-way'!U521^3/27</f>
        <v>-7.262469200675542E-2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0.17908591619229938</v>
      </c>
      <c r="Y521" s="11">
        <f>IF('OddsRatio_working_3-way'!W521&gt;=0,IF('OddsRatio_working_3-way'!V521+SQRT('OddsRatio_working_3-way'!W521)&gt;0,0,PI()),ACOS('OddsRatio_working_3-way'!V521/(2*'OddsRatio_working_3-way'!X521)))</f>
        <v>0.85170313345952842</v>
      </c>
      <c r="Z521" s="11">
        <f>'OddsRatio_working_3-way'!X521^(1/3)*COS('OddsRatio_working_3-way'!Y521/3)</f>
        <v>0.54110078331360745</v>
      </c>
      <c r="AA521" s="11">
        <f>'OddsRatio_working_3-way'!X521^(1/3)*COS(('OddsRatio_working_3-way'!Y521+2*PI())/3)</f>
        <v>-0.40728181562913152</v>
      </c>
      <c r="AB521" s="11">
        <f>'OddsRatio_working_3-way'!X521^(1/3)*COS(('OddsRatio_working_3-way'!Y521+4*PI())/3)</f>
        <v>-0.13381896768447607</v>
      </c>
      <c r="AC521" s="11">
        <f>'OddsRatio_working_3-way'!X521^(1/3)*SIN('OddsRatio_working_3-way'!Y521/3)</f>
        <v>0.15788384887420853</v>
      </c>
      <c r="AD521" s="11">
        <f>'OddsRatio_working_3-way'!X521^(1/3)*SIN(('OddsRatio_working_3-way'!Y521+2*PI())/3)</f>
        <v>0.38966509992013865</v>
      </c>
      <c r="AE521" s="11">
        <f>'OddsRatio_working_3-way'!X521^(1/3)*SIN(('OddsRatio_working_3-way'!Y521+4*PI())/3)</f>
        <v>-0.54754894879434723</v>
      </c>
      <c r="AF521" s="11">
        <f>-'OddsRatio_working_3-way'!U521/(3*'OddsRatio_working_3-way'!X521^(1/3))*COS(('OddsRatio_working_3-way'!Y521)/3)</f>
        <v>0.54110078331360756</v>
      </c>
      <c r="AG521" s="11">
        <f>-'OddsRatio_working_3-way'!U521/(3*'OddsRatio_working_3-way'!X521^(1/3))*COS(('OddsRatio_working_3-way'!Y521+2*PI())/3)</f>
        <v>-0.40728181562913157</v>
      </c>
      <c r="AH521" s="11">
        <f>-'OddsRatio_working_3-way'!U521/(3*'OddsRatio_working_3-way'!X521^(1/3))*COS(('OddsRatio_working_3-way'!Y521+4*PI())/3)</f>
        <v>-0.1338189676844761</v>
      </c>
      <c r="AI521" s="11">
        <f>'OddsRatio_working_3-way'!U521/(3*'OddsRatio_working_3-way'!X521^(1/3))*SIN(('OddsRatio_working_3-way'!Y521)/3)</f>
        <v>-0.15788384887420859</v>
      </c>
      <c r="AJ521" s="11">
        <f>'OddsRatio_working_3-way'!U521/(3*'OddsRatio_working_3-way'!X521^(1/3))*SIN(('OddsRatio_working_3-way'!Y521+2*PI())/3)</f>
        <v>-0.3896650999201387</v>
      </c>
      <c r="AK521" s="11">
        <f>'OddsRatio_working_3-way'!U521/(3*'OddsRatio_working_3-way'!X521^(1/3))*SIN(('OddsRatio_working_3-way'!Y521+4*PI())/3)</f>
        <v>0.54754894879434735</v>
      </c>
      <c r="AL521" s="11">
        <f>'OddsRatio_working_3-way'!Z521+'OddsRatio_working_3-way'!AF521</f>
        <v>1.0822015666272149</v>
      </c>
      <c r="AM521" s="11">
        <f>'OddsRatio_working_3-way'!AA521+'OddsRatio_working_3-way'!AG521</f>
        <v>-0.81456363125826314</v>
      </c>
      <c r="AN521" s="11">
        <f>'OddsRatio_working_3-way'!AB521+'OddsRatio_working_3-way'!AH521</f>
        <v>-0.2676379353689522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1.0822015666272149</v>
      </c>
      <c r="AS521" s="11">
        <f>IF(('OddsRatio_working_3-way'!X521=0),IF(Q521&gt;0,-Q521^(1/3),(-Q521)^(1/3)),'OddsRatio_working_3-way'!AM521-'OddsRatio_working_3-way'!R521/3)</f>
        <v>-0.81456363125826314</v>
      </c>
      <c r="AT521" s="11">
        <f>IF(('OddsRatio_working_3-way'!X521=0),IF(Q521&gt;0,-Q521^(1/3),(-Q521)^(1/3)),'OddsRatio_working_3-way'!AN521-'OddsRatio_working_3-way'!R521/3)</f>
        <v>-0.2676379353689522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1.52</v>
      </c>
      <c r="B522" s="4">
        <f>IF('True_Odds_Calculator_3-way'!B523="","",'True_Odds_Calculator_3-way'!B523)</f>
        <v>4.4400000000000004</v>
      </c>
      <c r="C522" s="4">
        <f>IF('True_Odds_Calculator_3-way'!C523="","",'True_Odds_Calculator_3-way'!C523)</f>
        <v>6.25</v>
      </c>
      <c r="D522" s="9">
        <f t="shared" si="117"/>
        <v>0.63932597677854586</v>
      </c>
      <c r="E522" s="9">
        <f t="shared" si="118"/>
        <v>0.21132484050630826</v>
      </c>
      <c r="F522" s="9">
        <f t="shared" si="119"/>
        <v>0.14934918271514611</v>
      </c>
      <c r="G522" s="9">
        <f t="shared" si="120"/>
        <v>1.0848986526489037</v>
      </c>
      <c r="H522" s="9">
        <f t="shared" si="121"/>
        <v>1.5641472993774299</v>
      </c>
      <c r="I522" s="9">
        <f t="shared" si="122"/>
        <v>4.7320513651122287</v>
      </c>
      <c r="J522" s="9">
        <f t="shared" si="123"/>
        <v>6.6957179264067435</v>
      </c>
      <c r="K522" s="11">
        <f t="shared" si="124"/>
        <v>0.65789473684210531</v>
      </c>
      <c r="L522" s="11">
        <f t="shared" si="125"/>
        <v>0.2252252252252252</v>
      </c>
      <c r="M522" s="11">
        <f t="shared" si="126"/>
        <v>0.16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-0.22264580369843545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0.21834992887624466</v>
      </c>
      <c r="Q522" s="11">
        <f>2*'OddsRatio_working_3-way'!K522*'OddsRatio_working_3-way'!L522*'OddsRatio_working_3-way'!M522</f>
        <v>4.7415836889521099E-2</v>
      </c>
      <c r="R522" s="11">
        <f t="shared" si="127"/>
        <v>0</v>
      </c>
      <c r="S522" s="11">
        <f t="shared" si="128"/>
        <v>-0.9807053411704566</v>
      </c>
      <c r="T522" s="11">
        <f t="shared" si="129"/>
        <v>-0.21296532924439884</v>
      </c>
      <c r="U522" s="11">
        <f>'OddsRatio_working_3-way'!S522-'OddsRatio_working_3-way'!R522^2/3</f>
        <v>-0.9807053411704566</v>
      </c>
      <c r="V522" s="11">
        <f>'OddsRatio_working_3-way'!S522*'OddsRatio_working_3-way'!R522/3-2*'OddsRatio_working_3-way'!R522^3/27-'OddsRatio_working_3-way'!T522</f>
        <v>0.21296532924439884</v>
      </c>
      <c r="W522" s="11">
        <f>'OddsRatio_working_3-way'!V522^2+4*'OddsRatio_working_3-way'!U522^3/27</f>
        <v>-9.4382908095285739E-2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0.18690715579898282</v>
      </c>
      <c r="Y522" s="11">
        <f>IF('OddsRatio_working_3-way'!W522&gt;=0,IF('OddsRatio_working_3-way'!V522+SQRT('OddsRatio_working_3-way'!W522)&gt;0,0,PI()),ACOS('OddsRatio_working_3-way'!V522/(2*'OddsRatio_working_3-way'!X522)))</f>
        <v>0.9646447533263911</v>
      </c>
      <c r="Z522" s="11">
        <f>'OddsRatio_working_3-way'!X522^(1/3)*COS('OddsRatio_working_3-way'!Y522/3)</f>
        <v>0.54244932632445186</v>
      </c>
      <c r="AA522" s="11">
        <f>'OddsRatio_working_3-way'!X522^(1/3)*COS(('OddsRatio_working_3-way'!Y522+2*PI())/3)</f>
        <v>-0.42771070589519744</v>
      </c>
      <c r="AB522" s="11">
        <f>'OddsRatio_working_3-way'!X522^(1/3)*COS(('OddsRatio_working_3-way'!Y522+4*PI())/3)</f>
        <v>-0.11473862042925428</v>
      </c>
      <c r="AC522" s="11">
        <f>'OddsRatio_working_3-way'!X522^(1/3)*SIN('OddsRatio_working_3-way'!Y522/3)</f>
        <v>0.18069451779260079</v>
      </c>
      <c r="AD522" s="11">
        <f>'OddsRatio_working_3-way'!X522^(1/3)*SIN(('OddsRatio_working_3-way'!Y522+2*PI())/3)</f>
        <v>0.37942763796642981</v>
      </c>
      <c r="AE522" s="11">
        <f>'OddsRatio_working_3-way'!X522^(1/3)*SIN(('OddsRatio_working_3-way'!Y522+4*PI())/3)</f>
        <v>-0.56012215575903057</v>
      </c>
      <c r="AF522" s="11">
        <f>-'OddsRatio_working_3-way'!U522/(3*'OddsRatio_working_3-way'!X522^(1/3))*COS(('OddsRatio_working_3-way'!Y522)/3)</f>
        <v>0.54244932632445186</v>
      </c>
      <c r="AG522" s="11">
        <f>-'OddsRatio_working_3-way'!U522/(3*'OddsRatio_working_3-way'!X522^(1/3))*COS(('OddsRatio_working_3-way'!Y522+2*PI())/3)</f>
        <v>-0.42771070589519744</v>
      </c>
      <c r="AH522" s="11">
        <f>-'OddsRatio_working_3-way'!U522/(3*'OddsRatio_working_3-way'!X522^(1/3))*COS(('OddsRatio_working_3-way'!Y522+4*PI())/3)</f>
        <v>-0.11473862042925428</v>
      </c>
      <c r="AI522" s="11">
        <f>'OddsRatio_working_3-way'!U522/(3*'OddsRatio_working_3-way'!X522^(1/3))*SIN(('OddsRatio_working_3-way'!Y522)/3)</f>
        <v>-0.18069451779260079</v>
      </c>
      <c r="AJ522" s="11">
        <f>'OddsRatio_working_3-way'!U522/(3*'OddsRatio_working_3-way'!X522^(1/3))*SIN(('OddsRatio_working_3-way'!Y522+2*PI())/3)</f>
        <v>-0.37942763796642981</v>
      </c>
      <c r="AK522" s="11">
        <f>'OddsRatio_working_3-way'!U522/(3*'OddsRatio_working_3-way'!X522^(1/3))*SIN(('OddsRatio_working_3-way'!Y522+4*PI())/3)</f>
        <v>0.56012215575903057</v>
      </c>
      <c r="AL522" s="11">
        <f>'OddsRatio_working_3-way'!Z522+'OddsRatio_working_3-way'!AF522</f>
        <v>1.0848986526489037</v>
      </c>
      <c r="AM522" s="11">
        <f>'OddsRatio_working_3-way'!AA522+'OddsRatio_working_3-way'!AG522</f>
        <v>-0.85542141179039488</v>
      </c>
      <c r="AN522" s="11">
        <f>'OddsRatio_working_3-way'!AB522+'OddsRatio_working_3-way'!AH522</f>
        <v>-0.22947724085850857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1.0848986526489037</v>
      </c>
      <c r="AS522" s="11">
        <f>IF(('OddsRatio_working_3-way'!X522=0),IF(Q522&gt;0,-Q522^(1/3),(-Q522)^(1/3)),'OddsRatio_working_3-way'!AM522-'OddsRatio_working_3-way'!R522/3)</f>
        <v>-0.85542141179039488</v>
      </c>
      <c r="AT522" s="11">
        <f>IF(('OddsRatio_working_3-way'!X522=0),IF(Q522&gt;0,-Q522^(1/3),(-Q522)^(1/3)),'OddsRatio_working_3-way'!AN522-'OddsRatio_working_3-way'!R522/3)</f>
        <v>-0.22947724085850857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1.22</v>
      </c>
      <c r="B523" s="4">
        <f>IF('True_Odds_Calculator_3-way'!B524="","",'True_Odds_Calculator_3-way'!B524)</f>
        <v>6.51</v>
      </c>
      <c r="C523" s="4">
        <f>IF('True_Odds_Calculator_3-way'!C524="","",'True_Odds_Calculator_3-way'!C524)</f>
        <v>12.98</v>
      </c>
      <c r="D523" s="9">
        <f t="shared" si="117"/>
        <v>0.79711073421692646</v>
      </c>
      <c r="E523" s="9">
        <f t="shared" si="118"/>
        <v>0.13559615076037265</v>
      </c>
      <c r="F523" s="9">
        <f t="shared" si="119"/>
        <v>6.7293115022700897E-2</v>
      </c>
      <c r="G523" s="9">
        <f t="shared" si="120"/>
        <v>1.1569583695088368</v>
      </c>
      <c r="H523" s="9">
        <f t="shared" si="121"/>
        <v>1.254530841291944</v>
      </c>
      <c r="I523" s="9">
        <f t="shared" si="122"/>
        <v>7.3748406159936906</v>
      </c>
      <c r="J523" s="9">
        <f t="shared" si="123"/>
        <v>14.860361266715866</v>
      </c>
      <c r="K523" s="11">
        <f t="shared" si="124"/>
        <v>0.81967213114754101</v>
      </c>
      <c r="L523" s="11">
        <f t="shared" si="125"/>
        <v>0.15360983102918588</v>
      </c>
      <c r="M523" s="11">
        <f t="shared" si="126"/>
        <v>7.7041602465331274E-2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-0.1408690500732197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0.1717920449826266</v>
      </c>
      <c r="Q523" s="11">
        <f>2*'OddsRatio_working_3-way'!K523*'OddsRatio_working_3-way'!L523*'OddsRatio_working_3-way'!M523</f>
        <v>1.9400569732651227E-2</v>
      </c>
      <c r="R523" s="11">
        <f t="shared" si="127"/>
        <v>0</v>
      </c>
      <c r="S523" s="11">
        <f t="shared" si="128"/>
        <v>-1.2195158900648084</v>
      </c>
      <c r="T523" s="11">
        <f t="shared" si="129"/>
        <v>-0.13772059740991627</v>
      </c>
      <c r="U523" s="11">
        <f>'OddsRatio_working_3-way'!S523-'OddsRatio_working_3-way'!R523^2/3</f>
        <v>-1.2195158900648084</v>
      </c>
      <c r="V523" s="11">
        <f>'OddsRatio_working_3-way'!S523*'OddsRatio_working_3-way'!R523/3-2*'OddsRatio_working_3-way'!R523^3/27-'OddsRatio_working_3-way'!T523</f>
        <v>0.13772059740991627</v>
      </c>
      <c r="W523" s="11">
        <f>'OddsRatio_working_3-way'!V523^2+4*'OddsRatio_working_3-way'!U523^3/27</f>
        <v>-0.24972743852615453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0.25917870354115652</v>
      </c>
      <c r="Y523" s="11">
        <f>IF('OddsRatio_working_3-way'!W523&gt;=0,IF('OddsRatio_working_3-way'!V523+SQRT('OddsRatio_working_3-way'!W523)&gt;0,0,PI()),ACOS('OddsRatio_working_3-way'!V523/(2*'OddsRatio_working_3-way'!X523)))</f>
        <v>1.3018803169014344</v>
      </c>
      <c r="Z523" s="11">
        <f>'OddsRatio_working_3-way'!X523^(1/3)*COS('OddsRatio_working_3-way'!Y523/3)</f>
        <v>0.57847918475441851</v>
      </c>
      <c r="AA523" s="11">
        <f>'OddsRatio_working_3-way'!X523^(1/3)*COS(('OddsRatio_working_3-way'!Y523+2*PI())/3)</f>
        <v>-0.52140407527801758</v>
      </c>
      <c r="AB523" s="11">
        <f>'OddsRatio_working_3-way'!X523^(1/3)*COS(('OddsRatio_working_3-way'!Y523+4*PI())/3)</f>
        <v>-5.7075109476400987E-2</v>
      </c>
      <c r="AC523" s="11">
        <f>'OddsRatio_working_3-way'!X523^(1/3)*SIN('OddsRatio_working_3-way'!Y523/3)</f>
        <v>0.26808045339810388</v>
      </c>
      <c r="AD523" s="11">
        <f>'OddsRatio_working_3-way'!X523^(1/3)*SIN(('OddsRatio_working_3-way'!Y523+2*PI())/3)</f>
        <v>0.3669374428587861</v>
      </c>
      <c r="AE523" s="11">
        <f>'OddsRatio_working_3-way'!X523^(1/3)*SIN(('OddsRatio_working_3-way'!Y523+4*PI())/3)</f>
        <v>-0.63501789625689009</v>
      </c>
      <c r="AF523" s="11">
        <f>-'OddsRatio_working_3-way'!U523/(3*'OddsRatio_working_3-way'!X523^(1/3))*COS(('OddsRatio_working_3-way'!Y523)/3)</f>
        <v>0.5784791847544184</v>
      </c>
      <c r="AG523" s="11">
        <f>-'OddsRatio_working_3-way'!U523/(3*'OddsRatio_working_3-way'!X523^(1/3))*COS(('OddsRatio_working_3-way'!Y523+2*PI())/3)</f>
        <v>-0.52140407527801746</v>
      </c>
      <c r="AH523" s="11">
        <f>-'OddsRatio_working_3-way'!U523/(3*'OddsRatio_working_3-way'!X523^(1/3))*COS(('OddsRatio_working_3-way'!Y523+4*PI())/3)</f>
        <v>-5.7075109476400973E-2</v>
      </c>
      <c r="AI523" s="11">
        <f>'OddsRatio_working_3-way'!U523/(3*'OddsRatio_working_3-way'!X523^(1/3))*SIN(('OddsRatio_working_3-way'!Y523)/3)</f>
        <v>-0.26808045339810382</v>
      </c>
      <c r="AJ523" s="11">
        <f>'OddsRatio_working_3-way'!U523/(3*'OddsRatio_working_3-way'!X523^(1/3))*SIN(('OddsRatio_working_3-way'!Y523+2*PI())/3)</f>
        <v>-0.36693744285878604</v>
      </c>
      <c r="AK523" s="11">
        <f>'OddsRatio_working_3-way'!U523/(3*'OddsRatio_working_3-way'!X523^(1/3))*SIN(('OddsRatio_working_3-way'!Y523+4*PI())/3)</f>
        <v>0.63501789625688998</v>
      </c>
      <c r="AL523" s="11">
        <f>'OddsRatio_working_3-way'!Z523+'OddsRatio_working_3-way'!AF523</f>
        <v>1.1569583695088368</v>
      </c>
      <c r="AM523" s="11">
        <f>'OddsRatio_working_3-way'!AA523+'OddsRatio_working_3-way'!AG523</f>
        <v>-1.0428081505560352</v>
      </c>
      <c r="AN523" s="11">
        <f>'OddsRatio_working_3-way'!AB523+'OddsRatio_working_3-way'!AH523</f>
        <v>-0.11415021895280196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1.1569583695088368</v>
      </c>
      <c r="AS523" s="11">
        <f>IF(('OddsRatio_working_3-way'!X523=0),IF(Q523&gt;0,-Q523^(1/3),(-Q523)^(1/3)),'OddsRatio_working_3-way'!AM523-'OddsRatio_working_3-way'!R523/3)</f>
        <v>-1.0428081505560352</v>
      </c>
      <c r="AT523" s="11">
        <f>IF(('OddsRatio_working_3-way'!X523=0),IF(Q523&gt;0,-Q523^(1/3),(-Q523)^(1/3)),'OddsRatio_working_3-way'!AN523-'OddsRatio_working_3-way'!R523/3)</f>
        <v>-0.11415021895280196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3.85</v>
      </c>
      <c r="B524" s="4">
        <f>IF('True_Odds_Calculator_3-way'!B525="","",'True_Odds_Calculator_3-way'!B525)</f>
        <v>3.31</v>
      </c>
      <c r="C524" s="4">
        <f>IF('True_Odds_Calculator_3-way'!C525="","",'True_Odds_Calculator_3-way'!C525)</f>
        <v>2.17</v>
      </c>
      <c r="D524" s="9">
        <f t="shared" si="117"/>
        <v>0.25306734335109671</v>
      </c>
      <c r="E524" s="9">
        <f t="shared" si="118"/>
        <v>0.29478677052790098</v>
      </c>
      <c r="F524" s="9">
        <f t="shared" si="119"/>
        <v>0.45214588612100237</v>
      </c>
      <c r="G524" s="9">
        <f t="shared" si="120"/>
        <v>1.0356201256212385</v>
      </c>
      <c r="H524" s="9">
        <f t="shared" si="121"/>
        <v>3.9515173580205301</v>
      </c>
      <c r="I524" s="9">
        <f t="shared" si="122"/>
        <v>3.3922824901850608</v>
      </c>
      <c r="J524" s="9">
        <f t="shared" si="123"/>
        <v>2.2116755469768492</v>
      </c>
      <c r="K524" s="11">
        <f t="shared" si="124"/>
        <v>0.25974025974025972</v>
      </c>
      <c r="L524" s="11">
        <f t="shared" si="125"/>
        <v>0.30211480362537763</v>
      </c>
      <c r="M524" s="11">
        <f t="shared" si="126"/>
        <v>0.46082949308755761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-0.27854428000612574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0.22890498616896765</v>
      </c>
      <c r="Q524" s="11">
        <f>2*'OddsRatio_working_3-way'!K524*'OddsRatio_working_3-way'!L524*'OddsRatio_working_3-way'!M524</f>
        <v>7.2323850290353126E-2</v>
      </c>
      <c r="R524" s="11">
        <f t="shared" si="127"/>
        <v>0</v>
      </c>
      <c r="S524" s="11">
        <f t="shared" si="128"/>
        <v>-0.82179029547450611</v>
      </c>
      <c r="T524" s="11">
        <f t="shared" si="129"/>
        <v>-0.25964938245640001</v>
      </c>
      <c r="U524" s="11">
        <f>'OddsRatio_working_3-way'!S524-'OddsRatio_working_3-way'!R524^2/3</f>
        <v>-0.82179029547450611</v>
      </c>
      <c r="V524" s="11">
        <f>'OddsRatio_working_3-way'!S524*'OddsRatio_working_3-way'!R524/3-2*'OddsRatio_working_3-way'!R524^3/27-'OddsRatio_working_3-way'!T524</f>
        <v>0.25964938245640001</v>
      </c>
      <c r="W524" s="11">
        <f>'OddsRatio_working_3-way'!V524^2+4*'OddsRatio_working_3-way'!U524^3/27</f>
        <v>-1.4802535146714271E-2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0.14337044409213512</v>
      </c>
      <c r="Y524" s="11">
        <f>IF('OddsRatio_working_3-way'!W524&gt;=0,IF('OddsRatio_working_3-way'!V524+SQRT('OddsRatio_working_3-way'!W524)&gt;0,0,PI()),ACOS('OddsRatio_working_3-way'!V524/(2*'OddsRatio_working_3-way'!X524)))</f>
        <v>0.43819452861483965</v>
      </c>
      <c r="Z524" s="11">
        <f>'OddsRatio_working_3-way'!X524^(1/3)*COS('OddsRatio_working_3-way'!Y524/3)</f>
        <v>0.51781006281061936</v>
      </c>
      <c r="AA524" s="11">
        <f>'OddsRatio_working_3-way'!X524^(1/3)*COS(('OddsRatio_working_3-way'!Y524+2*PI())/3)</f>
        <v>-0.32487569160871665</v>
      </c>
      <c r="AB524" s="11">
        <f>'OddsRatio_working_3-way'!X524^(1/3)*COS(('OddsRatio_working_3-way'!Y524+4*PI())/3)</f>
        <v>-0.19293437120190282</v>
      </c>
      <c r="AC524" s="11">
        <f>'OddsRatio_working_3-way'!X524^(1/3)*SIN('OddsRatio_working_3-way'!Y524/3)</f>
        <v>7.6176356854108743E-2</v>
      </c>
      <c r="AD524" s="11">
        <f>'OddsRatio_working_3-way'!X524^(1/3)*SIN(('OddsRatio_working_3-way'!Y524+2*PI())/3)</f>
        <v>0.41034849030215786</v>
      </c>
      <c r="AE524" s="11">
        <f>'OddsRatio_working_3-way'!X524^(1/3)*SIN(('OddsRatio_working_3-way'!Y524+4*PI())/3)</f>
        <v>-0.48652484715626654</v>
      </c>
      <c r="AF524" s="11">
        <f>-'OddsRatio_working_3-way'!U524/(3*'OddsRatio_working_3-way'!X524^(1/3))*COS(('OddsRatio_working_3-way'!Y524)/3)</f>
        <v>0.51781006281061925</v>
      </c>
      <c r="AG524" s="11">
        <f>-'OddsRatio_working_3-way'!U524/(3*'OddsRatio_working_3-way'!X524^(1/3))*COS(('OddsRatio_working_3-way'!Y524+2*PI())/3)</f>
        <v>-0.3248756916087166</v>
      </c>
      <c r="AH524" s="11">
        <f>-'OddsRatio_working_3-way'!U524/(3*'OddsRatio_working_3-way'!X524^(1/3))*COS(('OddsRatio_working_3-way'!Y524+4*PI())/3)</f>
        <v>-0.19293437120190279</v>
      </c>
      <c r="AI524" s="11">
        <f>'OddsRatio_working_3-way'!U524/(3*'OddsRatio_working_3-way'!X524^(1/3))*SIN(('OddsRatio_working_3-way'!Y524)/3)</f>
        <v>-7.6176356854108729E-2</v>
      </c>
      <c r="AJ524" s="11">
        <f>'OddsRatio_working_3-way'!U524/(3*'OddsRatio_working_3-way'!X524^(1/3))*SIN(('OddsRatio_working_3-way'!Y524+2*PI())/3)</f>
        <v>-0.41034849030215781</v>
      </c>
      <c r="AK524" s="11">
        <f>'OddsRatio_working_3-way'!U524/(3*'OddsRatio_working_3-way'!X524^(1/3))*SIN(('OddsRatio_working_3-way'!Y524+4*PI())/3)</f>
        <v>0.48652484715626643</v>
      </c>
      <c r="AL524" s="11">
        <f>'OddsRatio_working_3-way'!Z524+'OddsRatio_working_3-way'!AF524</f>
        <v>1.0356201256212385</v>
      </c>
      <c r="AM524" s="11">
        <f>'OddsRatio_working_3-way'!AA524+'OddsRatio_working_3-way'!AG524</f>
        <v>-0.64975138321743331</v>
      </c>
      <c r="AN524" s="11">
        <f>'OddsRatio_working_3-way'!AB524+'OddsRatio_working_3-way'!AH524</f>
        <v>-0.38586874240380564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1.0356201256212385</v>
      </c>
      <c r="AS524" s="11">
        <f>IF(('OddsRatio_working_3-way'!X524=0),IF(Q524&gt;0,-Q524^(1/3),(-Q524)^(1/3)),'OddsRatio_working_3-way'!AM524-'OddsRatio_working_3-way'!R524/3)</f>
        <v>-0.64975138321743331</v>
      </c>
      <c r="AT524" s="11">
        <f>IF(('OddsRatio_working_3-way'!X524=0),IF(Q524&gt;0,-Q524^(1/3),(-Q524)^(1/3)),'OddsRatio_working_3-way'!AN524-'OddsRatio_working_3-way'!R524/3)</f>
        <v>-0.38586874240380564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1.56</v>
      </c>
      <c r="B525" s="4">
        <f>IF('True_Odds_Calculator_3-way'!B526="","",'True_Odds_Calculator_3-way'!B526)</f>
        <v>4.03</v>
      </c>
      <c r="C525" s="4">
        <f>IF('True_Odds_Calculator_3-way'!C526="","",'True_Odds_Calculator_3-way'!C526)</f>
        <v>7.27</v>
      </c>
      <c r="D525" s="9">
        <f t="shared" si="117"/>
        <v>0.62939842412546076</v>
      </c>
      <c r="E525" s="9">
        <f t="shared" si="118"/>
        <v>0.23889554544573635</v>
      </c>
      <c r="F525" s="9">
        <f t="shared" si="119"/>
        <v>0.13170603042880283</v>
      </c>
      <c r="G525" s="9">
        <f t="shared" si="120"/>
        <v>1.0514620040031653</v>
      </c>
      <c r="H525" s="9">
        <f t="shared" si="121"/>
        <v>1.5888187222417729</v>
      </c>
      <c r="I525" s="9">
        <f t="shared" si="122"/>
        <v>4.1859298721295906</v>
      </c>
      <c r="J525" s="9">
        <f t="shared" si="123"/>
        <v>7.5926667650998443</v>
      </c>
      <c r="K525" s="11">
        <f t="shared" si="124"/>
        <v>0.64102564102564097</v>
      </c>
      <c r="L525" s="11">
        <f t="shared" si="125"/>
        <v>0.24813895781637715</v>
      </c>
      <c r="M525" s="11">
        <f t="shared" si="126"/>
        <v>0.13755158184319122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-0.23277382387358803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0.21573115050166464</v>
      </c>
      <c r="Q525" s="11">
        <f>2*'OddsRatio_working_3-way'!K525*'OddsRatio_working_3-way'!L525*'OddsRatio_working_3-way'!M525</f>
        <v>4.3758854057132784E-2</v>
      </c>
      <c r="R525" s="11">
        <f t="shared" si="127"/>
        <v>0</v>
      </c>
      <c r="S525" s="11">
        <f t="shared" si="128"/>
        <v>-0.92678440776408466</v>
      </c>
      <c r="T525" s="11">
        <f t="shared" si="129"/>
        <v>-0.18798872368439851</v>
      </c>
      <c r="U525" s="11">
        <f>'OddsRatio_working_3-way'!S525-'OddsRatio_working_3-way'!R525^2/3</f>
        <v>-0.92678440776408466</v>
      </c>
      <c r="V525" s="11">
        <f>'OddsRatio_working_3-way'!S525*'OddsRatio_working_3-way'!R525/3-2*'OddsRatio_working_3-way'!R525^3/27-'OddsRatio_working_3-way'!T525</f>
        <v>0.18798872368439851</v>
      </c>
      <c r="W525" s="11">
        <f>'OddsRatio_working_3-way'!V525^2+4*'OddsRatio_working_3-way'!U525^3/27</f>
        <v>-8.2592435066681624E-2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0.17170628650341457</v>
      </c>
      <c r="Y525" s="11">
        <f>IF('OddsRatio_working_3-way'!W525&gt;=0,IF('OddsRatio_working_3-way'!V525+SQRT('OddsRatio_working_3-way'!W525)&gt;0,0,PI()),ACOS('OddsRatio_working_3-way'!V525/(2*'OddsRatio_working_3-way'!X525)))</f>
        <v>0.99152577905137307</v>
      </c>
      <c r="Z525" s="11">
        <f>'OddsRatio_working_3-way'!X525^(1/3)*COS('OddsRatio_working_3-way'!Y525/3)</f>
        <v>0.52573100200158274</v>
      </c>
      <c r="AA525" s="11">
        <f>'OddsRatio_working_3-way'!X525^(1/3)*COS(('OddsRatio_working_3-way'!Y525+2*PI())/3)</f>
        <v>-0.41907461434514798</v>
      </c>
      <c r="AB525" s="11">
        <f>'OddsRatio_working_3-way'!X525^(1/3)*COS(('OddsRatio_working_3-way'!Y525+4*PI())/3)</f>
        <v>-0.10665638765643443</v>
      </c>
      <c r="AC525" s="11">
        <f>'OddsRatio_working_3-way'!X525^(1/3)*SIN('OddsRatio_working_3-way'!Y525/3)</f>
        <v>0.18037474727847425</v>
      </c>
      <c r="AD525" s="11">
        <f>'OddsRatio_working_3-way'!X525^(1/3)*SIN(('OddsRatio_working_3-way'!Y525+2*PI())/3)</f>
        <v>0.36510902965118125</v>
      </c>
      <c r="AE525" s="11">
        <f>'OddsRatio_working_3-way'!X525^(1/3)*SIN(('OddsRatio_working_3-way'!Y525+4*PI())/3)</f>
        <v>-0.54548377692965533</v>
      </c>
      <c r="AF525" s="11">
        <f>-'OddsRatio_working_3-way'!U525/(3*'OddsRatio_working_3-way'!X525^(1/3))*COS(('OddsRatio_working_3-way'!Y525)/3)</f>
        <v>0.52573100200158251</v>
      </c>
      <c r="AG525" s="11">
        <f>-'OddsRatio_working_3-way'!U525/(3*'OddsRatio_working_3-way'!X525^(1/3))*COS(('OddsRatio_working_3-way'!Y525+2*PI())/3)</f>
        <v>-0.41907461434514781</v>
      </c>
      <c r="AH525" s="11">
        <f>-'OddsRatio_working_3-way'!U525/(3*'OddsRatio_working_3-way'!X525^(1/3))*COS(('OddsRatio_working_3-way'!Y525+4*PI())/3)</f>
        <v>-0.10665638765643438</v>
      </c>
      <c r="AI525" s="11">
        <f>'OddsRatio_working_3-way'!U525/(3*'OddsRatio_working_3-way'!X525^(1/3))*SIN(('OddsRatio_working_3-way'!Y525)/3)</f>
        <v>-0.18037474727847416</v>
      </c>
      <c r="AJ525" s="11">
        <f>'OddsRatio_working_3-way'!U525/(3*'OddsRatio_working_3-way'!X525^(1/3))*SIN(('OddsRatio_working_3-way'!Y525+2*PI())/3)</f>
        <v>-0.36510902965118108</v>
      </c>
      <c r="AK525" s="11">
        <f>'OddsRatio_working_3-way'!U525/(3*'OddsRatio_working_3-way'!X525^(1/3))*SIN(('OddsRatio_working_3-way'!Y525+4*PI())/3)</f>
        <v>0.54548377692965522</v>
      </c>
      <c r="AL525" s="11">
        <f>'OddsRatio_working_3-way'!Z525+'OddsRatio_working_3-way'!AF525</f>
        <v>1.0514620040031653</v>
      </c>
      <c r="AM525" s="11">
        <f>'OddsRatio_working_3-way'!AA525+'OddsRatio_working_3-way'!AG525</f>
        <v>-0.83814922869029584</v>
      </c>
      <c r="AN525" s="11">
        <f>'OddsRatio_working_3-way'!AB525+'OddsRatio_working_3-way'!AH525</f>
        <v>-0.2133127753128688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1.0514620040031653</v>
      </c>
      <c r="AS525" s="11">
        <f>IF(('OddsRatio_working_3-way'!X525=0),IF(Q525&gt;0,-Q525^(1/3),(-Q525)^(1/3)),'OddsRatio_working_3-way'!AM525-'OddsRatio_working_3-way'!R525/3)</f>
        <v>-0.83814922869029584</v>
      </c>
      <c r="AT525" s="11">
        <f>IF(('OddsRatio_working_3-way'!X525=0),IF(Q525&gt;0,-Q525^(1/3),(-Q525)^(1/3)),'OddsRatio_working_3-way'!AN525-'OddsRatio_working_3-way'!R525/3)</f>
        <v>-0.2133127753128688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2.52</v>
      </c>
      <c r="B526" s="4">
        <f>IF('True_Odds_Calculator_3-way'!B527="","",'True_Odds_Calculator_3-way'!B527)</f>
        <v>3.28</v>
      </c>
      <c r="C526" s="4">
        <f>IF('True_Odds_Calculator_3-way'!C527="","",'True_Odds_Calculator_3-way'!C527)</f>
        <v>3.12</v>
      </c>
      <c r="D526" s="9">
        <f t="shared" si="117"/>
        <v>0.38886339605630449</v>
      </c>
      <c r="E526" s="9">
        <f t="shared" si="118"/>
        <v>0.29784990602865413</v>
      </c>
      <c r="F526" s="9">
        <f t="shared" si="119"/>
        <v>0.31328669791504143</v>
      </c>
      <c r="G526" s="9">
        <f t="shared" si="120"/>
        <v>1.0339454916654067</v>
      </c>
      <c r="H526" s="9">
        <f t="shared" si="121"/>
        <v>2.5715971473314179</v>
      </c>
      <c r="I526" s="9">
        <f t="shared" si="122"/>
        <v>3.3573957209971277</v>
      </c>
      <c r="J526" s="9">
        <f t="shared" si="123"/>
        <v>3.1919644423306628</v>
      </c>
      <c r="K526" s="11">
        <f t="shared" si="124"/>
        <v>0.3968253968253968</v>
      </c>
      <c r="L526" s="11">
        <f t="shared" si="125"/>
        <v>0.3048780487804878</v>
      </c>
      <c r="M526" s="11">
        <f t="shared" si="126"/>
        <v>0.32051282051282048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-0.2848953214806873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0.22955815638742466</v>
      </c>
      <c r="Q526" s="11">
        <f>2*'OddsRatio_working_3-way'!K526*'OddsRatio_working_3-way'!L526*'OddsRatio_working_3-way'!M526</f>
        <v>7.7553431211967783E-2</v>
      </c>
      <c r="R526" s="11">
        <f t="shared" si="127"/>
        <v>0</v>
      </c>
      <c r="S526" s="11">
        <f t="shared" si="128"/>
        <v>-0.80576316660569003</v>
      </c>
      <c r="T526" s="11">
        <f t="shared" si="129"/>
        <v>-0.27221728601543577</v>
      </c>
      <c r="U526" s="11">
        <f>'OddsRatio_working_3-way'!S526-'OddsRatio_working_3-way'!R526^2/3</f>
        <v>-0.80576316660569003</v>
      </c>
      <c r="V526" s="11">
        <f>'OddsRatio_working_3-way'!S526*'OddsRatio_working_3-way'!R526/3-2*'OddsRatio_working_3-way'!R526^3/27-'OddsRatio_working_3-way'!T526</f>
        <v>0.27221728601543577</v>
      </c>
      <c r="W526" s="11">
        <f>'OddsRatio_working_3-way'!V526^2+4*'OddsRatio_working_3-way'!U526^3/27</f>
        <v>-3.4007395818919373E-3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0.13919679449209804</v>
      </c>
      <c r="Y526" s="11">
        <f>IF('OddsRatio_working_3-way'!W526&gt;=0,IF('OddsRatio_working_3-way'!V526+SQRT('OddsRatio_working_3-way'!W526)&gt;0,0,PI()),ACOS('OddsRatio_working_3-way'!V526/(2*'OddsRatio_working_3-way'!X526)))</f>
        <v>0.21103567840030379</v>
      </c>
      <c r="Z526" s="11">
        <f>'OddsRatio_working_3-way'!X526^(1/3)*COS('OddsRatio_working_3-way'!Y526/3)</f>
        <v>0.51697274583270347</v>
      </c>
      <c r="AA526" s="11">
        <f>'OddsRatio_working_3-way'!X526^(1/3)*COS(('OddsRatio_working_3-way'!Y526+2*PI())/3)</f>
        <v>-0.29003279428342227</v>
      </c>
      <c r="AB526" s="11">
        <f>'OddsRatio_working_3-way'!X526^(1/3)*COS(('OddsRatio_working_3-way'!Y526+4*PI())/3)</f>
        <v>-0.22693995154928112</v>
      </c>
      <c r="AC526" s="11">
        <f>'OddsRatio_working_3-way'!X526^(1/3)*SIN('OddsRatio_working_3-way'!Y526/3)</f>
        <v>3.6426669736495082E-2</v>
      </c>
      <c r="AD526" s="11">
        <f>'OddsRatio_working_3-way'!X526^(1/3)*SIN(('OddsRatio_working_3-way'!Y526+2*PI())/3)</f>
        <v>0.42949819608706946</v>
      </c>
      <c r="AE526" s="11">
        <f>'OddsRatio_working_3-way'!X526^(1/3)*SIN(('OddsRatio_working_3-way'!Y526+4*PI())/3)</f>
        <v>-0.46592486582356457</v>
      </c>
      <c r="AF526" s="11">
        <f>-'OddsRatio_working_3-way'!U526/(3*'OddsRatio_working_3-way'!X526^(1/3))*COS(('OddsRatio_working_3-way'!Y526)/3)</f>
        <v>0.51697274583270336</v>
      </c>
      <c r="AG526" s="11">
        <f>-'OddsRatio_working_3-way'!U526/(3*'OddsRatio_working_3-way'!X526^(1/3))*COS(('OddsRatio_working_3-way'!Y526+2*PI())/3)</f>
        <v>-0.29003279428342216</v>
      </c>
      <c r="AH526" s="11">
        <f>-'OddsRatio_working_3-way'!U526/(3*'OddsRatio_working_3-way'!X526^(1/3))*COS(('OddsRatio_working_3-way'!Y526+4*PI())/3)</f>
        <v>-0.22693995154928109</v>
      </c>
      <c r="AI526" s="11">
        <f>'OddsRatio_working_3-way'!U526/(3*'OddsRatio_working_3-way'!X526^(1/3))*SIN(('OddsRatio_working_3-way'!Y526)/3)</f>
        <v>-3.6426669736495075E-2</v>
      </c>
      <c r="AJ526" s="11">
        <f>'OddsRatio_working_3-way'!U526/(3*'OddsRatio_working_3-way'!X526^(1/3))*SIN(('OddsRatio_working_3-way'!Y526+2*PI())/3)</f>
        <v>-0.42949819608706941</v>
      </c>
      <c r="AK526" s="11">
        <f>'OddsRatio_working_3-way'!U526/(3*'OddsRatio_working_3-way'!X526^(1/3))*SIN(('OddsRatio_working_3-way'!Y526+4*PI())/3)</f>
        <v>0.46592486582356446</v>
      </c>
      <c r="AL526" s="11">
        <f>'OddsRatio_working_3-way'!Z526+'OddsRatio_working_3-way'!AF526</f>
        <v>1.0339454916654067</v>
      </c>
      <c r="AM526" s="11">
        <f>'OddsRatio_working_3-way'!AA526+'OddsRatio_working_3-way'!AG526</f>
        <v>-0.58006558856684443</v>
      </c>
      <c r="AN526" s="11">
        <f>'OddsRatio_working_3-way'!AB526+'OddsRatio_working_3-way'!AH526</f>
        <v>-0.45387990309856219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1.0339454916654067</v>
      </c>
      <c r="AS526" s="11">
        <f>IF(('OddsRatio_working_3-way'!X526=0),IF(Q526&gt;0,-Q526^(1/3),(-Q526)^(1/3)),'OddsRatio_working_3-way'!AM526-'OddsRatio_working_3-way'!R526/3)</f>
        <v>-0.58006558856684443</v>
      </c>
      <c r="AT526" s="11">
        <f>IF(('OddsRatio_working_3-way'!X526=0),IF(Q526&gt;0,-Q526^(1/3),(-Q526)^(1/3)),'OddsRatio_working_3-way'!AN526-'OddsRatio_working_3-way'!R526/3)</f>
        <v>-0.45387990309856219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6.37</v>
      </c>
      <c r="B527" s="4">
        <f>IF('True_Odds_Calculator_3-way'!B528="","",'True_Odds_Calculator_3-way'!B528)</f>
        <v>4.04</v>
      </c>
      <c r="C527" s="4">
        <f>IF('True_Odds_Calculator_3-way'!C528="","",'True_Odds_Calculator_3-way'!C528)</f>
        <v>1.61</v>
      </c>
      <c r="D527" s="9">
        <f t="shared" si="117"/>
        <v>0.15092718319327694</v>
      </c>
      <c r="E527" s="9">
        <f t="shared" si="118"/>
        <v>0.23896230555413989</v>
      </c>
      <c r="F527" s="9">
        <f t="shared" si="119"/>
        <v>0.6101105112525832</v>
      </c>
      <c r="G527" s="9">
        <f t="shared" si="120"/>
        <v>1.0476185617504132</v>
      </c>
      <c r="H527" s="9">
        <f t="shared" si="121"/>
        <v>6.6257116765997193</v>
      </c>
      <c r="I527" s="9">
        <f t="shared" si="122"/>
        <v>4.1847604277212564</v>
      </c>
      <c r="J527" s="9">
        <f t="shared" si="123"/>
        <v>1.6390473226677522</v>
      </c>
      <c r="K527" s="11">
        <f t="shared" si="124"/>
        <v>0.15698587127158556</v>
      </c>
      <c r="L527" s="11">
        <f t="shared" si="125"/>
        <v>0.24752475247524752</v>
      </c>
      <c r="M527" s="11">
        <f t="shared" si="126"/>
        <v>0.6211180124223602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-0.24034275264651195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0.21770071933917068</v>
      </c>
      <c r="Q527" s="11">
        <f>2*'OddsRatio_working_3-way'!K527*'OddsRatio_working_3-way'!L527*'OddsRatio_working_3-way'!M527</f>
        <v>4.8270669476534515E-2</v>
      </c>
      <c r="R527" s="11">
        <f t="shared" si="127"/>
        <v>0</v>
      </c>
      <c r="S527" s="11">
        <f t="shared" si="128"/>
        <v>-0.90579273534142124</v>
      </c>
      <c r="T527" s="11">
        <f t="shared" si="129"/>
        <v>-0.20084096127304241</v>
      </c>
      <c r="U527" s="11">
        <f>'OddsRatio_working_3-way'!S527-'OddsRatio_working_3-way'!R527^2/3</f>
        <v>-0.90579273534142124</v>
      </c>
      <c r="V527" s="11">
        <f>'OddsRatio_working_3-way'!S527*'OddsRatio_working_3-way'!R527/3-2*'OddsRatio_working_3-way'!R527^3/27-'OddsRatio_working_3-way'!T527</f>
        <v>0.20084096127304241</v>
      </c>
      <c r="W527" s="11">
        <f>'OddsRatio_working_3-way'!V527^2+4*'OddsRatio_working_3-way'!U527^3/27</f>
        <v>-6.9761744107928958E-2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0.16590572310276752</v>
      </c>
      <c r="Y527" s="11">
        <f>IF('OddsRatio_working_3-way'!W527&gt;=0,IF('OddsRatio_working_3-way'!V527+SQRT('OddsRatio_working_3-way'!W527)&gt;0,0,PI()),ACOS('OddsRatio_working_3-way'!V527/(2*'OddsRatio_working_3-way'!X527)))</f>
        <v>0.92067069218455033</v>
      </c>
      <c r="Z527" s="11">
        <f>'OddsRatio_working_3-way'!X527^(1/3)*COS('OddsRatio_working_3-way'!Y527/3)</f>
        <v>0.52380928087520662</v>
      </c>
      <c r="AA527" s="11">
        <f>'OddsRatio_working_3-way'!X527^(1/3)*COS(('OddsRatio_working_3-way'!Y527+2*PI())/3)</f>
        <v>-0.40566159431150967</v>
      </c>
      <c r="AB527" s="11">
        <f>'OddsRatio_working_3-way'!X527^(1/3)*COS(('OddsRatio_working_3-way'!Y527+4*PI())/3)</f>
        <v>-0.11814768656369662</v>
      </c>
      <c r="AC527" s="11">
        <f>'OddsRatio_working_3-way'!X527^(1/3)*SIN('OddsRatio_working_3-way'!Y527/3)</f>
        <v>0.16599623203396105</v>
      </c>
      <c r="AD527" s="11">
        <f>'OddsRatio_working_3-way'!X527^(1/3)*SIN(('OddsRatio_working_3-way'!Y527+2*PI())/3)</f>
        <v>0.37063402795900685</v>
      </c>
      <c r="AE527" s="11">
        <f>'OddsRatio_working_3-way'!X527^(1/3)*SIN(('OddsRatio_working_3-way'!Y527+4*PI())/3)</f>
        <v>-0.53663025999296776</v>
      </c>
      <c r="AF527" s="11">
        <f>-'OddsRatio_working_3-way'!U527/(3*'OddsRatio_working_3-way'!X527^(1/3))*COS(('OddsRatio_working_3-way'!Y527)/3)</f>
        <v>0.52380928087520662</v>
      </c>
      <c r="AG527" s="11">
        <f>-'OddsRatio_working_3-way'!U527/(3*'OddsRatio_working_3-way'!X527^(1/3))*COS(('OddsRatio_working_3-way'!Y527+2*PI())/3)</f>
        <v>-0.40566159431150978</v>
      </c>
      <c r="AH527" s="11">
        <f>-'OddsRatio_working_3-way'!U527/(3*'OddsRatio_working_3-way'!X527^(1/3))*COS(('OddsRatio_working_3-way'!Y527+4*PI())/3)</f>
        <v>-0.11814768656369665</v>
      </c>
      <c r="AI527" s="11">
        <f>'OddsRatio_working_3-way'!U527/(3*'OddsRatio_working_3-way'!X527^(1/3))*SIN(('OddsRatio_working_3-way'!Y527)/3)</f>
        <v>-0.16599623203396108</v>
      </c>
      <c r="AJ527" s="11">
        <f>'OddsRatio_working_3-way'!U527/(3*'OddsRatio_working_3-way'!X527^(1/3))*SIN(('OddsRatio_working_3-way'!Y527+2*PI())/3)</f>
        <v>-0.37063402795900691</v>
      </c>
      <c r="AK527" s="11">
        <f>'OddsRatio_working_3-way'!U527/(3*'OddsRatio_working_3-way'!X527^(1/3))*SIN(('OddsRatio_working_3-way'!Y527+4*PI())/3)</f>
        <v>0.53663025999296787</v>
      </c>
      <c r="AL527" s="11">
        <f>'OddsRatio_working_3-way'!Z527+'OddsRatio_working_3-way'!AF527</f>
        <v>1.0476185617504132</v>
      </c>
      <c r="AM527" s="11">
        <f>'OddsRatio_working_3-way'!AA527+'OddsRatio_working_3-way'!AG527</f>
        <v>-0.81132318862301944</v>
      </c>
      <c r="AN527" s="11">
        <f>'OddsRatio_working_3-way'!AB527+'OddsRatio_working_3-way'!AH527</f>
        <v>-0.23629537312739327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1.0476185617504132</v>
      </c>
      <c r="AS527" s="11">
        <f>IF(('OddsRatio_working_3-way'!X527=0),IF(Q527&gt;0,-Q527^(1/3),(-Q527)^(1/3)),'OddsRatio_working_3-way'!AM527-'OddsRatio_working_3-way'!R527/3)</f>
        <v>-0.81132318862301944</v>
      </c>
      <c r="AT527" s="11">
        <f>IF(('OddsRatio_working_3-way'!X527=0),IF(Q527&gt;0,-Q527^(1/3),(-Q527)^(1/3)),'OddsRatio_working_3-way'!AN527-'OddsRatio_working_3-way'!R527/3)</f>
        <v>-0.23629537312739327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1.48</v>
      </c>
      <c r="B528" s="4">
        <f>IF('True_Odds_Calculator_3-way'!B529="","",'True_Odds_Calculator_3-way'!B529)</f>
        <v>4.37</v>
      </c>
      <c r="C528" s="4">
        <f>IF('True_Odds_Calculator_3-way'!C529="","",'True_Odds_Calculator_3-way'!C529)</f>
        <v>7.61</v>
      </c>
      <c r="D528" s="9">
        <f t="shared" si="117"/>
        <v>0.65993393936635492</v>
      </c>
      <c r="E528" s="9">
        <f t="shared" si="118"/>
        <v>0.2165506277059264</v>
      </c>
      <c r="F528" s="9">
        <f t="shared" si="119"/>
        <v>0.12351543292771863</v>
      </c>
      <c r="G528" s="9">
        <f t="shared" si="120"/>
        <v>1.0735483014158596</v>
      </c>
      <c r="H528" s="9">
        <f t="shared" si="121"/>
        <v>1.5153031846796126</v>
      </c>
      <c r="I528" s="9">
        <f t="shared" si="122"/>
        <v>4.617857775771447</v>
      </c>
      <c r="J528" s="9">
        <f t="shared" si="123"/>
        <v>8.0961542723588327</v>
      </c>
      <c r="K528" s="11">
        <f t="shared" si="124"/>
        <v>0.67567567567567566</v>
      </c>
      <c r="L528" s="11">
        <f t="shared" si="125"/>
        <v>0.22883295194508008</v>
      </c>
      <c r="M528" s="11">
        <f t="shared" si="126"/>
        <v>0.13140604467805519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-0.21724249831912579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0.2125219907434685</v>
      </c>
      <c r="Q528" s="11">
        <f>2*'OddsRatio_working_3-way'!K528*'OddsRatio_working_3-way'!L528*'OddsRatio_working_3-way'!M528</f>
        <v>4.0635179874468172E-2</v>
      </c>
      <c r="R528" s="11">
        <f t="shared" si="127"/>
        <v>0</v>
      </c>
      <c r="S528" s="11">
        <f t="shared" si="128"/>
        <v>-0.97827079134063843</v>
      </c>
      <c r="T528" s="11">
        <f t="shared" si="129"/>
        <v>-0.18704986450107813</v>
      </c>
      <c r="U528" s="11">
        <f>'OddsRatio_working_3-way'!S528-'OddsRatio_working_3-way'!R528^2/3</f>
        <v>-0.97827079134063843</v>
      </c>
      <c r="V528" s="11">
        <f>'OddsRatio_working_3-way'!S528*'OddsRatio_working_3-way'!R528/3-2*'OddsRatio_working_3-way'!R528^3/27-'OddsRatio_working_3-way'!T528</f>
        <v>0.18704986450107813</v>
      </c>
      <c r="W528" s="11">
        <f>'OddsRatio_working_3-way'!V528^2+4*'OddsRatio_working_3-way'!U528^3/27</f>
        <v>-0.10371139854835644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0.1862116070215738</v>
      </c>
      <c r="Y528" s="11">
        <f>IF('OddsRatio_working_3-way'!W528&gt;=0,IF('OddsRatio_working_3-way'!V528+SQRT('OddsRatio_working_3-way'!W528)&gt;0,0,PI()),ACOS('OddsRatio_working_3-way'!V528/(2*'OddsRatio_working_3-way'!X528)))</f>
        <v>1.0445965727176396</v>
      </c>
      <c r="Z528" s="11">
        <f>'OddsRatio_working_3-way'!X528^(1/3)*COS('OddsRatio_working_3-way'!Y528/3)</f>
        <v>0.53677415070792978</v>
      </c>
      <c r="AA528" s="11">
        <f>'OddsRatio_working_3-way'!X528^(1/3)*COS(('OddsRatio_working_3-way'!Y528+2*PI())/3)</f>
        <v>-0.43712601924065386</v>
      </c>
      <c r="AB528" s="11">
        <f>'OddsRatio_working_3-way'!X528^(1/3)*COS(('OddsRatio_working_3-way'!Y528+4*PI())/3)</f>
        <v>-9.9648131467276246E-2</v>
      </c>
      <c r="AC528" s="11">
        <f>'OddsRatio_working_3-way'!X528^(1/3)*SIN('OddsRatio_working_3-way'!Y528/3)</f>
        <v>0.19484294935150609</v>
      </c>
      <c r="AD528" s="11">
        <f>'OddsRatio_working_3-way'!X528^(1/3)*SIN(('OddsRatio_working_3-way'!Y528+2*PI())/3)</f>
        <v>0.36743857593213092</v>
      </c>
      <c r="AE528" s="11">
        <f>'OddsRatio_working_3-way'!X528^(1/3)*SIN(('OddsRatio_working_3-way'!Y528+4*PI())/3)</f>
        <v>-0.56228152528363695</v>
      </c>
      <c r="AF528" s="11">
        <f>-'OddsRatio_working_3-way'!U528/(3*'OddsRatio_working_3-way'!X528^(1/3))*COS(('OddsRatio_working_3-way'!Y528)/3)</f>
        <v>0.53677415070792978</v>
      </c>
      <c r="AG528" s="11">
        <f>-'OddsRatio_working_3-way'!U528/(3*'OddsRatio_working_3-way'!X528^(1/3))*COS(('OddsRatio_working_3-way'!Y528+2*PI())/3)</f>
        <v>-0.43712601924065386</v>
      </c>
      <c r="AH528" s="11">
        <f>-'OddsRatio_working_3-way'!U528/(3*'OddsRatio_working_3-way'!X528^(1/3))*COS(('OddsRatio_working_3-way'!Y528+4*PI())/3)</f>
        <v>-9.9648131467276246E-2</v>
      </c>
      <c r="AI528" s="11">
        <f>'OddsRatio_working_3-way'!U528/(3*'OddsRatio_working_3-way'!X528^(1/3))*SIN(('OddsRatio_working_3-way'!Y528)/3)</f>
        <v>-0.19484294935150609</v>
      </c>
      <c r="AJ528" s="11">
        <f>'OddsRatio_working_3-way'!U528/(3*'OddsRatio_working_3-way'!X528^(1/3))*SIN(('OddsRatio_working_3-way'!Y528+2*PI())/3)</f>
        <v>-0.36743857593213092</v>
      </c>
      <c r="AK528" s="11">
        <f>'OddsRatio_working_3-way'!U528/(3*'OddsRatio_working_3-way'!X528^(1/3))*SIN(('OddsRatio_working_3-way'!Y528+4*PI())/3)</f>
        <v>0.56228152528363695</v>
      </c>
      <c r="AL528" s="11">
        <f>'OddsRatio_working_3-way'!Z528+'OddsRatio_working_3-way'!AF528</f>
        <v>1.0735483014158596</v>
      </c>
      <c r="AM528" s="11">
        <f>'OddsRatio_working_3-way'!AA528+'OddsRatio_working_3-way'!AG528</f>
        <v>-0.87425203848130772</v>
      </c>
      <c r="AN528" s="11">
        <f>'OddsRatio_working_3-way'!AB528+'OddsRatio_working_3-way'!AH528</f>
        <v>-0.19929626293455249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1.0735483014158596</v>
      </c>
      <c r="AS528" s="11">
        <f>IF(('OddsRatio_working_3-way'!X528=0),IF(Q528&gt;0,-Q528^(1/3),(-Q528)^(1/3)),'OddsRatio_working_3-way'!AM528-'OddsRatio_working_3-way'!R528/3)</f>
        <v>-0.87425203848130772</v>
      </c>
      <c r="AT528" s="11">
        <f>IF(('OddsRatio_working_3-way'!X528=0),IF(Q528&gt;0,-Q528^(1/3),(-Q528)^(1/3)),'OddsRatio_working_3-way'!AN528-'OddsRatio_working_3-way'!R528/3)</f>
        <v>-0.19929626293455249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3.7</v>
      </c>
      <c r="B529" s="4">
        <f>IF('True_Odds_Calculator_3-way'!B530="","",'True_Odds_Calculator_3-way'!B530)</f>
        <v>2.96</v>
      </c>
      <c r="C529" s="4">
        <f>IF('True_Odds_Calculator_3-way'!C530="","",'True_Odds_Calculator_3-way'!C530)</f>
        <v>2.35</v>
      </c>
      <c r="D529" s="9">
        <f t="shared" si="117"/>
        <v>0.26033926382386874</v>
      </c>
      <c r="E529" s="9">
        <f t="shared" si="118"/>
        <v>0.32653504645668296</v>
      </c>
      <c r="F529" s="9">
        <f t="shared" si="119"/>
        <v>0.41312568971944835</v>
      </c>
      <c r="G529" s="9">
        <f t="shared" si="120"/>
        <v>1.0522747002592472</v>
      </c>
      <c r="H529" s="9">
        <f t="shared" si="121"/>
        <v>3.8411416906999674</v>
      </c>
      <c r="I529" s="9">
        <f t="shared" si="122"/>
        <v>3.0624584125081245</v>
      </c>
      <c r="J529" s="9">
        <f t="shared" si="123"/>
        <v>2.4205708453499835</v>
      </c>
      <c r="K529" s="11">
        <f t="shared" si="124"/>
        <v>0.27027027027027023</v>
      </c>
      <c r="L529" s="11">
        <f t="shared" si="125"/>
        <v>0.33783783783783783</v>
      </c>
      <c r="M529" s="11">
        <f t="shared" si="126"/>
        <v>0.42553191489361702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-0.27758264302255098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0.23351413518176023</v>
      </c>
      <c r="Q529" s="11">
        <f>2*'OddsRatio_working_3-way'!K529*'OddsRatio_working_3-way'!L529*'OddsRatio_working_3-way'!M529</f>
        <v>7.7708530842515874E-2</v>
      </c>
      <c r="R529" s="11">
        <f t="shared" si="127"/>
        <v>0</v>
      </c>
      <c r="S529" s="11">
        <f t="shared" si="128"/>
        <v>-0.84124184653285183</v>
      </c>
      <c r="T529" s="11">
        <f t="shared" si="129"/>
        <v>-0.27994736989445984</v>
      </c>
      <c r="U529" s="11">
        <f>'OddsRatio_working_3-way'!S529-'OddsRatio_working_3-way'!R529^2/3</f>
        <v>-0.84124184653285183</v>
      </c>
      <c r="V529" s="11">
        <f>'OddsRatio_working_3-way'!S529*'OddsRatio_working_3-way'!R529/3-2*'OddsRatio_working_3-way'!R529^3/27-'OddsRatio_working_3-way'!T529</f>
        <v>0.27994736989445984</v>
      </c>
      <c r="W529" s="11">
        <f>'OddsRatio_working_3-way'!V529^2+4*'OddsRatio_working_3-way'!U529^3/27</f>
        <v>-9.8274891938528869E-3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0.14849075653443752</v>
      </c>
      <c r="Y529" s="11">
        <f>IF('OddsRatio_working_3-way'!W529&gt;=0,IF('OddsRatio_working_3-way'!V529+SQRT('OddsRatio_working_3-way'!W529)&gt;0,0,PI()),ACOS('OddsRatio_working_3-way'!V529/(2*'OddsRatio_working_3-way'!X529)))</f>
        <v>0.34033644435734711</v>
      </c>
      <c r="Z529" s="11">
        <f>'OddsRatio_working_3-way'!X529^(1/3)*COS('OddsRatio_working_3-way'!Y529/3)</f>
        <v>0.52613735012962359</v>
      </c>
      <c r="AA529" s="11">
        <f>'OddsRatio_working_3-way'!X529^(1/3)*COS(('OddsRatio_working_3-way'!Y529+2*PI())/3)</f>
        <v>-0.31498281795618926</v>
      </c>
      <c r="AB529" s="11">
        <f>'OddsRatio_working_3-way'!X529^(1/3)*COS(('OddsRatio_working_3-way'!Y529+4*PI())/3)</f>
        <v>-0.211154532173434</v>
      </c>
      <c r="AC529" s="11">
        <f>'OddsRatio_working_3-way'!X529^(1/3)*SIN('OddsRatio_working_3-way'!Y529/3)</f>
        <v>5.994528874617109E-2</v>
      </c>
      <c r="AD529" s="11">
        <f>'OddsRatio_working_3-way'!X529^(1/3)*SIN(('OddsRatio_working_3-way'!Y529+2*PI())/3)</f>
        <v>0.42567566671899643</v>
      </c>
      <c r="AE529" s="11">
        <f>'OddsRatio_working_3-way'!X529^(1/3)*SIN(('OddsRatio_working_3-way'!Y529+4*PI())/3)</f>
        <v>-0.48562095546516748</v>
      </c>
      <c r="AF529" s="11">
        <f>-'OddsRatio_working_3-way'!U529/(3*'OddsRatio_working_3-way'!X529^(1/3))*COS(('OddsRatio_working_3-way'!Y529)/3)</f>
        <v>0.52613735012962359</v>
      </c>
      <c r="AG529" s="11">
        <f>-'OddsRatio_working_3-way'!U529/(3*'OddsRatio_working_3-way'!X529^(1/3))*COS(('OddsRatio_working_3-way'!Y529+2*PI())/3)</f>
        <v>-0.31498281795618926</v>
      </c>
      <c r="AH529" s="11">
        <f>-'OddsRatio_working_3-way'!U529/(3*'OddsRatio_working_3-way'!X529^(1/3))*COS(('OddsRatio_working_3-way'!Y529+4*PI())/3)</f>
        <v>-0.211154532173434</v>
      </c>
      <c r="AI529" s="11">
        <f>'OddsRatio_working_3-way'!U529/(3*'OddsRatio_working_3-way'!X529^(1/3))*SIN(('OddsRatio_working_3-way'!Y529)/3)</f>
        <v>-5.994528874617109E-2</v>
      </c>
      <c r="AJ529" s="11">
        <f>'OddsRatio_working_3-way'!U529/(3*'OddsRatio_working_3-way'!X529^(1/3))*SIN(('OddsRatio_working_3-way'!Y529+2*PI())/3)</f>
        <v>-0.42567566671899643</v>
      </c>
      <c r="AK529" s="11">
        <f>'OddsRatio_working_3-way'!U529/(3*'OddsRatio_working_3-way'!X529^(1/3))*SIN(('OddsRatio_working_3-way'!Y529+4*PI())/3)</f>
        <v>0.48562095546516748</v>
      </c>
      <c r="AL529" s="11">
        <f>'OddsRatio_working_3-way'!Z529+'OddsRatio_working_3-way'!AF529</f>
        <v>1.0522747002592472</v>
      </c>
      <c r="AM529" s="11">
        <f>'OddsRatio_working_3-way'!AA529+'OddsRatio_working_3-way'!AG529</f>
        <v>-0.62996563591237853</v>
      </c>
      <c r="AN529" s="11">
        <f>'OddsRatio_working_3-way'!AB529+'OddsRatio_working_3-way'!AH529</f>
        <v>-0.42230906434686799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1.0522747002592472</v>
      </c>
      <c r="AS529" s="11">
        <f>IF(('OddsRatio_working_3-way'!X529=0),IF(Q529&gt;0,-Q529^(1/3),(-Q529)^(1/3)),'OddsRatio_working_3-way'!AM529-'OddsRatio_working_3-way'!R529/3)</f>
        <v>-0.62996563591237853</v>
      </c>
      <c r="AT529" s="11">
        <f>IF(('OddsRatio_working_3-way'!X529=0),IF(Q529&gt;0,-Q529^(1/3),(-Q529)^(1/3)),'OddsRatio_working_3-way'!AN529-'OddsRatio_working_3-way'!R529/3)</f>
        <v>-0.42230906434686799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2.38</v>
      </c>
      <c r="B530" s="4">
        <f>IF('True_Odds_Calculator_3-way'!B531="","",'True_Odds_Calculator_3-way'!B531)</f>
        <v>3.14</v>
      </c>
      <c r="C530" s="4">
        <f>IF('True_Odds_Calculator_3-way'!C531="","",'True_Odds_Calculator_3-way'!C531)</f>
        <v>3.41</v>
      </c>
      <c r="D530" s="9">
        <f t="shared" si="117"/>
        <v>0.40849428633268708</v>
      </c>
      <c r="E530" s="9">
        <f t="shared" si="118"/>
        <v>0.30812159185142973</v>
      </c>
      <c r="F530" s="9">
        <f t="shared" si="119"/>
        <v>0.28338412181588318</v>
      </c>
      <c r="G530" s="9">
        <f t="shared" si="120"/>
        <v>1.0492859829019632</v>
      </c>
      <c r="H530" s="9">
        <f t="shared" si="121"/>
        <v>2.4480146564047094</v>
      </c>
      <c r="I530" s="9">
        <f t="shared" si="122"/>
        <v>3.2454720034102014</v>
      </c>
      <c r="J530" s="9">
        <f t="shared" si="123"/>
        <v>3.5287792187937317</v>
      </c>
      <c r="K530" s="11">
        <f t="shared" si="124"/>
        <v>0.42016806722689076</v>
      </c>
      <c r="L530" s="11">
        <f t="shared" si="125"/>
        <v>0.31847133757961782</v>
      </c>
      <c r="M530" s="11">
        <f t="shared" si="126"/>
        <v>0.29325513196480935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-0.2792858406414287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0.23269856722037674</v>
      </c>
      <c r="Q530" s="11">
        <f>2*'OddsRatio_working_3-way'!K530*'OddsRatio_working_3-way'!L530*'OddsRatio_working_3-way'!M530</f>
        <v>7.8481810192369883E-2</v>
      </c>
      <c r="R530" s="11">
        <f t="shared" si="127"/>
        <v>0</v>
      </c>
      <c r="S530" s="11">
        <f t="shared" si="128"/>
        <v>-0.8331914238328153</v>
      </c>
      <c r="T530" s="11">
        <f t="shared" si="129"/>
        <v>-0.28100891191663246</v>
      </c>
      <c r="U530" s="11">
        <f>'OddsRatio_working_3-way'!S530-'OddsRatio_working_3-way'!R530^2/3</f>
        <v>-0.8331914238328153</v>
      </c>
      <c r="V530" s="11">
        <f>'OddsRatio_working_3-way'!S530*'OddsRatio_working_3-way'!R530/3-2*'OddsRatio_working_3-way'!R530^3/27-'OddsRatio_working_3-way'!T530</f>
        <v>0.28100891191663246</v>
      </c>
      <c r="W530" s="11">
        <f>'OddsRatio_working_3-way'!V530^2+4*'OddsRatio_working_3-way'!U530^3/27</f>
        <v>-6.7240816832622868E-3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0.14636434868149414</v>
      </c>
      <c r="Y530" s="11">
        <f>IF('OddsRatio_working_3-way'!W530&gt;=0,IF('OddsRatio_working_3-way'!V530+SQRT('OddsRatio_working_3-way'!W530)&gt;0,0,PI()),ACOS('OddsRatio_working_3-way'!V530/(2*'OddsRatio_working_3-way'!X530)))</f>
        <v>0.28392386351074173</v>
      </c>
      <c r="Z530" s="11">
        <f>'OddsRatio_working_3-way'!X530^(1/3)*COS('OddsRatio_working_3-way'!Y530/3)</f>
        <v>0.5246429914509817</v>
      </c>
      <c r="AA530" s="11">
        <f>'OddsRatio_working_3-way'!X530^(1/3)*COS(('OddsRatio_working_3-way'!Y530+2*PI())/3)</f>
        <v>-0.30545100533582298</v>
      </c>
      <c r="AB530" s="11">
        <f>'OddsRatio_working_3-way'!X530^(1/3)*COS(('OddsRatio_working_3-way'!Y530+4*PI())/3)</f>
        <v>-0.21919198611515864</v>
      </c>
      <c r="AC530" s="11">
        <f>'OddsRatio_working_3-way'!X530^(1/3)*SIN('OddsRatio_working_3-way'!Y530/3)</f>
        <v>4.9801667967083636E-2</v>
      </c>
      <c r="AD530" s="11">
        <f>'OddsRatio_working_3-way'!X530^(1/3)*SIN(('OddsRatio_working_3-way'!Y530+2*PI())/3)</f>
        <v>0.42945332453047041</v>
      </c>
      <c r="AE530" s="11">
        <f>'OddsRatio_working_3-way'!X530^(1/3)*SIN(('OddsRatio_working_3-way'!Y530+4*PI())/3)</f>
        <v>-0.4792549924975541</v>
      </c>
      <c r="AF530" s="11">
        <f>-'OddsRatio_working_3-way'!U530/(3*'OddsRatio_working_3-way'!X530^(1/3))*COS(('OddsRatio_working_3-way'!Y530)/3)</f>
        <v>0.52464299145098159</v>
      </c>
      <c r="AG530" s="11">
        <f>-'OddsRatio_working_3-way'!U530/(3*'OddsRatio_working_3-way'!X530^(1/3))*COS(('OddsRatio_working_3-way'!Y530+2*PI())/3)</f>
        <v>-0.30545100533582292</v>
      </c>
      <c r="AH530" s="11">
        <f>-'OddsRatio_working_3-way'!U530/(3*'OddsRatio_working_3-way'!X530^(1/3))*COS(('OddsRatio_working_3-way'!Y530+4*PI())/3)</f>
        <v>-0.21919198611515858</v>
      </c>
      <c r="AI530" s="11">
        <f>'OddsRatio_working_3-way'!U530/(3*'OddsRatio_working_3-way'!X530^(1/3))*SIN(('OddsRatio_working_3-way'!Y530)/3)</f>
        <v>-4.9801667967083622E-2</v>
      </c>
      <c r="AJ530" s="11">
        <f>'OddsRatio_working_3-way'!U530/(3*'OddsRatio_working_3-way'!X530^(1/3))*SIN(('OddsRatio_working_3-way'!Y530+2*PI())/3)</f>
        <v>-0.4294533245304703</v>
      </c>
      <c r="AK530" s="11">
        <f>'OddsRatio_working_3-way'!U530/(3*'OddsRatio_working_3-way'!X530^(1/3))*SIN(('OddsRatio_working_3-way'!Y530+4*PI())/3)</f>
        <v>0.47925499249755399</v>
      </c>
      <c r="AL530" s="11">
        <f>'OddsRatio_working_3-way'!Z530+'OddsRatio_working_3-way'!AF530</f>
        <v>1.0492859829019632</v>
      </c>
      <c r="AM530" s="11">
        <f>'OddsRatio_working_3-way'!AA530+'OddsRatio_working_3-way'!AG530</f>
        <v>-0.61090201067164585</v>
      </c>
      <c r="AN530" s="11">
        <f>'OddsRatio_working_3-way'!AB530+'OddsRatio_working_3-way'!AH530</f>
        <v>-0.43838397223031722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1.0492859829019632</v>
      </c>
      <c r="AS530" s="11">
        <f>IF(('OddsRatio_working_3-way'!X530=0),IF(Q530&gt;0,-Q530^(1/3),(-Q530)^(1/3)),'OddsRatio_working_3-way'!AM530-'OddsRatio_working_3-way'!R530/3)</f>
        <v>-0.61090201067164585</v>
      </c>
      <c r="AT530" s="11">
        <f>IF(('OddsRatio_working_3-way'!X530=0),IF(Q530&gt;0,-Q530^(1/3),(-Q530)^(1/3)),'OddsRatio_working_3-way'!AN530-'OddsRatio_working_3-way'!R530/3)</f>
        <v>-0.43838397223031722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2.87</v>
      </c>
      <c r="B531" s="4">
        <f>IF('True_Odds_Calculator_3-way'!B532="","",'True_Odds_Calculator_3-way'!B532)</f>
        <v>3.39</v>
      </c>
      <c r="C531" s="4">
        <f>IF('True_Odds_Calculator_3-way'!C532="","",'True_Odds_Calculator_3-way'!C532)</f>
        <v>2.5299999999999998</v>
      </c>
      <c r="D531" s="9">
        <f t="shared" si="117"/>
        <v>0.33540584241693733</v>
      </c>
      <c r="E531" s="9">
        <f t="shared" si="118"/>
        <v>0.28308902783554962</v>
      </c>
      <c r="F531" s="9">
        <f t="shared" si="119"/>
        <v>0.38150512974751299</v>
      </c>
      <c r="G531" s="9">
        <f t="shared" si="120"/>
        <v>1.0596057083281067</v>
      </c>
      <c r="H531" s="9">
        <f t="shared" si="121"/>
        <v>2.9814626745735602</v>
      </c>
      <c r="I531" s="9">
        <f t="shared" si="122"/>
        <v>3.5324576429041752</v>
      </c>
      <c r="J531" s="9">
        <f t="shared" si="123"/>
        <v>2.6211967337420026</v>
      </c>
      <c r="K531" s="11">
        <f t="shared" si="124"/>
        <v>0.34843205574912889</v>
      </c>
      <c r="L531" s="11">
        <f t="shared" si="125"/>
        <v>0.29498525073746312</v>
      </c>
      <c r="M531" s="11">
        <f t="shared" si="126"/>
        <v>0.39525691699604748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-0.27779781288166316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0.23522119262507218</v>
      </c>
      <c r="Q531" s="11">
        <f>2*'OddsRatio_working_3-way'!K531*'OddsRatio_working_3-way'!L531*'OddsRatio_working_3-way'!M531</f>
        <v>8.1250843739230458E-2</v>
      </c>
      <c r="R531" s="11">
        <f t="shared" si="127"/>
        <v>0</v>
      </c>
      <c r="S531" s="11">
        <f t="shared" si="128"/>
        <v>-0.84673522150900504</v>
      </c>
      <c r="T531" s="11">
        <f t="shared" si="129"/>
        <v>-0.29248194179931086</v>
      </c>
      <c r="U531" s="11">
        <f>'OddsRatio_working_3-way'!S531-'OddsRatio_working_3-way'!R531^2/3</f>
        <v>-0.84673522150900504</v>
      </c>
      <c r="V531" s="11">
        <f>'OddsRatio_working_3-way'!S531*'OddsRatio_working_3-way'!R531/3-2*'OddsRatio_working_3-way'!R531^3/27-'OddsRatio_working_3-way'!T531</f>
        <v>0.29248194179931086</v>
      </c>
      <c r="W531" s="11">
        <f>'OddsRatio_working_3-way'!V531^2+4*'OddsRatio_working_3-way'!U531^3/27</f>
        <v>-4.3914600483616062E-3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0.14994761279114871</v>
      </c>
      <c r="Y531" s="11">
        <f>IF('OddsRatio_working_3-way'!W531&gt;=0,IF('OddsRatio_working_3-way'!V531+SQRT('OddsRatio_working_3-way'!W531)&gt;0,0,PI()),ACOS('OddsRatio_working_3-way'!V531/(2*'OddsRatio_working_3-way'!X531)))</f>
        <v>0.22280977922760137</v>
      </c>
      <c r="Z531" s="11">
        <f>'OddsRatio_working_3-way'!X531^(1/3)*COS('OddsRatio_working_3-way'!Y531/3)</f>
        <v>0.52980285416405337</v>
      </c>
      <c r="AA531" s="11">
        <f>'OddsRatio_working_3-way'!X531^(1/3)*COS(('OddsRatio_working_3-way'!Y531+2*PI())/3)</f>
        <v>-0.29904095207825959</v>
      </c>
      <c r="AB531" s="11">
        <f>'OddsRatio_working_3-way'!X531^(1/3)*COS(('OddsRatio_working_3-way'!Y531+4*PI())/3)</f>
        <v>-0.23076190208579361</v>
      </c>
      <c r="AC531" s="11">
        <f>'OddsRatio_working_3-way'!X531^(1/3)*SIN('OddsRatio_working_3-way'!Y531/3)</f>
        <v>3.9420927893162115E-2</v>
      </c>
      <c r="AD531" s="11">
        <f>'OddsRatio_working_3-way'!X531^(1/3)*SIN(('OddsRatio_working_3-way'!Y531+2*PI())/3)</f>
        <v>0.43911226675699128</v>
      </c>
      <c r="AE531" s="11">
        <f>'OddsRatio_working_3-way'!X531^(1/3)*SIN(('OddsRatio_working_3-way'!Y531+4*PI())/3)</f>
        <v>-0.47853319465015343</v>
      </c>
      <c r="AF531" s="11">
        <f>-'OddsRatio_working_3-way'!U531/(3*'OddsRatio_working_3-way'!X531^(1/3))*COS(('OddsRatio_working_3-way'!Y531)/3)</f>
        <v>0.52980285416405337</v>
      </c>
      <c r="AG531" s="11">
        <f>-'OddsRatio_working_3-way'!U531/(3*'OddsRatio_working_3-way'!X531^(1/3))*COS(('OddsRatio_working_3-way'!Y531+2*PI())/3)</f>
        <v>-0.29904095207825959</v>
      </c>
      <c r="AH531" s="11">
        <f>-'OddsRatio_working_3-way'!U531/(3*'OddsRatio_working_3-way'!X531^(1/3))*COS(('OddsRatio_working_3-way'!Y531+4*PI())/3)</f>
        <v>-0.23076190208579361</v>
      </c>
      <c r="AI531" s="11">
        <f>'OddsRatio_working_3-way'!U531/(3*'OddsRatio_working_3-way'!X531^(1/3))*SIN(('OddsRatio_working_3-way'!Y531)/3)</f>
        <v>-3.9420927893162115E-2</v>
      </c>
      <c r="AJ531" s="11">
        <f>'OddsRatio_working_3-way'!U531/(3*'OddsRatio_working_3-way'!X531^(1/3))*SIN(('OddsRatio_working_3-way'!Y531+2*PI())/3)</f>
        <v>-0.43911226675699128</v>
      </c>
      <c r="AK531" s="11">
        <f>'OddsRatio_working_3-way'!U531/(3*'OddsRatio_working_3-way'!X531^(1/3))*SIN(('OddsRatio_working_3-way'!Y531+4*PI())/3)</f>
        <v>0.47853319465015343</v>
      </c>
      <c r="AL531" s="11">
        <f>'OddsRatio_working_3-way'!Z531+'OddsRatio_working_3-way'!AF531</f>
        <v>1.0596057083281067</v>
      </c>
      <c r="AM531" s="11">
        <f>'OddsRatio_working_3-way'!AA531+'OddsRatio_working_3-way'!AG531</f>
        <v>-0.59808190415651918</v>
      </c>
      <c r="AN531" s="11">
        <f>'OddsRatio_working_3-way'!AB531+'OddsRatio_working_3-way'!AH531</f>
        <v>-0.46152380417158723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1.0596057083281067</v>
      </c>
      <c r="AS531" s="11">
        <f>IF(('OddsRatio_working_3-way'!X531=0),IF(Q531&gt;0,-Q531^(1/3),(-Q531)^(1/3)),'OddsRatio_working_3-way'!AM531-'OddsRatio_working_3-way'!R531/3)</f>
        <v>-0.59808190415651918</v>
      </c>
      <c r="AT531" s="11">
        <f>IF(('OddsRatio_working_3-way'!X531=0),IF(Q531&gt;0,-Q531^(1/3),(-Q531)^(1/3)),'OddsRatio_working_3-way'!AN531-'OddsRatio_working_3-way'!R531/3)</f>
        <v>-0.46152380417158723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2.11</v>
      </c>
      <c r="B532" s="4">
        <f>IF('True_Odds_Calculator_3-way'!B533="","",'True_Odds_Calculator_3-way'!B533)</f>
        <v>3.35</v>
      </c>
      <c r="C532" s="4">
        <f>IF('True_Odds_Calculator_3-way'!C533="","",'True_Odds_Calculator_3-way'!C533)</f>
        <v>3.75</v>
      </c>
      <c r="D532" s="9">
        <f t="shared" si="117"/>
        <v>0.45892566256648021</v>
      </c>
      <c r="E532" s="9">
        <f t="shared" si="118"/>
        <v>0.28603418570460309</v>
      </c>
      <c r="F532" s="9">
        <f t="shared" si="119"/>
        <v>0.2550401517289167</v>
      </c>
      <c r="G532" s="9">
        <f t="shared" si="120"/>
        <v>1.0621640884543107</v>
      </c>
      <c r="H532" s="9">
        <f t="shared" si="121"/>
        <v>2.179002138184285</v>
      </c>
      <c r="I532" s="9">
        <f t="shared" si="122"/>
        <v>3.4960856078676303</v>
      </c>
      <c r="J532" s="9">
        <f t="shared" si="123"/>
        <v>3.920951243249355</v>
      </c>
      <c r="K532" s="11">
        <f t="shared" si="124"/>
        <v>0.47393364928909953</v>
      </c>
      <c r="L532" s="11">
        <f t="shared" si="125"/>
        <v>0.29850746268656714</v>
      </c>
      <c r="M532" s="11">
        <f t="shared" si="126"/>
        <v>0.26666666666666666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-0.2706231873806324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0.23427884275305927</v>
      </c>
      <c r="Q532" s="11">
        <f>2*'OddsRatio_working_3-way'!K532*'OddsRatio_working_3-way'!L532*'OddsRatio_working_3-way'!M532</f>
        <v>7.5452123269906385E-2</v>
      </c>
      <c r="R532" s="11">
        <f t="shared" si="127"/>
        <v>0</v>
      </c>
      <c r="S532" s="11">
        <f t="shared" si="128"/>
        <v>-0.86570129123320583</v>
      </c>
      <c r="T532" s="11">
        <f t="shared" si="129"/>
        <v>-0.27880878944708726</v>
      </c>
      <c r="U532" s="11">
        <f>'OddsRatio_working_3-way'!S532-'OddsRatio_working_3-way'!R532^2/3</f>
        <v>-0.86570129123320583</v>
      </c>
      <c r="V532" s="11">
        <f>'OddsRatio_working_3-way'!S532*'OddsRatio_working_3-way'!R532/3-2*'OddsRatio_working_3-way'!R532^3/27-'OddsRatio_working_3-way'!T532</f>
        <v>0.27880878944708726</v>
      </c>
      <c r="W532" s="11">
        <f>'OddsRatio_working_3-way'!V532^2+4*'OddsRatio_working_3-way'!U532^3/27</f>
        <v>-1.8382706703223797E-2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0.1550137475969261</v>
      </c>
      <c r="Y532" s="11">
        <f>IF('OddsRatio_working_3-way'!W532&gt;=0,IF('OddsRatio_working_3-way'!V532+SQRT('OddsRatio_working_3-way'!W532)&gt;0,0,PI()),ACOS('OddsRatio_working_3-way'!V532/(2*'OddsRatio_working_3-way'!X532)))</f>
        <v>0.45262222867618673</v>
      </c>
      <c r="Z532" s="11">
        <f>'OddsRatio_working_3-way'!X532^(1/3)*COS('OddsRatio_working_3-way'!Y532/3)</f>
        <v>0.53108204422715533</v>
      </c>
      <c r="AA532" s="11">
        <f>'OddsRatio_working_3-way'!X532^(1/3)*COS(('OddsRatio_working_3-way'!Y532+2*PI())/3)</f>
        <v>-0.33546397637704428</v>
      </c>
      <c r="AB532" s="11">
        <f>'OddsRatio_working_3-way'!X532^(1/3)*COS(('OddsRatio_working_3-way'!Y532+4*PI())/3)</f>
        <v>-0.19561806785011118</v>
      </c>
      <c r="AC532" s="11">
        <f>'OddsRatio_working_3-way'!X532^(1/3)*SIN('OddsRatio_working_3-way'!Y532/3)</f>
        <v>8.0740072933092696E-2</v>
      </c>
      <c r="AD532" s="11">
        <f>'OddsRatio_working_3-way'!X532^(1/3)*SIN(('OddsRatio_working_3-way'!Y532+2*PI())/3)</f>
        <v>0.41956050532794092</v>
      </c>
      <c r="AE532" s="11">
        <f>'OddsRatio_working_3-way'!X532^(1/3)*SIN(('OddsRatio_working_3-way'!Y532+4*PI())/3)</f>
        <v>-0.50030057826103358</v>
      </c>
      <c r="AF532" s="11">
        <f>-'OddsRatio_working_3-way'!U532/(3*'OddsRatio_working_3-way'!X532^(1/3))*COS(('OddsRatio_working_3-way'!Y532)/3)</f>
        <v>0.53108204422715533</v>
      </c>
      <c r="AG532" s="11">
        <f>-'OddsRatio_working_3-way'!U532/(3*'OddsRatio_working_3-way'!X532^(1/3))*COS(('OddsRatio_working_3-way'!Y532+2*PI())/3)</f>
        <v>-0.33546397637704428</v>
      </c>
      <c r="AH532" s="11">
        <f>-'OddsRatio_working_3-way'!U532/(3*'OddsRatio_working_3-way'!X532^(1/3))*COS(('OddsRatio_working_3-way'!Y532+4*PI())/3)</f>
        <v>-0.19561806785011118</v>
      </c>
      <c r="AI532" s="11">
        <f>'OddsRatio_working_3-way'!U532/(3*'OddsRatio_working_3-way'!X532^(1/3))*SIN(('OddsRatio_working_3-way'!Y532)/3)</f>
        <v>-8.0740072933092696E-2</v>
      </c>
      <c r="AJ532" s="11">
        <f>'OddsRatio_working_3-way'!U532/(3*'OddsRatio_working_3-way'!X532^(1/3))*SIN(('OddsRatio_working_3-way'!Y532+2*PI())/3)</f>
        <v>-0.41956050532794092</v>
      </c>
      <c r="AK532" s="11">
        <f>'OddsRatio_working_3-way'!U532/(3*'OddsRatio_working_3-way'!X532^(1/3))*SIN(('OddsRatio_working_3-way'!Y532+4*PI())/3)</f>
        <v>0.50030057826103358</v>
      </c>
      <c r="AL532" s="11">
        <f>'OddsRatio_working_3-way'!Z532+'OddsRatio_working_3-way'!AF532</f>
        <v>1.0621640884543107</v>
      </c>
      <c r="AM532" s="11">
        <f>'OddsRatio_working_3-way'!AA532+'OddsRatio_working_3-way'!AG532</f>
        <v>-0.67092795275408856</v>
      </c>
      <c r="AN532" s="11">
        <f>'OddsRatio_working_3-way'!AB532+'OddsRatio_working_3-way'!AH532</f>
        <v>-0.39123613570022236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1.0621640884543107</v>
      </c>
      <c r="AS532" s="11">
        <f>IF(('OddsRatio_working_3-way'!X532=0),IF(Q532&gt;0,-Q532^(1/3),(-Q532)^(1/3)),'OddsRatio_working_3-way'!AM532-'OddsRatio_working_3-way'!R532/3)</f>
        <v>-0.67092795275408856</v>
      </c>
      <c r="AT532" s="11">
        <f>IF(('OddsRatio_working_3-way'!X532=0),IF(Q532&gt;0,-Q532^(1/3),(-Q532)^(1/3)),'OddsRatio_working_3-way'!AN532-'OddsRatio_working_3-way'!R532/3)</f>
        <v>-0.39123613570022236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2.48</v>
      </c>
      <c r="B533" s="4">
        <f>IF('True_Odds_Calculator_3-way'!B534="","",'True_Odds_Calculator_3-way'!B534)</f>
        <v>3.1</v>
      </c>
      <c r="C533" s="4">
        <f>IF('True_Odds_Calculator_3-way'!C534="","",'True_Odds_Calculator_3-way'!C534)</f>
        <v>3.2</v>
      </c>
      <c r="D533" s="9">
        <f t="shared" si="117"/>
        <v>0.38950660784886776</v>
      </c>
      <c r="E533" s="9">
        <f t="shared" si="118"/>
        <v>0.31017914909192129</v>
      </c>
      <c r="F533" s="9">
        <f t="shared" si="119"/>
        <v>0.30031424305921078</v>
      </c>
      <c r="G533" s="9">
        <f t="shared" si="120"/>
        <v>1.0590206351449205</v>
      </c>
      <c r="H533" s="9">
        <f t="shared" si="121"/>
        <v>2.5673505400144827</v>
      </c>
      <c r="I533" s="9">
        <f t="shared" si="122"/>
        <v>3.2239433338043333</v>
      </c>
      <c r="J533" s="9">
        <f t="shared" si="123"/>
        <v>3.3298453973188251</v>
      </c>
      <c r="K533" s="11">
        <f t="shared" si="124"/>
        <v>0.40322580645161293</v>
      </c>
      <c r="L533" s="11">
        <f t="shared" si="125"/>
        <v>0.32258064516129031</v>
      </c>
      <c r="M533" s="11">
        <f t="shared" si="126"/>
        <v>0.3125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-0.27793314255983348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0.23494406867845996</v>
      </c>
      <c r="Q533" s="11">
        <f>2*'OddsRatio_working_3-way'!K533*'OddsRatio_working_3-way'!L533*'OddsRatio_working_3-way'!M533</f>
        <v>8.1295525494276807E-2</v>
      </c>
      <c r="R533" s="11">
        <f t="shared" si="127"/>
        <v>0</v>
      </c>
      <c r="S533" s="11">
        <f t="shared" si="128"/>
        <v>-0.84532584532584554</v>
      </c>
      <c r="T533" s="11">
        <f t="shared" si="129"/>
        <v>-0.29250029250029258</v>
      </c>
      <c r="U533" s="11">
        <f>'OddsRatio_working_3-way'!S533-'OddsRatio_working_3-way'!R533^2/3</f>
        <v>-0.84532584532584554</v>
      </c>
      <c r="V533" s="11">
        <f>'OddsRatio_working_3-way'!S533*'OddsRatio_working_3-way'!R533/3-2*'OddsRatio_working_3-way'!R533^3/27-'OddsRatio_working_3-way'!T533</f>
        <v>0.29250029250029258</v>
      </c>
      <c r="W533" s="11">
        <f>'OddsRatio_working_3-way'!V533^2+4*'OddsRatio_working_3-way'!U533^3/27</f>
        <v>-3.9323758228032024E-3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0.14957339079492041</v>
      </c>
      <c r="Y533" s="11">
        <f>IF('OddsRatio_working_3-way'!W533&gt;=0,IF('OddsRatio_working_3-way'!V533+SQRT('OddsRatio_working_3-way'!W533)&gt;0,0,PI()),ACOS('OddsRatio_working_3-way'!V533/(2*'OddsRatio_working_3-way'!X533)))</f>
        <v>0.21119147135022365</v>
      </c>
      <c r="Z533" s="11">
        <f>'OddsRatio_working_3-way'!X533^(1/3)*COS('OddsRatio_working_3-way'!Y533/3)</f>
        <v>0.52951031757246025</v>
      </c>
      <c r="AA533" s="11">
        <f>'OddsRatio_working_3-way'!X533^(1/3)*COS(('OddsRatio_working_3-way'!Y533+2*PI())/3)</f>
        <v>-0.29709057311318166</v>
      </c>
      <c r="AB533" s="11">
        <f>'OddsRatio_working_3-way'!X533^(1/3)*COS(('OddsRatio_working_3-way'!Y533+4*PI())/3)</f>
        <v>-0.23241974445927868</v>
      </c>
      <c r="AC533" s="11">
        <f>'OddsRatio_working_3-way'!X533^(1/3)*SIN('OddsRatio_working_3-way'!Y533/3)</f>
        <v>3.7337720332047006E-2</v>
      </c>
      <c r="AD533" s="11">
        <f>'OddsRatio_working_3-way'!X533^(1/3)*SIN(('OddsRatio_working_3-way'!Y533+2*PI())/3)</f>
        <v>0.43990052641769267</v>
      </c>
      <c r="AE533" s="11">
        <f>'OddsRatio_working_3-way'!X533^(1/3)*SIN(('OddsRatio_working_3-way'!Y533+4*PI())/3)</f>
        <v>-0.47723824674973975</v>
      </c>
      <c r="AF533" s="11">
        <f>-'OddsRatio_working_3-way'!U533/(3*'OddsRatio_working_3-way'!X533^(1/3))*COS(('OddsRatio_working_3-way'!Y533)/3)</f>
        <v>0.52951031757246025</v>
      </c>
      <c r="AG533" s="11">
        <f>-'OddsRatio_working_3-way'!U533/(3*'OddsRatio_working_3-way'!X533^(1/3))*COS(('OddsRatio_working_3-way'!Y533+2*PI())/3)</f>
        <v>-0.29709057311318166</v>
      </c>
      <c r="AH533" s="11">
        <f>-'OddsRatio_working_3-way'!U533/(3*'OddsRatio_working_3-way'!X533^(1/3))*COS(('OddsRatio_working_3-way'!Y533+4*PI())/3)</f>
        <v>-0.23241974445927868</v>
      </c>
      <c r="AI533" s="11">
        <f>'OddsRatio_working_3-way'!U533/(3*'OddsRatio_working_3-way'!X533^(1/3))*SIN(('OddsRatio_working_3-way'!Y533)/3)</f>
        <v>-3.7337720332047006E-2</v>
      </c>
      <c r="AJ533" s="11">
        <f>'OddsRatio_working_3-way'!U533/(3*'OddsRatio_working_3-way'!X533^(1/3))*SIN(('OddsRatio_working_3-way'!Y533+2*PI())/3)</f>
        <v>-0.43990052641769267</v>
      </c>
      <c r="AK533" s="11">
        <f>'OddsRatio_working_3-way'!U533/(3*'OddsRatio_working_3-way'!X533^(1/3))*SIN(('OddsRatio_working_3-way'!Y533+4*PI())/3)</f>
        <v>0.47723824674973975</v>
      </c>
      <c r="AL533" s="11">
        <f>'OddsRatio_working_3-way'!Z533+'OddsRatio_working_3-way'!AF533</f>
        <v>1.0590206351449205</v>
      </c>
      <c r="AM533" s="11">
        <f>'OddsRatio_working_3-way'!AA533+'OddsRatio_working_3-way'!AG533</f>
        <v>-0.59418114622636331</v>
      </c>
      <c r="AN533" s="11">
        <f>'OddsRatio_working_3-way'!AB533+'OddsRatio_working_3-way'!AH533</f>
        <v>-0.46483948891855736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1.0590206351449205</v>
      </c>
      <c r="AS533" s="11">
        <f>IF(('OddsRatio_working_3-way'!X533=0),IF(Q533&gt;0,-Q533^(1/3),(-Q533)^(1/3)),'OddsRatio_working_3-way'!AM533-'OddsRatio_working_3-way'!R533/3)</f>
        <v>-0.59418114622636331</v>
      </c>
      <c r="AT533" s="11">
        <f>IF(('OddsRatio_working_3-way'!X533=0),IF(Q533&gt;0,-Q533^(1/3),(-Q533)^(1/3)),'OddsRatio_working_3-way'!AN533-'OddsRatio_working_3-way'!R533/3)</f>
        <v>-0.46483948891855736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2.88</v>
      </c>
      <c r="B534" s="4">
        <f>IF('True_Odds_Calculator_3-way'!B535="","",'True_Odds_Calculator_3-way'!B535)</f>
        <v>3.44</v>
      </c>
      <c r="C534" s="4">
        <f>IF('True_Odds_Calculator_3-way'!C535="","",'True_Odds_Calculator_3-way'!C535)</f>
        <v>2.5</v>
      </c>
      <c r="D534" s="9">
        <f t="shared" si="117"/>
        <v>0.33444956420022415</v>
      </c>
      <c r="E534" s="9">
        <f t="shared" si="118"/>
        <v>0.27911523045993658</v>
      </c>
      <c r="F534" s="9">
        <f t="shared" si="119"/>
        <v>0.38643520533983927</v>
      </c>
      <c r="G534" s="9">
        <f t="shared" si="120"/>
        <v>1.058503963375661</v>
      </c>
      <c r="H534" s="9">
        <f t="shared" si="121"/>
        <v>2.9899874511462432</v>
      </c>
      <c r="I534" s="9">
        <f t="shared" si="122"/>
        <v>3.5827496706366126</v>
      </c>
      <c r="J534" s="9">
        <f t="shared" si="123"/>
        <v>2.587755945063491</v>
      </c>
      <c r="K534" s="11">
        <f t="shared" si="124"/>
        <v>0.34722222222222221</v>
      </c>
      <c r="L534" s="11">
        <f t="shared" si="125"/>
        <v>0.29069767441860467</v>
      </c>
      <c r="M534" s="11">
        <f t="shared" si="126"/>
        <v>0.4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-0.27781007751937981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0.23498062015503879</v>
      </c>
      <c r="Q534" s="11">
        <f>2*'OddsRatio_working_3-way'!K534*'OddsRatio_working_3-way'!L534*'OddsRatio_working_3-way'!M534</f>
        <v>8.0749354005167973E-2</v>
      </c>
      <c r="R534" s="11">
        <f t="shared" si="127"/>
        <v>0</v>
      </c>
      <c r="S534" s="11">
        <f t="shared" si="128"/>
        <v>-0.84583188001395204</v>
      </c>
      <c r="T534" s="11">
        <f t="shared" si="129"/>
        <v>-0.29066387629345436</v>
      </c>
      <c r="U534" s="11">
        <f>'OddsRatio_working_3-way'!S534-'OddsRatio_working_3-way'!R534^2/3</f>
        <v>-0.84583188001395204</v>
      </c>
      <c r="V534" s="11">
        <f>'OddsRatio_working_3-way'!S534*'OddsRatio_working_3-way'!R534/3-2*'OddsRatio_working_3-way'!R534^3/27-'OddsRatio_working_3-way'!T534</f>
        <v>0.29066387629345436</v>
      </c>
      <c r="W534" s="11">
        <f>'OddsRatio_working_3-way'!V534^2+4*'OddsRatio_working_3-way'!U534^3/27</f>
        <v>-5.1641153496655573E-3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0.14970771884876385</v>
      </c>
      <c r="Y534" s="11">
        <f>IF('OddsRatio_working_3-way'!W534&gt;=0,IF('OddsRatio_working_3-way'!V534+SQRT('OddsRatio_working_3-way'!W534)&gt;0,0,PI()),ACOS('OddsRatio_working_3-way'!V534/(2*'OddsRatio_working_3-way'!X534)))</f>
        <v>0.24237298790178552</v>
      </c>
      <c r="Z534" s="11">
        <f>'OddsRatio_working_3-way'!X534^(1/3)*COS('OddsRatio_working_3-way'!Y534/3)</f>
        <v>0.52925198168783061</v>
      </c>
      <c r="AA534" s="11">
        <f>'OddsRatio_working_3-way'!X534^(1/3)*COS(('OddsRatio_working_3-way'!Y534+2*PI())/3)</f>
        <v>-0.30173697187535975</v>
      </c>
      <c r="AB534" s="11">
        <f>'OddsRatio_working_3-way'!X534^(1/3)*COS(('OddsRatio_working_3-way'!Y534+4*PI())/3)</f>
        <v>-0.227515009812471</v>
      </c>
      <c r="AC534" s="11">
        <f>'OddsRatio_working_3-way'!X534^(1/3)*SIN('OddsRatio_working_3-way'!Y534/3)</f>
        <v>4.2852069776791166E-2</v>
      </c>
      <c r="AD534" s="11">
        <f>'OddsRatio_working_3-way'!X534^(1/3)*SIN(('OddsRatio_working_3-way'!Y534+2*PI())/3)</f>
        <v>0.43691962625652231</v>
      </c>
      <c r="AE534" s="11">
        <f>'OddsRatio_working_3-way'!X534^(1/3)*SIN(('OddsRatio_working_3-way'!Y534+4*PI())/3)</f>
        <v>-0.47977169603331332</v>
      </c>
      <c r="AF534" s="11">
        <f>-'OddsRatio_working_3-way'!U534/(3*'OddsRatio_working_3-way'!X534^(1/3))*COS(('OddsRatio_working_3-way'!Y534)/3)</f>
        <v>0.52925198168783039</v>
      </c>
      <c r="AG534" s="11">
        <f>-'OddsRatio_working_3-way'!U534/(3*'OddsRatio_working_3-way'!X534^(1/3))*COS(('OddsRatio_working_3-way'!Y534+2*PI())/3)</f>
        <v>-0.30173697187535964</v>
      </c>
      <c r="AH534" s="11">
        <f>-'OddsRatio_working_3-way'!U534/(3*'OddsRatio_working_3-way'!X534^(1/3))*COS(('OddsRatio_working_3-way'!Y534+4*PI())/3)</f>
        <v>-0.22751500981247089</v>
      </c>
      <c r="AI534" s="11">
        <f>'OddsRatio_working_3-way'!U534/(3*'OddsRatio_working_3-way'!X534^(1/3))*SIN(('OddsRatio_working_3-way'!Y534)/3)</f>
        <v>-4.2852069776791152E-2</v>
      </c>
      <c r="AJ534" s="11">
        <f>'OddsRatio_working_3-way'!U534/(3*'OddsRatio_working_3-way'!X534^(1/3))*SIN(('OddsRatio_working_3-way'!Y534+2*PI())/3)</f>
        <v>-0.43691962625652214</v>
      </c>
      <c r="AK534" s="11">
        <f>'OddsRatio_working_3-way'!U534/(3*'OddsRatio_working_3-way'!X534^(1/3))*SIN(('OddsRatio_working_3-way'!Y534+4*PI())/3)</f>
        <v>0.47977169603331316</v>
      </c>
      <c r="AL534" s="11">
        <f>'OddsRatio_working_3-way'!Z534+'OddsRatio_working_3-way'!AF534</f>
        <v>1.058503963375661</v>
      </c>
      <c r="AM534" s="11">
        <f>'OddsRatio_working_3-way'!AA534+'OddsRatio_working_3-way'!AG534</f>
        <v>-0.60347394375071939</v>
      </c>
      <c r="AN534" s="11">
        <f>'OddsRatio_working_3-way'!AB534+'OddsRatio_working_3-way'!AH534</f>
        <v>-0.45503001962494188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1.058503963375661</v>
      </c>
      <c r="AS534" s="11">
        <f>IF(('OddsRatio_working_3-way'!X534=0),IF(Q534&gt;0,-Q534^(1/3),(-Q534)^(1/3)),'OddsRatio_working_3-way'!AM534-'OddsRatio_working_3-way'!R534/3)</f>
        <v>-0.60347394375071939</v>
      </c>
      <c r="AT534" s="11">
        <f>IF(('OddsRatio_working_3-way'!X534=0),IF(Q534&gt;0,-Q534^(1/3),(-Q534)^(1/3)),'OddsRatio_working_3-way'!AN534-'OddsRatio_working_3-way'!R534/3)</f>
        <v>-0.45503001962494188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1.63</v>
      </c>
      <c r="B535" s="4">
        <f>IF('True_Odds_Calculator_3-way'!B536="","",'True_Odds_Calculator_3-way'!B536)</f>
        <v>3.92</v>
      </c>
      <c r="C535" s="4">
        <f>IF('True_Odds_Calculator_3-way'!C536="","",'True_Odds_Calculator_3-way'!C536)</f>
        <v>5.67</v>
      </c>
      <c r="D535" s="9">
        <f t="shared" si="117"/>
        <v>0.59453184054221697</v>
      </c>
      <c r="E535" s="9">
        <f t="shared" si="118"/>
        <v>0.24032707852423363</v>
      </c>
      <c r="F535" s="9">
        <f t="shared" si="119"/>
        <v>0.16514108093354957</v>
      </c>
      <c r="G535" s="9">
        <f t="shared" si="120"/>
        <v>1.0825328589981398</v>
      </c>
      <c r="H535" s="9">
        <f t="shared" si="121"/>
        <v>1.6819957011688278</v>
      </c>
      <c r="I535" s="9">
        <f t="shared" si="122"/>
        <v>4.160995948274568</v>
      </c>
      <c r="J535" s="9">
        <f t="shared" si="123"/>
        <v>6.0554284515213137</v>
      </c>
      <c r="K535" s="11">
        <f t="shared" si="124"/>
        <v>0.61349693251533743</v>
      </c>
      <c r="L535" s="11">
        <f t="shared" si="125"/>
        <v>0.25510204081632654</v>
      </c>
      <c r="M535" s="11">
        <f t="shared" si="126"/>
        <v>0.17636684303350969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-0.23712838918798607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0.2268898600437351</v>
      </c>
      <c r="Q535" s="11">
        <f>2*'OddsRatio_working_3-way'!K535*'OddsRatio_working_3-way'!L535*'OddsRatio_working_3-way'!M535</f>
        <v>5.5204345509424595E-2</v>
      </c>
      <c r="R535" s="11">
        <f t="shared" si="127"/>
        <v>0</v>
      </c>
      <c r="S535" s="11">
        <f t="shared" si="128"/>
        <v>-0.95682284529780925</v>
      </c>
      <c r="T535" s="11">
        <f t="shared" si="129"/>
        <v>-0.23280361199460078</v>
      </c>
      <c r="U535" s="11">
        <f>'OddsRatio_working_3-way'!S535-'OddsRatio_working_3-way'!R535^2/3</f>
        <v>-0.95682284529780925</v>
      </c>
      <c r="V535" s="11">
        <f>'OddsRatio_working_3-way'!S535*'OddsRatio_working_3-way'!R535/3-2*'OddsRatio_working_3-way'!R535^3/27-'OddsRatio_working_3-way'!T535</f>
        <v>0.23280361199460078</v>
      </c>
      <c r="W535" s="11">
        <f>'OddsRatio_working_3-way'!V535^2+4*'OddsRatio_working_3-way'!U535^3/27</f>
        <v>-7.5577417831416555E-2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0.18012144485676129</v>
      </c>
      <c r="Y535" s="11">
        <f>IF('OddsRatio_working_3-way'!W535&gt;=0,IF('OddsRatio_working_3-way'!V535+SQRT('OddsRatio_working_3-way'!W535)&gt;0,0,PI()),ACOS('OddsRatio_working_3-way'!V535/(2*'OddsRatio_working_3-way'!X535)))</f>
        <v>0.86814838299579999</v>
      </c>
      <c r="Z535" s="11">
        <f>'OddsRatio_working_3-way'!X535^(1/3)*COS('OddsRatio_working_3-way'!Y535/3)</f>
        <v>0.54126642949907</v>
      </c>
      <c r="AA535" s="11">
        <f>'OddsRatio_working_3-way'!X535^(1/3)*COS(('OddsRatio_working_3-way'!Y535+2*PI())/3)</f>
        <v>-0.41019933007646003</v>
      </c>
      <c r="AB535" s="11">
        <f>'OddsRatio_working_3-way'!X535^(1/3)*COS(('OddsRatio_working_3-way'!Y535+4*PI())/3)</f>
        <v>-0.13106709942261011</v>
      </c>
      <c r="AC535" s="11">
        <f>'OddsRatio_working_3-way'!X535^(1/3)*SIN('OddsRatio_working_3-way'!Y535/3)</f>
        <v>0.16115706850750114</v>
      </c>
      <c r="AD535" s="11">
        <f>'OddsRatio_working_3-way'!X535^(1/3)*SIN(('OddsRatio_working_3-way'!Y535+2*PI())/3)</f>
        <v>0.38817194390814297</v>
      </c>
      <c r="AE535" s="11">
        <f>'OddsRatio_working_3-way'!X535^(1/3)*SIN(('OddsRatio_working_3-way'!Y535+4*PI())/3)</f>
        <v>-0.54932901241564402</v>
      </c>
      <c r="AF535" s="11">
        <f>-'OddsRatio_working_3-way'!U535/(3*'OddsRatio_working_3-way'!X535^(1/3))*COS(('OddsRatio_working_3-way'!Y535)/3)</f>
        <v>0.54126642949906989</v>
      </c>
      <c r="AG535" s="11">
        <f>-'OddsRatio_working_3-way'!U535/(3*'OddsRatio_working_3-way'!X535^(1/3))*COS(('OddsRatio_working_3-way'!Y535+2*PI())/3)</f>
        <v>-0.41019933007645992</v>
      </c>
      <c r="AH535" s="11">
        <f>-'OddsRatio_working_3-way'!U535/(3*'OddsRatio_working_3-way'!X535^(1/3))*COS(('OddsRatio_working_3-way'!Y535+4*PI())/3)</f>
        <v>-0.13106709942261008</v>
      </c>
      <c r="AI535" s="11">
        <f>'OddsRatio_working_3-way'!U535/(3*'OddsRatio_working_3-way'!X535^(1/3))*SIN(('OddsRatio_working_3-way'!Y535)/3)</f>
        <v>-0.16115706850750111</v>
      </c>
      <c r="AJ535" s="11">
        <f>'OddsRatio_working_3-way'!U535/(3*'OddsRatio_working_3-way'!X535^(1/3))*SIN(('OddsRatio_working_3-way'!Y535+2*PI())/3)</f>
        <v>-0.38817194390814291</v>
      </c>
      <c r="AK535" s="11">
        <f>'OddsRatio_working_3-way'!U535/(3*'OddsRatio_working_3-way'!X535^(1/3))*SIN(('OddsRatio_working_3-way'!Y535+4*PI())/3)</f>
        <v>0.54932901241564391</v>
      </c>
      <c r="AL535" s="11">
        <f>'OddsRatio_working_3-way'!Z535+'OddsRatio_working_3-way'!AF535</f>
        <v>1.0825328589981398</v>
      </c>
      <c r="AM535" s="11">
        <f>'OddsRatio_working_3-way'!AA535+'OddsRatio_working_3-way'!AG535</f>
        <v>-0.82039866015291996</v>
      </c>
      <c r="AN535" s="11">
        <f>'OddsRatio_working_3-way'!AB535+'OddsRatio_working_3-way'!AH535</f>
        <v>-0.26213419884522016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1.0825328589981398</v>
      </c>
      <c r="AS535" s="11">
        <f>IF(('OddsRatio_working_3-way'!X535=0),IF(Q535&gt;0,-Q535^(1/3),(-Q535)^(1/3)),'OddsRatio_working_3-way'!AM535-'OddsRatio_working_3-way'!R535/3)</f>
        <v>-0.82039866015291996</v>
      </c>
      <c r="AT535" s="11">
        <f>IF(('OddsRatio_working_3-way'!X535=0),IF(Q535&gt;0,-Q535^(1/3),(-Q535)^(1/3)),'OddsRatio_working_3-way'!AN535-'OddsRatio_working_3-way'!R535/3)</f>
        <v>-0.26213419884522016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3.73</v>
      </c>
      <c r="B536" s="4">
        <f>IF('True_Odds_Calculator_3-way'!B537="","",'True_Odds_Calculator_3-way'!B537)</f>
        <v>3.81</v>
      </c>
      <c r="C536" s="4">
        <f>IF('True_Odds_Calculator_3-way'!C537="","",'True_Odds_Calculator_3-way'!C537)</f>
        <v>1.96</v>
      </c>
      <c r="D536" s="9">
        <f t="shared" si="117"/>
        <v>0.25566565463744995</v>
      </c>
      <c r="E536" s="9">
        <f t="shared" si="118"/>
        <v>0.2502081163377099</v>
      </c>
      <c r="F536" s="9">
        <f t="shared" si="119"/>
        <v>0.49412622902484027</v>
      </c>
      <c r="G536" s="9">
        <f t="shared" si="120"/>
        <v>1.0664316399591505</v>
      </c>
      <c r="H536" s="9">
        <f t="shared" si="121"/>
        <v>3.9113583770884799</v>
      </c>
      <c r="I536" s="9">
        <f t="shared" si="122"/>
        <v>3.9966729082852135</v>
      </c>
      <c r="J536" s="9">
        <f t="shared" si="123"/>
        <v>2.023774374360785</v>
      </c>
      <c r="K536" s="11">
        <f t="shared" si="124"/>
        <v>0.26809651474530832</v>
      </c>
      <c r="L536" s="11">
        <f t="shared" si="125"/>
        <v>0.26246719160104987</v>
      </c>
      <c r="M536" s="11">
        <f t="shared" si="126"/>
        <v>0.51020408163265307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-0.26439322430540702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0.23335842115867267</v>
      </c>
      <c r="Q536" s="11">
        <f>2*'OddsRatio_working_3-way'!K536*'OddsRatio_working_3-way'!L536*'OddsRatio_working_3-way'!M536</f>
        <v>7.1802591125745441E-2</v>
      </c>
      <c r="R536" s="11">
        <f t="shared" si="127"/>
        <v>0</v>
      </c>
      <c r="S536" s="11">
        <f t="shared" si="128"/>
        <v>-0.88261876518104221</v>
      </c>
      <c r="T536" s="11">
        <f t="shared" si="129"/>
        <v>-0.27157500467108991</v>
      </c>
      <c r="U536" s="11">
        <f>'OddsRatio_working_3-way'!S536-'OddsRatio_working_3-way'!R536^2/3</f>
        <v>-0.88261876518104221</v>
      </c>
      <c r="V536" s="11">
        <f>'OddsRatio_working_3-way'!S536*'OddsRatio_working_3-way'!R536/3-2*'OddsRatio_working_3-way'!R536^3/27-'OddsRatio_working_3-way'!T536</f>
        <v>0.27157500467108991</v>
      </c>
      <c r="W536" s="11">
        <f>'OddsRatio_working_3-way'!V536^2+4*'OddsRatio_working_3-way'!U536^3/27</f>
        <v>-2.8109837306925969E-2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0.15957977665499196</v>
      </c>
      <c r="Y536" s="11">
        <f>IF('OddsRatio_working_3-way'!W536&gt;=0,IF('OddsRatio_working_3-way'!V536+SQRT('OddsRatio_working_3-way'!W536)&gt;0,0,PI()),ACOS('OddsRatio_working_3-way'!V536/(2*'OddsRatio_working_3-way'!X536)))</f>
        <v>0.55308741796458349</v>
      </c>
      <c r="Z536" s="11">
        <f>'OddsRatio_working_3-way'!X536^(1/3)*COS('OddsRatio_working_3-way'!Y536/3)</f>
        <v>0.53321581997957523</v>
      </c>
      <c r="AA536" s="11">
        <f>'OddsRatio_working_3-way'!X536^(1/3)*COS(('OddsRatio_working_3-way'!Y536+2*PI())/3)</f>
        <v>-0.35272038462553618</v>
      </c>
      <c r="AB536" s="11">
        <f>'OddsRatio_working_3-way'!X536^(1/3)*COS(('OddsRatio_working_3-way'!Y536+4*PI())/3)</f>
        <v>-0.18049543535403917</v>
      </c>
      <c r="AC536" s="11">
        <f>'OddsRatio_working_3-way'!X536^(1/3)*SIN('OddsRatio_working_3-way'!Y536/3)</f>
        <v>9.9434120823068656E-2</v>
      </c>
      <c r="AD536" s="11">
        <f>'OddsRatio_working_3-way'!X536^(1/3)*SIN(('OddsRatio_working_3-way'!Y536+2*PI())/3)</f>
        <v>0.41206138539052795</v>
      </c>
      <c r="AE536" s="11">
        <f>'OddsRatio_working_3-way'!X536^(1/3)*SIN(('OddsRatio_working_3-way'!Y536+4*PI())/3)</f>
        <v>-0.51149550621359641</v>
      </c>
      <c r="AF536" s="11">
        <f>-'OddsRatio_working_3-way'!U536/(3*'OddsRatio_working_3-way'!X536^(1/3))*COS(('OddsRatio_working_3-way'!Y536)/3)</f>
        <v>0.53321581997957523</v>
      </c>
      <c r="AG536" s="11">
        <f>-'OddsRatio_working_3-way'!U536/(3*'OddsRatio_working_3-way'!X536^(1/3))*COS(('OddsRatio_working_3-way'!Y536+2*PI())/3)</f>
        <v>-0.35272038462553618</v>
      </c>
      <c r="AH536" s="11">
        <f>-'OddsRatio_working_3-way'!U536/(3*'OddsRatio_working_3-way'!X536^(1/3))*COS(('OddsRatio_working_3-way'!Y536+4*PI())/3)</f>
        <v>-0.18049543535403917</v>
      </c>
      <c r="AI536" s="11">
        <f>'OddsRatio_working_3-way'!U536/(3*'OddsRatio_working_3-way'!X536^(1/3))*SIN(('OddsRatio_working_3-way'!Y536)/3)</f>
        <v>-9.9434120823068656E-2</v>
      </c>
      <c r="AJ536" s="11">
        <f>'OddsRatio_working_3-way'!U536/(3*'OddsRatio_working_3-way'!X536^(1/3))*SIN(('OddsRatio_working_3-way'!Y536+2*PI())/3)</f>
        <v>-0.41206138539052795</v>
      </c>
      <c r="AK536" s="11">
        <f>'OddsRatio_working_3-way'!U536/(3*'OddsRatio_working_3-way'!X536^(1/3))*SIN(('OddsRatio_working_3-way'!Y536+4*PI())/3)</f>
        <v>0.51149550621359641</v>
      </c>
      <c r="AL536" s="11">
        <f>'OddsRatio_working_3-way'!Z536+'OddsRatio_working_3-way'!AF536</f>
        <v>1.0664316399591505</v>
      </c>
      <c r="AM536" s="11">
        <f>'OddsRatio_working_3-way'!AA536+'OddsRatio_working_3-way'!AG536</f>
        <v>-0.70544076925107235</v>
      </c>
      <c r="AN536" s="11">
        <f>'OddsRatio_working_3-way'!AB536+'OddsRatio_working_3-way'!AH536</f>
        <v>-0.36099087070807834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1.0664316399591505</v>
      </c>
      <c r="AS536" s="11">
        <f>IF(('OddsRatio_working_3-way'!X536=0),IF(Q536&gt;0,-Q536^(1/3),(-Q536)^(1/3)),'OddsRatio_working_3-way'!AM536-'OddsRatio_working_3-way'!R536/3)</f>
        <v>-0.70544076925107235</v>
      </c>
      <c r="AT536" s="11">
        <f>IF(('OddsRatio_working_3-way'!X536=0),IF(Q536&gt;0,-Q536^(1/3),(-Q536)^(1/3)),'OddsRatio_working_3-way'!AN536-'OddsRatio_working_3-way'!R536/3)</f>
        <v>-0.36099087070807834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1.68</v>
      </c>
      <c r="B537" s="4">
        <f>IF('True_Odds_Calculator_3-way'!B538="","",'True_Odds_Calculator_3-way'!B538)</f>
        <v>4.18</v>
      </c>
      <c r="C537" s="4">
        <f>IF('True_Odds_Calculator_3-way'!C538="","",'True_Odds_Calculator_3-way'!C538)</f>
        <v>4.8099999999999996</v>
      </c>
      <c r="D537" s="9">
        <f t="shared" si="117"/>
        <v>0.57758913410951129</v>
      </c>
      <c r="E537" s="9">
        <f t="shared" si="118"/>
        <v>0.22624105150820467</v>
      </c>
      <c r="F537" s="9">
        <f t="shared" si="119"/>
        <v>0.19616981438228395</v>
      </c>
      <c r="G537" s="9">
        <f t="shared" si="120"/>
        <v>1.0754919252362103</v>
      </c>
      <c r="H537" s="9">
        <f t="shared" si="121"/>
        <v>1.7313345091606229</v>
      </c>
      <c r="I537" s="9">
        <f t="shared" si="122"/>
        <v>4.4200643222511493</v>
      </c>
      <c r="J537" s="9">
        <f t="shared" si="123"/>
        <v>5.0976242351499605</v>
      </c>
      <c r="K537" s="11">
        <f t="shared" si="124"/>
        <v>0.59523809523809523</v>
      </c>
      <c r="L537" s="11">
        <f t="shared" si="125"/>
        <v>0.23923444976076558</v>
      </c>
      <c r="M537" s="11">
        <f t="shared" si="126"/>
        <v>0.20790020790020791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-0.24391042812095443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0.22707259549364817</v>
      </c>
      <c r="Q537" s="11">
        <f>2*'OddsRatio_working_3-way'!K537*'OddsRatio_working_3-way'!L537*'OddsRatio_working_3-way'!M537</f>
        <v>5.9210585526375009E-2</v>
      </c>
      <c r="R537" s="11">
        <f t="shared" si="127"/>
        <v>0</v>
      </c>
      <c r="S537" s="11">
        <f t="shared" si="128"/>
        <v>-0.93096714741955833</v>
      </c>
      <c r="T537" s="11">
        <f t="shared" si="129"/>
        <v>-0.24275544913156671</v>
      </c>
      <c r="U537" s="11">
        <f>'OddsRatio_working_3-way'!S537-'OddsRatio_working_3-way'!R537^2/3</f>
        <v>-0.93096714741955833</v>
      </c>
      <c r="V537" s="11">
        <f>'OddsRatio_working_3-way'!S537*'OddsRatio_working_3-way'!R537/3-2*'OddsRatio_working_3-way'!R537^3/27-'OddsRatio_working_3-way'!T537</f>
        <v>0.24275544913156671</v>
      </c>
      <c r="W537" s="11">
        <f>'OddsRatio_working_3-way'!V537^2+4*'OddsRatio_working_3-way'!U537^3/27</f>
        <v>-6.0605950140338524E-2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0.17287000768164443</v>
      </c>
      <c r="Y537" s="11">
        <f>IF('OddsRatio_working_3-way'!W537&gt;=0,IF('OddsRatio_working_3-way'!V537+SQRT('OddsRatio_working_3-way'!W537)&gt;0,0,PI()),ACOS('OddsRatio_working_3-way'!V537/(2*'OddsRatio_working_3-way'!X537)))</f>
        <v>0.79240774516043055</v>
      </c>
      <c r="Z537" s="11">
        <f>'OddsRatio_working_3-way'!X537^(1/3)*COS('OddsRatio_working_3-way'!Y537/3)</f>
        <v>0.53774596261810514</v>
      </c>
      <c r="AA537" s="11">
        <f>'OddsRatio_working_3-way'!X537^(1/3)*COS(('OddsRatio_working_3-way'!Y537+2*PI())/3)</f>
        <v>-0.39482434740261735</v>
      </c>
      <c r="AB537" s="11">
        <f>'OddsRatio_working_3-way'!X537^(1/3)*COS(('OddsRatio_working_3-way'!Y537+4*PI())/3)</f>
        <v>-0.14292161521548791</v>
      </c>
      <c r="AC537" s="11">
        <f>'OddsRatio_working_3-way'!X537^(1/3)*SIN('OddsRatio_working_3-way'!Y537/3)</f>
        <v>0.1454361102378415</v>
      </c>
      <c r="AD537" s="11">
        <f>'OddsRatio_working_3-way'!X537^(1/3)*SIN(('OddsRatio_working_3-way'!Y537+2*PI())/3)</f>
        <v>0.39298360929087545</v>
      </c>
      <c r="AE537" s="11">
        <f>'OddsRatio_working_3-way'!X537^(1/3)*SIN(('OddsRatio_working_3-way'!Y537+4*PI())/3)</f>
        <v>-0.53841971952871692</v>
      </c>
      <c r="AF537" s="11">
        <f>-'OddsRatio_working_3-way'!U537/(3*'OddsRatio_working_3-way'!X537^(1/3))*COS(('OddsRatio_working_3-way'!Y537)/3)</f>
        <v>0.53774596261810503</v>
      </c>
      <c r="AG537" s="11">
        <f>-'OddsRatio_working_3-way'!U537/(3*'OddsRatio_working_3-way'!X537^(1/3))*COS(('OddsRatio_working_3-way'!Y537+2*PI())/3)</f>
        <v>-0.39482434740261729</v>
      </c>
      <c r="AH537" s="11">
        <f>-'OddsRatio_working_3-way'!U537/(3*'OddsRatio_working_3-way'!X537^(1/3))*COS(('OddsRatio_working_3-way'!Y537+4*PI())/3)</f>
        <v>-0.14292161521548788</v>
      </c>
      <c r="AI537" s="11">
        <f>'OddsRatio_working_3-way'!U537/(3*'OddsRatio_working_3-way'!X537^(1/3))*SIN(('OddsRatio_working_3-way'!Y537)/3)</f>
        <v>-0.14543611023784148</v>
      </c>
      <c r="AJ537" s="11">
        <f>'OddsRatio_working_3-way'!U537/(3*'OddsRatio_working_3-way'!X537^(1/3))*SIN(('OddsRatio_working_3-way'!Y537+2*PI())/3)</f>
        <v>-0.39298360929087534</v>
      </c>
      <c r="AK537" s="11">
        <f>'OddsRatio_working_3-way'!U537/(3*'OddsRatio_working_3-way'!X537^(1/3))*SIN(('OddsRatio_working_3-way'!Y537+4*PI())/3)</f>
        <v>0.53841971952871681</v>
      </c>
      <c r="AL537" s="11">
        <f>'OddsRatio_working_3-way'!Z537+'OddsRatio_working_3-way'!AF537</f>
        <v>1.0754919252362103</v>
      </c>
      <c r="AM537" s="11">
        <f>'OddsRatio_working_3-way'!AA537+'OddsRatio_working_3-way'!AG537</f>
        <v>-0.78964869480523459</v>
      </c>
      <c r="AN537" s="11">
        <f>'OddsRatio_working_3-way'!AB537+'OddsRatio_working_3-way'!AH537</f>
        <v>-0.28584323043097581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1.0754919252362103</v>
      </c>
      <c r="AS537" s="11">
        <f>IF(('OddsRatio_working_3-way'!X537=0),IF(Q537&gt;0,-Q537^(1/3),(-Q537)^(1/3)),'OddsRatio_working_3-way'!AM537-'OddsRatio_working_3-way'!R537/3)</f>
        <v>-0.78964869480523459</v>
      </c>
      <c r="AT537" s="11">
        <f>IF(('OddsRatio_working_3-way'!X537=0),IF(Q537&gt;0,-Q537^(1/3),(-Q537)^(1/3)),'OddsRatio_working_3-way'!AN537-'OddsRatio_working_3-way'!R537/3)</f>
        <v>-0.28584323043097581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1.79</v>
      </c>
      <c r="B538" s="4">
        <f>IF('True_Odds_Calculator_3-way'!B539="","",'True_Odds_Calculator_3-way'!B539)</f>
        <v>4.05</v>
      </c>
      <c r="C538" s="4">
        <f>IF('True_Odds_Calculator_3-way'!C539="","",'True_Odds_Calculator_3-way'!C539)</f>
        <v>4.22</v>
      </c>
      <c r="D538" s="9">
        <f t="shared" si="117"/>
        <v>0.54133243510459028</v>
      </c>
      <c r="E538" s="9">
        <f t="shared" si="118"/>
        <v>0.23412639337676822</v>
      </c>
      <c r="F538" s="9">
        <f t="shared" si="119"/>
        <v>0.2245411715186417</v>
      </c>
      <c r="G538" s="9">
        <f t="shared" si="120"/>
        <v>1.0725236779610503</v>
      </c>
      <c r="H538" s="9">
        <f t="shared" si="121"/>
        <v>1.84729370558923</v>
      </c>
      <c r="I538" s="9">
        <f t="shared" si="122"/>
        <v>4.2711972177812036</v>
      </c>
      <c r="J538" s="9">
        <f t="shared" si="123"/>
        <v>4.4535262430345819</v>
      </c>
      <c r="K538" s="11">
        <f t="shared" si="124"/>
        <v>0.55865921787709494</v>
      </c>
      <c r="L538" s="11">
        <f t="shared" si="125"/>
        <v>0.24691358024691359</v>
      </c>
      <c r="M538" s="11">
        <f t="shared" si="126"/>
        <v>0.23696682464454977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-0.25360761928670372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0.23077257493489506</v>
      </c>
      <c r="Q538" s="11">
        <f>2*'OddsRatio_working_3-way'!K538*'OddsRatio_working_3-way'!L538*'OddsRatio_working_3-way'!M538</f>
        <v>6.5374667120366853E-2</v>
      </c>
      <c r="R538" s="11">
        <f t="shared" si="127"/>
        <v>0</v>
      </c>
      <c r="S538" s="11">
        <f t="shared" si="128"/>
        <v>-0.90995915494954582</v>
      </c>
      <c r="T538" s="11">
        <f t="shared" si="129"/>
        <v>-0.25777879743613191</v>
      </c>
      <c r="U538" s="11">
        <f>'OddsRatio_working_3-way'!S538-'OddsRatio_working_3-way'!R538^2/3</f>
        <v>-0.90995915494954582</v>
      </c>
      <c r="V538" s="11">
        <f>'OddsRatio_working_3-way'!S538*'OddsRatio_working_3-way'!R538/3-2*'OddsRatio_working_3-way'!R538^3/27-'OddsRatio_working_3-way'!T538</f>
        <v>0.25777879743613191</v>
      </c>
      <c r="W538" s="11">
        <f>'OddsRatio_working_3-way'!V538^2+4*'OddsRatio_working_3-way'!U538^3/27</f>
        <v>-4.5175207621359015E-2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0.16705172554404918</v>
      </c>
      <c r="Y538" s="11">
        <f>IF('OddsRatio_working_3-way'!W538&gt;=0,IF('OddsRatio_working_3-way'!V538+SQRT('OddsRatio_working_3-way'!W538)&gt;0,0,PI()),ACOS('OddsRatio_working_3-way'!V538/(2*'OddsRatio_working_3-way'!X538)))</f>
        <v>0.68951628019352551</v>
      </c>
      <c r="Z538" s="11">
        <f>'OddsRatio_working_3-way'!X538^(1/3)*COS('OddsRatio_working_3-way'!Y538/3)</f>
        <v>0.53626183898052526</v>
      </c>
      <c r="AA538" s="11">
        <f>'OddsRatio_working_3-way'!X538^(1/3)*COS(('OddsRatio_working_3-way'!Y538+2*PI())/3)</f>
        <v>-0.37679194643785469</v>
      </c>
      <c r="AB538" s="11">
        <f>'OddsRatio_working_3-way'!X538^(1/3)*COS(('OddsRatio_working_3-way'!Y538+4*PI())/3)</f>
        <v>-0.15946989254267055</v>
      </c>
      <c r="AC538" s="11">
        <f>'OddsRatio_working_3-way'!X538^(1/3)*SIN('OddsRatio_working_3-way'!Y538/3)</f>
        <v>0.12547094631722688</v>
      </c>
      <c r="AD538" s="11">
        <f>'OddsRatio_working_3-way'!X538^(1/3)*SIN(('OddsRatio_working_3-way'!Y538+2*PI())/3)</f>
        <v>0.40168090247868166</v>
      </c>
      <c r="AE538" s="11">
        <f>'OddsRatio_working_3-way'!X538^(1/3)*SIN(('OddsRatio_working_3-way'!Y538+4*PI())/3)</f>
        <v>-0.52715184879590848</v>
      </c>
      <c r="AF538" s="11">
        <f>-'OddsRatio_working_3-way'!U538/(3*'OddsRatio_working_3-way'!X538^(1/3))*COS(('OddsRatio_working_3-way'!Y538)/3)</f>
        <v>0.53626183898052515</v>
      </c>
      <c r="AG538" s="11">
        <f>-'OddsRatio_working_3-way'!U538/(3*'OddsRatio_working_3-way'!X538^(1/3))*COS(('OddsRatio_working_3-way'!Y538+2*PI())/3)</f>
        <v>-0.37679194643785457</v>
      </c>
      <c r="AH538" s="11">
        <f>-'OddsRatio_working_3-way'!U538/(3*'OddsRatio_working_3-way'!X538^(1/3))*COS(('OddsRatio_working_3-way'!Y538+4*PI())/3)</f>
        <v>-0.15946989254267052</v>
      </c>
      <c r="AI538" s="11">
        <f>'OddsRatio_working_3-way'!U538/(3*'OddsRatio_working_3-way'!X538^(1/3))*SIN(('OddsRatio_working_3-way'!Y538)/3)</f>
        <v>-0.12547094631722686</v>
      </c>
      <c r="AJ538" s="11">
        <f>'OddsRatio_working_3-way'!U538/(3*'OddsRatio_working_3-way'!X538^(1/3))*SIN(('OddsRatio_working_3-way'!Y538+2*PI())/3)</f>
        <v>-0.40168090247868155</v>
      </c>
      <c r="AK538" s="11">
        <f>'OddsRatio_working_3-way'!U538/(3*'OddsRatio_working_3-way'!X538^(1/3))*SIN(('OddsRatio_working_3-way'!Y538+4*PI())/3)</f>
        <v>0.52715184879590837</v>
      </c>
      <c r="AL538" s="11">
        <f>'OddsRatio_working_3-way'!Z538+'OddsRatio_working_3-way'!AF538</f>
        <v>1.0725236779610503</v>
      </c>
      <c r="AM538" s="11">
        <f>'OddsRatio_working_3-way'!AA538+'OddsRatio_working_3-way'!AG538</f>
        <v>-0.75358389287570926</v>
      </c>
      <c r="AN538" s="11">
        <f>'OddsRatio_working_3-way'!AB538+'OddsRatio_working_3-way'!AH538</f>
        <v>-0.31893978508534104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1.0725236779610503</v>
      </c>
      <c r="AS538" s="11">
        <f>IF(('OddsRatio_working_3-way'!X538=0),IF(Q538&gt;0,-Q538^(1/3),(-Q538)^(1/3)),'OddsRatio_working_3-way'!AM538-'OddsRatio_working_3-way'!R538/3)</f>
        <v>-0.75358389287570926</v>
      </c>
      <c r="AT538" s="11">
        <f>IF(('OddsRatio_working_3-way'!X538=0),IF(Q538&gt;0,-Q538^(1/3),(-Q538)^(1/3)),'OddsRatio_working_3-way'!AN538-'OddsRatio_working_3-way'!R538/3)</f>
        <v>-0.31893978508534104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5.5</v>
      </c>
      <c r="B539" s="4">
        <f>IF('True_Odds_Calculator_3-way'!B540="","",'True_Odds_Calculator_3-way'!B540)</f>
        <v>4.04</v>
      </c>
      <c r="C539" s="4">
        <f>IF('True_Odds_Calculator_3-way'!C540="","",'True_Odds_Calculator_3-way'!C540)</f>
        <v>1.68</v>
      </c>
      <c r="D539" s="9">
        <f t="shared" si="117"/>
        <v>0.17552177200461616</v>
      </c>
      <c r="E539" s="9">
        <f t="shared" si="118"/>
        <v>0.23961930969968903</v>
      </c>
      <c r="F539" s="9">
        <f t="shared" si="119"/>
        <v>0.58485891829569481</v>
      </c>
      <c r="G539" s="9">
        <f t="shared" si="120"/>
        <v>1.0438442018130698</v>
      </c>
      <c r="H539" s="9">
        <f t="shared" si="121"/>
        <v>5.6972989081588139</v>
      </c>
      <c r="I539" s="9">
        <f t="shared" si="122"/>
        <v>4.1732863735117327</v>
      </c>
      <c r="J539" s="9">
        <f t="shared" si="123"/>
        <v>1.7098140572328879</v>
      </c>
      <c r="K539" s="11">
        <f t="shared" si="124"/>
        <v>0.18181818181818182</v>
      </c>
      <c r="L539" s="11">
        <f t="shared" si="125"/>
        <v>0.24752475247524752</v>
      </c>
      <c r="M539" s="11">
        <f t="shared" si="126"/>
        <v>0.59523809523809523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-0.24919634820624925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0.2202005914877202</v>
      </c>
      <c r="Q539" s="11">
        <f>2*'OddsRatio_working_3-way'!K539*'OddsRatio_working_3-way'!L539*'OddsRatio_working_3-way'!M539</f>
        <v>5.3576786250053576E-2</v>
      </c>
      <c r="R539" s="11">
        <f t="shared" si="127"/>
        <v>0</v>
      </c>
      <c r="S539" s="11">
        <f t="shared" si="128"/>
        <v>-0.88364293085655299</v>
      </c>
      <c r="T539" s="11">
        <f t="shared" si="129"/>
        <v>-0.21499828001375984</v>
      </c>
      <c r="U539" s="11">
        <f>'OddsRatio_working_3-way'!S539-'OddsRatio_working_3-way'!R539^2/3</f>
        <v>-0.88364293085655299</v>
      </c>
      <c r="V539" s="11">
        <f>'OddsRatio_working_3-way'!S539*'OddsRatio_working_3-way'!R539/3-2*'OddsRatio_working_3-way'!R539^3/27-'OddsRatio_working_3-way'!T539</f>
        <v>0.21499828001375984</v>
      </c>
      <c r="W539" s="11">
        <f>'OddsRatio_working_3-way'!V539^2+4*'OddsRatio_working_3-way'!U539^3/27</f>
        <v>-5.5993567829121273E-2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0.15985761495624501</v>
      </c>
      <c r="Y539" s="11">
        <f>IF('OddsRatio_working_3-way'!W539&gt;=0,IF('OddsRatio_working_3-way'!V539+SQRT('OddsRatio_working_3-way'!W539)&gt;0,0,PI()),ACOS('OddsRatio_working_3-way'!V539/(2*'OddsRatio_working_3-way'!X539)))</f>
        <v>0.83325792353910977</v>
      </c>
      <c r="Z539" s="11">
        <f>'OddsRatio_working_3-way'!X539^(1/3)*COS('OddsRatio_working_3-way'!Y539/3)</f>
        <v>0.52192210090653501</v>
      </c>
      <c r="AA539" s="11">
        <f>'OddsRatio_working_3-way'!X539^(1/3)*COS(('OddsRatio_working_3-way'!Y539+2*PI())/3)</f>
        <v>-0.38983588567380145</v>
      </c>
      <c r="AB539" s="11">
        <f>'OddsRatio_working_3-way'!X539^(1/3)*COS(('OddsRatio_working_3-way'!Y539+4*PI())/3)</f>
        <v>-0.1320862152327337</v>
      </c>
      <c r="AC539" s="11">
        <f>'OddsRatio_working_3-way'!X539^(1/3)*SIN('OddsRatio_working_3-way'!Y539/3)</f>
        <v>0.14881184161268782</v>
      </c>
      <c r="AD539" s="11">
        <f>'OddsRatio_working_3-way'!X539^(1/3)*SIN(('OddsRatio_working_3-way'!Y539+2*PI())/3)</f>
        <v>0.37759187737526057</v>
      </c>
      <c r="AE539" s="11">
        <f>'OddsRatio_working_3-way'!X539^(1/3)*SIN(('OddsRatio_working_3-way'!Y539+4*PI())/3)</f>
        <v>-0.52640371898794835</v>
      </c>
      <c r="AF539" s="11">
        <f>-'OddsRatio_working_3-way'!U539/(3*'OddsRatio_working_3-way'!X539^(1/3))*COS(('OddsRatio_working_3-way'!Y539)/3)</f>
        <v>0.5219221009065349</v>
      </c>
      <c r="AG539" s="11">
        <f>-'OddsRatio_working_3-way'!U539/(3*'OddsRatio_working_3-way'!X539^(1/3))*COS(('OddsRatio_working_3-way'!Y539+2*PI())/3)</f>
        <v>-0.38983588567380134</v>
      </c>
      <c r="AH539" s="11">
        <f>-'OddsRatio_working_3-way'!U539/(3*'OddsRatio_working_3-way'!X539^(1/3))*COS(('OddsRatio_working_3-way'!Y539+4*PI())/3)</f>
        <v>-0.13208621523273367</v>
      </c>
      <c r="AI539" s="11">
        <f>'OddsRatio_working_3-way'!U539/(3*'OddsRatio_working_3-way'!X539^(1/3))*SIN(('OddsRatio_working_3-way'!Y539)/3)</f>
        <v>-0.14881184161268779</v>
      </c>
      <c r="AJ539" s="11">
        <f>'OddsRatio_working_3-way'!U539/(3*'OddsRatio_working_3-way'!X539^(1/3))*SIN(('OddsRatio_working_3-way'!Y539+2*PI())/3)</f>
        <v>-0.37759187737526051</v>
      </c>
      <c r="AK539" s="11">
        <f>'OddsRatio_working_3-way'!U539/(3*'OddsRatio_working_3-way'!X539^(1/3))*SIN(('OddsRatio_working_3-way'!Y539+4*PI())/3)</f>
        <v>0.52640371898794824</v>
      </c>
      <c r="AL539" s="11">
        <f>'OddsRatio_working_3-way'!Z539+'OddsRatio_working_3-way'!AF539</f>
        <v>1.0438442018130698</v>
      </c>
      <c r="AM539" s="11">
        <f>'OddsRatio_working_3-way'!AA539+'OddsRatio_working_3-way'!AG539</f>
        <v>-0.77967177134760279</v>
      </c>
      <c r="AN539" s="11">
        <f>'OddsRatio_working_3-way'!AB539+'OddsRatio_working_3-way'!AH539</f>
        <v>-0.26417243046546734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1.0438442018130698</v>
      </c>
      <c r="AS539" s="11">
        <f>IF(('OddsRatio_working_3-way'!X539=0),IF(Q539&gt;0,-Q539^(1/3),(-Q539)^(1/3)),'OddsRatio_working_3-way'!AM539-'OddsRatio_working_3-way'!R539/3)</f>
        <v>-0.77967177134760279</v>
      </c>
      <c r="AT539" s="11">
        <f>IF(('OddsRatio_working_3-way'!X539=0),IF(Q539&gt;0,-Q539^(1/3),(-Q539)^(1/3)),'OddsRatio_working_3-way'!AN539-'OddsRatio_working_3-way'!R539/3)</f>
        <v>-0.26417243046546734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5.3</v>
      </c>
      <c r="B540" s="4">
        <f>IF('True_Odds_Calculator_3-way'!B541="","",'True_Odds_Calculator_3-way'!B541)</f>
        <v>4.07</v>
      </c>
      <c r="C540" s="4">
        <f>IF('True_Odds_Calculator_3-way'!C541="","",'True_Odds_Calculator_3-way'!C541)</f>
        <v>1.69</v>
      </c>
      <c r="D540" s="9">
        <f t="shared" si="117"/>
        <v>0.18184951690292192</v>
      </c>
      <c r="E540" s="9">
        <f t="shared" si="118"/>
        <v>0.23741047463664866</v>
      </c>
      <c r="F540" s="9">
        <f t="shared" si="119"/>
        <v>0.58074000846042972</v>
      </c>
      <c r="G540" s="9">
        <f t="shared" si="120"/>
        <v>1.046291227213954</v>
      </c>
      <c r="H540" s="9">
        <f t="shared" si="121"/>
        <v>5.4990522770200014</v>
      </c>
      <c r="I540" s="9">
        <f t="shared" si="122"/>
        <v>4.2121140675468398</v>
      </c>
      <c r="J540" s="9">
        <f t="shared" si="123"/>
        <v>1.7219409467776279</v>
      </c>
      <c r="K540" s="11">
        <f t="shared" si="124"/>
        <v>0.18867924528301888</v>
      </c>
      <c r="L540" s="11">
        <f t="shared" si="125"/>
        <v>0.24570024570024568</v>
      </c>
      <c r="M540" s="11">
        <f t="shared" si="126"/>
        <v>0.59171597633136097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-0.2498612672778131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0.22109456071720218</v>
      </c>
      <c r="Q540" s="11">
        <f>2*'OddsRatio_working_3-way'!K540*'OddsRatio_working_3-way'!L540*'OddsRatio_working_3-way'!M540</f>
        <v>5.4862173875236286E-2</v>
      </c>
      <c r="R540" s="11">
        <f t="shared" si="127"/>
        <v>0</v>
      </c>
      <c r="S540" s="11">
        <f t="shared" si="128"/>
        <v>-0.88486928416709698</v>
      </c>
      <c r="T540" s="11">
        <f t="shared" si="129"/>
        <v>-0.2195705419769472</v>
      </c>
      <c r="U540" s="11">
        <f>'OddsRatio_working_3-way'!S540-'OddsRatio_working_3-way'!R540^2/3</f>
        <v>-0.88486928416709698</v>
      </c>
      <c r="V540" s="11">
        <f>'OddsRatio_working_3-way'!S540*'OddsRatio_working_3-way'!R540/3-2*'OddsRatio_working_3-way'!R540^3/27-'OddsRatio_working_3-way'!T540</f>
        <v>0.2195705419769472</v>
      </c>
      <c r="W540" s="11">
        <f>'OddsRatio_working_3-way'!V540^2+4*'OddsRatio_working_3-way'!U540^3/27</f>
        <v>-5.4432781634925972E-2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0.16019051512103979</v>
      </c>
      <c r="Y540" s="11">
        <f>IF('OddsRatio_working_3-way'!W540&gt;=0,IF('OddsRatio_working_3-way'!V540+SQRT('OddsRatio_working_3-way'!W540)&gt;0,0,PI()),ACOS('OddsRatio_working_3-way'!V540/(2*'OddsRatio_working_3-way'!X540)))</f>
        <v>0.81572324019709097</v>
      </c>
      <c r="Z540" s="11">
        <f>'OddsRatio_working_3-way'!X540^(1/3)*COS('OddsRatio_working_3-way'!Y540/3)</f>
        <v>0.52314561360697709</v>
      </c>
      <c r="AA540" s="11">
        <f>'OddsRatio_working_3-way'!X540^(1/3)*COS(('OddsRatio_working_3-way'!Y540+2*PI())/3)</f>
        <v>-0.3878911398537977</v>
      </c>
      <c r="AB540" s="11">
        <f>'OddsRatio_working_3-way'!X540^(1/3)*COS(('OddsRatio_working_3-way'!Y540+4*PI())/3)</f>
        <v>-0.13525447375317953</v>
      </c>
      <c r="AC540" s="11">
        <f>'OddsRatio_working_3-way'!X540^(1/3)*SIN('OddsRatio_working_3-way'!Y540/3)</f>
        <v>0.14585984718036171</v>
      </c>
      <c r="AD540" s="11">
        <f>'OddsRatio_working_3-way'!X540^(1/3)*SIN(('OddsRatio_working_3-way'!Y540+2*PI())/3)</f>
        <v>0.38012746767185951</v>
      </c>
      <c r="AE540" s="11">
        <f>'OddsRatio_working_3-way'!X540^(1/3)*SIN(('OddsRatio_working_3-way'!Y540+4*PI())/3)</f>
        <v>-0.52598731485222106</v>
      </c>
      <c r="AF540" s="11">
        <f>-'OddsRatio_working_3-way'!U540/(3*'OddsRatio_working_3-way'!X540^(1/3))*COS(('OddsRatio_working_3-way'!Y540)/3)</f>
        <v>0.52314561360697698</v>
      </c>
      <c r="AG540" s="11">
        <f>-'OddsRatio_working_3-way'!U540/(3*'OddsRatio_working_3-way'!X540^(1/3))*COS(('OddsRatio_working_3-way'!Y540+2*PI())/3)</f>
        <v>-0.38789113985379764</v>
      </c>
      <c r="AH540" s="11">
        <f>-'OddsRatio_working_3-way'!U540/(3*'OddsRatio_working_3-way'!X540^(1/3))*COS(('OddsRatio_working_3-way'!Y540+4*PI())/3)</f>
        <v>-0.1352544737531795</v>
      </c>
      <c r="AI540" s="11">
        <f>'OddsRatio_working_3-way'!U540/(3*'OddsRatio_working_3-way'!X540^(1/3))*SIN(('OddsRatio_working_3-way'!Y540)/3)</f>
        <v>-0.14585984718036168</v>
      </c>
      <c r="AJ540" s="11">
        <f>'OddsRatio_working_3-way'!U540/(3*'OddsRatio_working_3-way'!X540^(1/3))*SIN(('OddsRatio_working_3-way'!Y540+2*PI())/3)</f>
        <v>-0.3801274676718594</v>
      </c>
      <c r="AK540" s="11">
        <f>'OddsRatio_working_3-way'!U540/(3*'OddsRatio_working_3-way'!X540^(1/3))*SIN(('OddsRatio_working_3-way'!Y540+4*PI())/3)</f>
        <v>0.52598731485222094</v>
      </c>
      <c r="AL540" s="11">
        <f>'OddsRatio_working_3-way'!Z540+'OddsRatio_working_3-way'!AF540</f>
        <v>1.046291227213954</v>
      </c>
      <c r="AM540" s="11">
        <f>'OddsRatio_working_3-way'!AA540+'OddsRatio_working_3-way'!AG540</f>
        <v>-0.77578227970759528</v>
      </c>
      <c r="AN540" s="11">
        <f>'OddsRatio_working_3-way'!AB540+'OddsRatio_working_3-way'!AH540</f>
        <v>-0.27050894750635901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1.046291227213954</v>
      </c>
      <c r="AS540" s="11">
        <f>IF(('OddsRatio_working_3-way'!X540=0),IF(Q540&gt;0,-Q540^(1/3),(-Q540)^(1/3)),'OddsRatio_working_3-way'!AM540-'OddsRatio_working_3-way'!R540/3)</f>
        <v>-0.77578227970759528</v>
      </c>
      <c r="AT540" s="11">
        <f>IF(('OddsRatio_working_3-way'!X540=0),IF(Q540&gt;0,-Q540^(1/3),(-Q540)^(1/3)),'OddsRatio_working_3-way'!AN540-'OddsRatio_working_3-way'!R540/3)</f>
        <v>-0.27050894750635901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2.12</v>
      </c>
      <c r="B541" s="4">
        <f>IF('True_Odds_Calculator_3-way'!B542="","",'True_Odds_Calculator_3-way'!B542)</f>
        <v>3.76</v>
      </c>
      <c r="C541" s="4">
        <f>IF('True_Odds_Calculator_3-way'!C542="","",'True_Odds_Calculator_3-way'!C542)</f>
        <v>3.51</v>
      </c>
      <c r="D541" s="9">
        <f t="shared" si="117"/>
        <v>0.4629894929620097</v>
      </c>
      <c r="E541" s="9">
        <f t="shared" si="118"/>
        <v>0.25918376051218439</v>
      </c>
      <c r="F541" s="9">
        <f t="shared" si="119"/>
        <v>0.27782674652580602</v>
      </c>
      <c r="G541" s="9">
        <f t="shared" si="120"/>
        <v>1.0356037756510135</v>
      </c>
      <c r="H541" s="9">
        <f t="shared" si="121"/>
        <v>2.1598762287291353</v>
      </c>
      <c r="I541" s="9">
        <f t="shared" si="122"/>
        <v>3.8582664207967974</v>
      </c>
      <c r="J541" s="9">
        <f t="shared" si="123"/>
        <v>3.5993654768840431</v>
      </c>
      <c r="K541" s="11">
        <f t="shared" si="124"/>
        <v>0.47169811320754712</v>
      </c>
      <c r="L541" s="11">
        <f t="shared" si="125"/>
        <v>0.26595744680851063</v>
      </c>
      <c r="M541" s="11">
        <f t="shared" si="126"/>
        <v>0.28490028490028491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-0.27731285619683865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0.22838629321969345</v>
      </c>
      <c r="Q541" s="11">
        <f>2*'OddsRatio_working_3-way'!K541*'OddsRatio_working_3-way'!L541*'OddsRatio_working_3-way'!M541</f>
        <v>7.1482407893487768E-2</v>
      </c>
      <c r="R541" s="11">
        <f t="shared" si="127"/>
        <v>0</v>
      </c>
      <c r="S541" s="11">
        <f t="shared" si="128"/>
        <v>-0.82356907772636123</v>
      </c>
      <c r="T541" s="11">
        <f t="shared" si="129"/>
        <v>-0.25776809944487045</v>
      </c>
      <c r="U541" s="11">
        <f>'OddsRatio_working_3-way'!S541-'OddsRatio_working_3-way'!R541^2/3</f>
        <v>-0.82356907772636123</v>
      </c>
      <c r="V541" s="11">
        <f>'OddsRatio_working_3-way'!S541*'OddsRatio_working_3-way'!R541/3-2*'OddsRatio_working_3-way'!R541^3/27-'OddsRatio_working_3-way'!T541</f>
        <v>0.25776809944487045</v>
      </c>
      <c r="W541" s="11">
        <f>'OddsRatio_working_3-way'!V541^2+4*'OddsRatio_working_3-way'!U541^3/27</f>
        <v>-1.631100325088522E-2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0.14383618837266393</v>
      </c>
      <c r="Y541" s="11">
        <f>IF('OddsRatio_working_3-way'!W541&gt;=0,IF('OddsRatio_working_3-way'!V541+SQRT('OddsRatio_working_3-way'!W541)&gt;0,0,PI()),ACOS('OddsRatio_working_3-way'!V541/(2*'OddsRatio_working_3-way'!X541)))</f>
        <v>0.4600113708554241</v>
      </c>
      <c r="Z541" s="11">
        <f>'OddsRatio_working_3-way'!X541^(1/3)*COS('OddsRatio_working_3-way'!Y541/3)</f>
        <v>0.51780188782550673</v>
      </c>
      <c r="AA541" s="11">
        <f>'OddsRatio_working_3-way'!X541^(1/3)*COS(('OddsRatio_working_3-way'!Y541+2*PI())/3)</f>
        <v>-0.32820587270462459</v>
      </c>
      <c r="AB541" s="11">
        <f>'OddsRatio_working_3-way'!X541^(1/3)*COS(('OddsRatio_working_3-way'!Y541+4*PI())/3)</f>
        <v>-0.1895960151208822</v>
      </c>
      <c r="AC541" s="11">
        <f>'OddsRatio_working_3-way'!X541^(1/3)*SIN('OddsRatio_working_3-way'!Y541/3)</f>
        <v>8.0026438588309351E-2</v>
      </c>
      <c r="AD541" s="11">
        <f>'OddsRatio_working_3-way'!X541^(1/3)*SIN(('OddsRatio_working_3-way'!Y541+2*PI())/3)</f>
        <v>0.40841636969027434</v>
      </c>
      <c r="AE541" s="11">
        <f>'OddsRatio_working_3-way'!X541^(1/3)*SIN(('OddsRatio_working_3-way'!Y541+4*PI())/3)</f>
        <v>-0.48844280827858366</v>
      </c>
      <c r="AF541" s="11">
        <f>-'OddsRatio_working_3-way'!U541/(3*'OddsRatio_working_3-way'!X541^(1/3))*COS(('OddsRatio_working_3-way'!Y541)/3)</f>
        <v>0.51780188782550673</v>
      </c>
      <c r="AG541" s="11">
        <f>-'OddsRatio_working_3-way'!U541/(3*'OddsRatio_working_3-way'!X541^(1/3))*COS(('OddsRatio_working_3-way'!Y541+2*PI())/3)</f>
        <v>-0.32820587270462459</v>
      </c>
      <c r="AH541" s="11">
        <f>-'OddsRatio_working_3-way'!U541/(3*'OddsRatio_working_3-way'!X541^(1/3))*COS(('OddsRatio_working_3-way'!Y541+4*PI())/3)</f>
        <v>-0.1895960151208822</v>
      </c>
      <c r="AI541" s="11">
        <f>'OddsRatio_working_3-way'!U541/(3*'OddsRatio_working_3-way'!X541^(1/3))*SIN(('OddsRatio_working_3-way'!Y541)/3)</f>
        <v>-8.0026438588309351E-2</v>
      </c>
      <c r="AJ541" s="11">
        <f>'OddsRatio_working_3-way'!U541/(3*'OddsRatio_working_3-way'!X541^(1/3))*SIN(('OddsRatio_working_3-way'!Y541+2*PI())/3)</f>
        <v>-0.40841636969027434</v>
      </c>
      <c r="AK541" s="11">
        <f>'OddsRatio_working_3-way'!U541/(3*'OddsRatio_working_3-way'!X541^(1/3))*SIN(('OddsRatio_working_3-way'!Y541+4*PI())/3)</f>
        <v>0.48844280827858366</v>
      </c>
      <c r="AL541" s="11">
        <f>'OddsRatio_working_3-way'!Z541+'OddsRatio_working_3-way'!AF541</f>
        <v>1.0356037756510135</v>
      </c>
      <c r="AM541" s="11">
        <f>'OddsRatio_working_3-way'!AA541+'OddsRatio_working_3-way'!AG541</f>
        <v>-0.65641174540924918</v>
      </c>
      <c r="AN541" s="11">
        <f>'OddsRatio_working_3-way'!AB541+'OddsRatio_working_3-way'!AH541</f>
        <v>-0.3791920302417644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1.0356037756510135</v>
      </c>
      <c r="AS541" s="11">
        <f>IF(('OddsRatio_working_3-way'!X541=0),IF(Q541&gt;0,-Q541^(1/3),(-Q541)^(1/3)),'OddsRatio_working_3-way'!AM541-'OddsRatio_working_3-way'!R541/3)</f>
        <v>-0.65641174540924918</v>
      </c>
      <c r="AT541" s="11">
        <f>IF(('OddsRatio_working_3-way'!X541=0),IF(Q541&gt;0,-Q541^(1/3),(-Q541)^(1/3)),'OddsRatio_working_3-way'!AN541-'OddsRatio_working_3-way'!R541/3)</f>
        <v>-0.3791920302417644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2.41</v>
      </c>
      <c r="B542" s="4">
        <f>IF('True_Odds_Calculator_3-way'!B543="","",'True_Odds_Calculator_3-way'!B543)</f>
        <v>3.31</v>
      </c>
      <c r="C542" s="4">
        <f>IF('True_Odds_Calculator_3-way'!C543="","",'True_Odds_Calculator_3-way'!C543)</f>
        <v>3.22</v>
      </c>
      <c r="D542" s="9">
        <f t="shared" si="117"/>
        <v>0.40487021212406982</v>
      </c>
      <c r="E542" s="9">
        <f t="shared" si="118"/>
        <v>0.29341183547978866</v>
      </c>
      <c r="F542" s="9">
        <f t="shared" si="119"/>
        <v>0.30171795239614141</v>
      </c>
      <c r="G542" s="9">
        <f t="shared" si="120"/>
        <v>1.0425016489295371</v>
      </c>
      <c r="H542" s="9">
        <f t="shared" si="121"/>
        <v>2.4699273249906479</v>
      </c>
      <c r="I542" s="9">
        <f t="shared" si="122"/>
        <v>3.4081788090272309</v>
      </c>
      <c r="J542" s="9">
        <f t="shared" si="123"/>
        <v>3.3143536606235724</v>
      </c>
      <c r="K542" s="11">
        <f t="shared" si="124"/>
        <v>0.41493775933609955</v>
      </c>
      <c r="L542" s="11">
        <f t="shared" si="125"/>
        <v>0.30211480362537763</v>
      </c>
      <c r="M542" s="11">
        <f t="shared" si="126"/>
        <v>0.3105590062111801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-0.28150308519005218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0.23125202102197662</v>
      </c>
      <c r="Q542" s="11">
        <f>2*'OddsRatio_working_3-way'!K542*'OddsRatio_working_3-way'!L542*'OddsRatio_working_3-way'!M542</f>
        <v>7.7862633340732859E-2</v>
      </c>
      <c r="R542" s="11">
        <f t="shared" si="127"/>
        <v>0</v>
      </c>
      <c r="S542" s="11">
        <f t="shared" si="128"/>
        <v>-0.82149018319231071</v>
      </c>
      <c r="T542" s="11">
        <f t="shared" si="129"/>
        <v>-0.27659602127687227</v>
      </c>
      <c r="U542" s="11">
        <f>'OddsRatio_working_3-way'!S542-'OddsRatio_working_3-way'!R542^2/3</f>
        <v>-0.82149018319231071</v>
      </c>
      <c r="V542" s="11">
        <f>'OddsRatio_working_3-way'!S542*'OddsRatio_working_3-way'!R542/3-2*'OddsRatio_working_3-way'!R542^3/27-'OddsRatio_working_3-way'!T542</f>
        <v>0.27659602127687227</v>
      </c>
      <c r="W542" s="11">
        <f>'OddsRatio_working_3-way'!V542^2+4*'OddsRatio_working_3-way'!U542^3/27</f>
        <v>-5.6249319225043365E-3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0.14329191438170921</v>
      </c>
      <c r="Y542" s="11">
        <f>IF('OddsRatio_working_3-way'!W542&gt;=0,IF('OddsRatio_working_3-way'!V542+SQRT('OddsRatio_working_3-way'!W542)&gt;0,0,PI()),ACOS('OddsRatio_working_3-way'!V542/(2*'OddsRatio_working_3-way'!X542)))</f>
        <v>0.26478518694211051</v>
      </c>
      <c r="Z542" s="11">
        <f>'OddsRatio_working_3-way'!X542^(1/3)*COS('OddsRatio_working_3-way'!Y542/3)</f>
        <v>0.52125082446476856</v>
      </c>
      <c r="AA542" s="11">
        <f>'OddsRatio_working_3-way'!X542^(1/3)*COS(('OddsRatio_working_3-way'!Y542+2*PI())/3)</f>
        <v>-0.30057199273906804</v>
      </c>
      <c r="AB542" s="11">
        <f>'OddsRatio_working_3-way'!X542^(1/3)*COS(('OddsRatio_working_3-way'!Y542+4*PI())/3)</f>
        <v>-0.2206788317257006</v>
      </c>
      <c r="AC542" s="11">
        <f>'OddsRatio_working_3-way'!X542^(1/3)*SIN('OddsRatio_working_3-way'!Y542/3)</f>
        <v>4.6126338017478001E-2</v>
      </c>
      <c r="AD542" s="11">
        <f>'OddsRatio_working_3-way'!X542^(1/3)*SIN(('OddsRatio_working_3-way'!Y542+2*PI())/3)</f>
        <v>0.42835328672133383</v>
      </c>
      <c r="AE542" s="11">
        <f>'OddsRatio_working_3-way'!X542^(1/3)*SIN(('OddsRatio_working_3-way'!Y542+4*PI())/3)</f>
        <v>-0.47447962473881161</v>
      </c>
      <c r="AF542" s="11">
        <f>-'OddsRatio_working_3-way'!U542/(3*'OddsRatio_working_3-way'!X542^(1/3))*COS(('OddsRatio_working_3-way'!Y542)/3)</f>
        <v>0.52125082446476856</v>
      </c>
      <c r="AG542" s="11">
        <f>-'OddsRatio_working_3-way'!U542/(3*'OddsRatio_working_3-way'!X542^(1/3))*COS(('OddsRatio_working_3-way'!Y542+2*PI())/3)</f>
        <v>-0.30057199273906804</v>
      </c>
      <c r="AH542" s="11">
        <f>-'OddsRatio_working_3-way'!U542/(3*'OddsRatio_working_3-way'!X542^(1/3))*COS(('OddsRatio_working_3-way'!Y542+4*PI())/3)</f>
        <v>-0.2206788317257006</v>
      </c>
      <c r="AI542" s="11">
        <f>'OddsRatio_working_3-way'!U542/(3*'OddsRatio_working_3-way'!X542^(1/3))*SIN(('OddsRatio_working_3-way'!Y542)/3)</f>
        <v>-4.6126338017478001E-2</v>
      </c>
      <c r="AJ542" s="11">
        <f>'OddsRatio_working_3-way'!U542/(3*'OddsRatio_working_3-way'!X542^(1/3))*SIN(('OddsRatio_working_3-way'!Y542+2*PI())/3)</f>
        <v>-0.42835328672133383</v>
      </c>
      <c r="AK542" s="11">
        <f>'OddsRatio_working_3-way'!U542/(3*'OddsRatio_working_3-way'!X542^(1/3))*SIN(('OddsRatio_working_3-way'!Y542+4*PI())/3)</f>
        <v>0.47447962473881161</v>
      </c>
      <c r="AL542" s="11">
        <f>'OddsRatio_working_3-way'!Z542+'OddsRatio_working_3-way'!AF542</f>
        <v>1.0425016489295371</v>
      </c>
      <c r="AM542" s="11">
        <f>'OddsRatio_working_3-way'!AA542+'OddsRatio_working_3-way'!AG542</f>
        <v>-0.60114398547813608</v>
      </c>
      <c r="AN542" s="11">
        <f>'OddsRatio_working_3-way'!AB542+'OddsRatio_working_3-way'!AH542</f>
        <v>-0.44135766345140121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1.0425016489295371</v>
      </c>
      <c r="AS542" s="11">
        <f>IF(('OddsRatio_working_3-way'!X542=0),IF(Q542&gt;0,-Q542^(1/3),(-Q542)^(1/3)),'OddsRatio_working_3-way'!AM542-'OddsRatio_working_3-way'!R542/3)</f>
        <v>-0.60114398547813608</v>
      </c>
      <c r="AT542" s="11">
        <f>IF(('OddsRatio_working_3-way'!X542=0),IF(Q542&gt;0,-Q542^(1/3),(-Q542)^(1/3)),'OddsRatio_working_3-way'!AN542-'OddsRatio_working_3-way'!R542/3)</f>
        <v>-0.44135766345140121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2.09</v>
      </c>
      <c r="B543" s="4">
        <f>IF('True_Odds_Calculator_3-way'!B544="","",'True_Odds_Calculator_3-way'!B544)</f>
        <v>3.36</v>
      </c>
      <c r="C543" s="4">
        <f>IF('True_Odds_Calculator_3-way'!C544="","",'True_Odds_Calculator_3-way'!C544)</f>
        <v>3.98</v>
      </c>
      <c r="D543" s="9">
        <f t="shared" si="117"/>
        <v>0.46786223596713039</v>
      </c>
      <c r="E543" s="9">
        <f t="shared" si="118"/>
        <v>0.28880140256103159</v>
      </c>
      <c r="F543" s="9">
        <f t="shared" si="119"/>
        <v>0.24333636147183779</v>
      </c>
      <c r="G543" s="9">
        <f t="shared" si="120"/>
        <v>1.0434690940747195</v>
      </c>
      <c r="H543" s="9">
        <f t="shared" si="121"/>
        <v>2.1373813125414443</v>
      </c>
      <c r="I543" s="9">
        <f t="shared" si="122"/>
        <v>3.4625870620163375</v>
      </c>
      <c r="J543" s="9">
        <f t="shared" si="123"/>
        <v>4.1095379003426649</v>
      </c>
      <c r="K543" s="11">
        <f t="shared" si="124"/>
        <v>0.47846889952153115</v>
      </c>
      <c r="L543" s="11">
        <f t="shared" si="125"/>
        <v>0.29761904761904762</v>
      </c>
      <c r="M543" s="11">
        <f t="shared" si="126"/>
        <v>0.25125628140703515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-0.27427494043468637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0.2300606472783146</v>
      </c>
      <c r="Q543" s="11">
        <f>2*'OddsRatio_working_3-way'!K543*'OddsRatio_working_3-way'!L543*'OddsRatio_working_3-way'!M543</f>
        <v>7.155852170398587E-2</v>
      </c>
      <c r="R543" s="11">
        <f t="shared" si="127"/>
        <v>0</v>
      </c>
      <c r="S543" s="11">
        <f t="shared" si="128"/>
        <v>-0.83879572415074277</v>
      </c>
      <c r="T543" s="11">
        <f t="shared" si="129"/>
        <v>-0.26090069180427455</v>
      </c>
      <c r="U543" s="11">
        <f>'OddsRatio_working_3-way'!S543-'OddsRatio_working_3-way'!R543^2/3</f>
        <v>-0.83879572415074277</v>
      </c>
      <c r="V543" s="11">
        <f>'OddsRatio_working_3-way'!S543*'OddsRatio_working_3-way'!R543/3-2*'OddsRatio_working_3-way'!R543^3/27-'OddsRatio_working_3-way'!T543</f>
        <v>0.26090069180427455</v>
      </c>
      <c r="W543" s="11">
        <f>'OddsRatio_working_3-way'!V543^2+4*'OddsRatio_working_3-way'!U543^3/27</f>
        <v>-1.9361709288964121E-2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0.14784356620505437</v>
      </c>
      <c r="Y543" s="11">
        <f>IF('OddsRatio_working_3-way'!W543&gt;=0,IF('OddsRatio_working_3-way'!V543+SQRT('OddsRatio_working_3-way'!W543)&gt;0,0,PI()),ACOS('OddsRatio_working_3-way'!V543/(2*'OddsRatio_working_3-way'!X543)))</f>
        <v>0.48995530784915986</v>
      </c>
      <c r="Z543" s="11">
        <f>'OddsRatio_working_3-way'!X543^(1/3)*COS('OddsRatio_working_3-way'!Y543/3)</f>
        <v>0.52173454703735977</v>
      </c>
      <c r="AA543" s="11">
        <f>'OddsRatio_working_3-way'!X543^(1/3)*COS(('OddsRatio_working_3-way'!Y543+2*PI())/3)</f>
        <v>-0.33532348788978861</v>
      </c>
      <c r="AB543" s="11">
        <f>'OddsRatio_working_3-way'!X543^(1/3)*COS(('OddsRatio_working_3-way'!Y543+4*PI())/3)</f>
        <v>-0.18641105914757122</v>
      </c>
      <c r="AC543" s="11">
        <f>'OddsRatio_working_3-way'!X543^(1/3)*SIN('OddsRatio_working_3-way'!Y543/3)</f>
        <v>8.5974630820000245E-2</v>
      </c>
      <c r="AD543" s="11">
        <f>'OddsRatio_working_3-way'!X543^(1/3)*SIN(('OddsRatio_working_3-way'!Y543+2*PI())/3)</f>
        <v>0.40884805635632054</v>
      </c>
      <c r="AE543" s="11">
        <f>'OddsRatio_working_3-way'!X543^(1/3)*SIN(('OddsRatio_working_3-way'!Y543+4*PI())/3)</f>
        <v>-0.49482268717632072</v>
      </c>
      <c r="AF543" s="11">
        <f>-'OddsRatio_working_3-way'!U543/(3*'OddsRatio_working_3-way'!X543^(1/3))*COS(('OddsRatio_working_3-way'!Y543)/3)</f>
        <v>0.52173454703735977</v>
      </c>
      <c r="AG543" s="11">
        <f>-'OddsRatio_working_3-way'!U543/(3*'OddsRatio_working_3-way'!X543^(1/3))*COS(('OddsRatio_working_3-way'!Y543+2*PI())/3)</f>
        <v>-0.33532348788978861</v>
      </c>
      <c r="AH543" s="11">
        <f>-'OddsRatio_working_3-way'!U543/(3*'OddsRatio_working_3-way'!X543^(1/3))*COS(('OddsRatio_working_3-way'!Y543+4*PI())/3)</f>
        <v>-0.18641105914757122</v>
      </c>
      <c r="AI543" s="11">
        <f>'OddsRatio_working_3-way'!U543/(3*'OddsRatio_working_3-way'!X543^(1/3))*SIN(('OddsRatio_working_3-way'!Y543)/3)</f>
        <v>-8.5974630820000245E-2</v>
      </c>
      <c r="AJ543" s="11">
        <f>'OddsRatio_working_3-way'!U543/(3*'OddsRatio_working_3-way'!X543^(1/3))*SIN(('OddsRatio_working_3-way'!Y543+2*PI())/3)</f>
        <v>-0.40884805635632054</v>
      </c>
      <c r="AK543" s="11">
        <f>'OddsRatio_working_3-way'!U543/(3*'OddsRatio_working_3-way'!X543^(1/3))*SIN(('OddsRatio_working_3-way'!Y543+4*PI())/3)</f>
        <v>0.49482268717632072</v>
      </c>
      <c r="AL543" s="11">
        <f>'OddsRatio_working_3-way'!Z543+'OddsRatio_working_3-way'!AF543</f>
        <v>1.0434690940747195</v>
      </c>
      <c r="AM543" s="11">
        <f>'OddsRatio_working_3-way'!AA543+'OddsRatio_working_3-way'!AG543</f>
        <v>-0.67064697577957721</v>
      </c>
      <c r="AN543" s="11">
        <f>'OddsRatio_working_3-way'!AB543+'OddsRatio_working_3-way'!AH543</f>
        <v>-0.37282211829514245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1.0434690940747195</v>
      </c>
      <c r="AS543" s="11">
        <f>IF(('OddsRatio_working_3-way'!X543=0),IF(Q543&gt;0,-Q543^(1/3),(-Q543)^(1/3)),'OddsRatio_working_3-way'!AM543-'OddsRatio_working_3-way'!R543/3)</f>
        <v>-0.67064697577957721</v>
      </c>
      <c r="AT543" s="11">
        <f>IF(('OddsRatio_working_3-way'!X543=0),IF(Q543&gt;0,-Q543^(1/3),(-Q543)^(1/3)),'OddsRatio_working_3-way'!AN543-'OddsRatio_working_3-way'!R543/3)</f>
        <v>-0.37282211829514245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5.49</v>
      </c>
      <c r="B544" s="4">
        <f>IF('True_Odds_Calculator_3-way'!B545="","",'True_Odds_Calculator_3-way'!B545)</f>
        <v>4.2</v>
      </c>
      <c r="C544" s="4">
        <f>IF('True_Odds_Calculator_3-way'!C545="","",'True_Odds_Calculator_3-way'!C545)</f>
        <v>1.64</v>
      </c>
      <c r="D544" s="9">
        <f t="shared" si="117"/>
        <v>0.17436729518268229</v>
      </c>
      <c r="E544" s="9">
        <f t="shared" si="118"/>
        <v>0.22859103230104422</v>
      </c>
      <c r="F544" s="9">
        <f t="shared" si="119"/>
        <v>0.59704167251627338</v>
      </c>
      <c r="G544" s="9">
        <f t="shared" si="120"/>
        <v>1.0545702514193618</v>
      </c>
      <c r="H544" s="9">
        <f t="shared" si="121"/>
        <v>5.7350204288729332</v>
      </c>
      <c r="I544" s="9">
        <f t="shared" si="122"/>
        <v>4.3746248045419582</v>
      </c>
      <c r="J544" s="9">
        <f t="shared" si="123"/>
        <v>1.6749249609083918</v>
      </c>
      <c r="K544" s="11">
        <f t="shared" si="124"/>
        <v>0.18214936247723132</v>
      </c>
      <c r="L544" s="11">
        <f t="shared" si="125"/>
        <v>0.23809523809523808</v>
      </c>
      <c r="M544" s="11">
        <f t="shared" si="126"/>
        <v>0.6097560975609756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-0.24317045668505088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0.22028225746738345</v>
      </c>
      <c r="Q544" s="11">
        <f>2*'OddsRatio_working_3-way'!K544*'OddsRatio_working_3-way'!L544*'OddsRatio_working_3-way'!M544</f>
        <v>5.2888897351112456E-2</v>
      </c>
      <c r="R544" s="11">
        <f t="shared" si="127"/>
        <v>0</v>
      </c>
      <c r="S544" s="11">
        <f t="shared" si="128"/>
        <v>-0.90587590478841873</v>
      </c>
      <c r="T544" s="11">
        <f t="shared" si="129"/>
        <v>-0.21749721603563468</v>
      </c>
      <c r="U544" s="11">
        <f>'OddsRatio_working_3-way'!S544-'OddsRatio_working_3-way'!R544^2/3</f>
        <v>-0.90587590478841873</v>
      </c>
      <c r="V544" s="11">
        <f>'OddsRatio_working_3-way'!S544*'OddsRatio_working_3-way'!R544/3-2*'OddsRatio_working_3-way'!R544^3/27-'OddsRatio_working_3-way'!T544</f>
        <v>0.21749721603563468</v>
      </c>
      <c r="W544" s="11">
        <f>'OddsRatio_working_3-way'!V544^2+4*'OddsRatio_working_3-way'!U544^3/27</f>
        <v>-6.2824127298671387E-2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0.16592857370109806</v>
      </c>
      <c r="Y544" s="11">
        <f>IF('OddsRatio_working_3-way'!W544&gt;=0,IF('OddsRatio_working_3-way'!V544+SQRT('OddsRatio_working_3-way'!W544)&gt;0,0,PI()),ACOS('OddsRatio_working_3-way'!V544/(2*'OddsRatio_working_3-way'!X544)))</f>
        <v>0.85609203767180364</v>
      </c>
      <c r="Z544" s="11">
        <f>'OddsRatio_working_3-way'!X544^(1/3)*COS('OddsRatio_working_3-way'!Y544/3)</f>
        <v>0.52728512570968089</v>
      </c>
      <c r="AA544" s="11">
        <f>'OddsRatio_working_3-way'!X544^(1/3)*COS(('OddsRatio_working_3-way'!Y544+2*PI())/3)</f>
        <v>-0.39760813063663741</v>
      </c>
      <c r="AB544" s="11">
        <f>'OddsRatio_working_3-way'!X544^(1/3)*COS(('OddsRatio_working_3-way'!Y544+4*PI())/3)</f>
        <v>-0.12967699507304334</v>
      </c>
      <c r="AC544" s="11">
        <f>'OddsRatio_working_3-way'!X544^(1/3)*SIN('OddsRatio_working_3-way'!Y544/3)</f>
        <v>0.15469011324192311</v>
      </c>
      <c r="AD544" s="11">
        <f>'OddsRatio_working_3-way'!X544^(1/3)*SIN(('OddsRatio_working_3-way'!Y544+2*PI())/3)</f>
        <v>0.37929725728129338</v>
      </c>
      <c r="AE544" s="11">
        <f>'OddsRatio_working_3-way'!X544^(1/3)*SIN(('OddsRatio_working_3-way'!Y544+4*PI())/3)</f>
        <v>-0.53398737052321643</v>
      </c>
      <c r="AF544" s="11">
        <f>-'OddsRatio_working_3-way'!U544/(3*'OddsRatio_working_3-way'!X544^(1/3))*COS(('OddsRatio_working_3-way'!Y544)/3)</f>
        <v>0.52728512570968078</v>
      </c>
      <c r="AG544" s="11">
        <f>-'OddsRatio_working_3-way'!U544/(3*'OddsRatio_working_3-way'!X544^(1/3))*COS(('OddsRatio_working_3-way'!Y544+2*PI())/3)</f>
        <v>-0.3976081306366373</v>
      </c>
      <c r="AH544" s="11">
        <f>-'OddsRatio_working_3-way'!U544/(3*'OddsRatio_working_3-way'!X544^(1/3))*COS(('OddsRatio_working_3-way'!Y544+4*PI())/3)</f>
        <v>-0.12967699507304331</v>
      </c>
      <c r="AI544" s="11">
        <f>'OddsRatio_working_3-way'!U544/(3*'OddsRatio_working_3-way'!X544^(1/3))*SIN(('OddsRatio_working_3-way'!Y544)/3)</f>
        <v>-0.15469011324192308</v>
      </c>
      <c r="AJ544" s="11">
        <f>'OddsRatio_working_3-way'!U544/(3*'OddsRatio_working_3-way'!X544^(1/3))*SIN(('OddsRatio_working_3-way'!Y544+2*PI())/3)</f>
        <v>-0.37929725728129327</v>
      </c>
      <c r="AK544" s="11">
        <f>'OddsRatio_working_3-way'!U544/(3*'OddsRatio_working_3-way'!X544^(1/3))*SIN(('OddsRatio_working_3-way'!Y544+4*PI())/3)</f>
        <v>0.53398737052321632</v>
      </c>
      <c r="AL544" s="11">
        <f>'OddsRatio_working_3-way'!Z544+'OddsRatio_working_3-way'!AF544</f>
        <v>1.0545702514193618</v>
      </c>
      <c r="AM544" s="11">
        <f>'OddsRatio_working_3-way'!AA544+'OddsRatio_working_3-way'!AG544</f>
        <v>-0.79521626127327472</v>
      </c>
      <c r="AN544" s="11">
        <f>'OddsRatio_working_3-way'!AB544+'OddsRatio_working_3-way'!AH544</f>
        <v>-0.25935399014608662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1.0545702514193618</v>
      </c>
      <c r="AS544" s="11">
        <f>IF(('OddsRatio_working_3-way'!X544=0),IF(Q544&gt;0,-Q544^(1/3),(-Q544)^(1/3)),'OddsRatio_working_3-way'!AM544-'OddsRatio_working_3-way'!R544/3)</f>
        <v>-0.79521626127327472</v>
      </c>
      <c r="AT544" s="11">
        <f>IF(('OddsRatio_working_3-way'!X544=0),IF(Q544&gt;0,-Q544^(1/3),(-Q544)^(1/3)),'OddsRatio_working_3-way'!AN544-'OddsRatio_working_3-way'!R544/3)</f>
        <v>-0.25935399014608662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2.73</v>
      </c>
      <c r="B545" s="4">
        <f>IF('True_Odds_Calculator_3-way'!B546="","",'True_Odds_Calculator_3-way'!B546)</f>
        <v>3.38</v>
      </c>
      <c r="C545" s="4">
        <f>IF('True_Odds_Calculator_3-way'!C546="","",'True_Odds_Calculator_3-way'!C546)</f>
        <v>2.78</v>
      </c>
      <c r="D545" s="9">
        <f t="shared" si="117"/>
        <v>0.35872594910643729</v>
      </c>
      <c r="E545" s="9">
        <f t="shared" si="118"/>
        <v>0.28907572170835477</v>
      </c>
      <c r="F545" s="9">
        <f t="shared" si="119"/>
        <v>0.35219832918520783</v>
      </c>
      <c r="G545" s="9">
        <f t="shared" si="120"/>
        <v>1.0333198450191388</v>
      </c>
      <c r="H545" s="9">
        <f t="shared" si="121"/>
        <v>2.7876433318831104</v>
      </c>
      <c r="I545" s="9">
        <f t="shared" si="122"/>
        <v>3.4593012311455498</v>
      </c>
      <c r="J545" s="9">
        <f t="shared" si="123"/>
        <v>2.8393093241340668</v>
      </c>
      <c r="K545" s="11">
        <f t="shared" si="124"/>
        <v>0.36630036630036628</v>
      </c>
      <c r="L545" s="11">
        <f t="shared" si="125"/>
        <v>0.29585798816568049</v>
      </c>
      <c r="M545" s="11">
        <f t="shared" si="126"/>
        <v>0.35971223021582738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-0.28570570944245965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0.22961018661499699</v>
      </c>
      <c r="Q545" s="11">
        <f>2*'OddsRatio_working_3-way'!K545*'OddsRatio_working_3-way'!L545*'OddsRatio_working_3-way'!M545</f>
        <v>7.7966107509336843E-2</v>
      </c>
      <c r="R545" s="11">
        <f t="shared" si="127"/>
        <v>0</v>
      </c>
      <c r="S545" s="11">
        <f t="shared" si="128"/>
        <v>-0.80365977656893783</v>
      </c>
      <c r="T545" s="11">
        <f t="shared" si="129"/>
        <v>-0.27288956759556465</v>
      </c>
      <c r="U545" s="11">
        <f>'OddsRatio_working_3-way'!S545-'OddsRatio_working_3-way'!R545^2/3</f>
        <v>-0.80365977656893783</v>
      </c>
      <c r="V545" s="11">
        <f>'OddsRatio_working_3-way'!S545*'OddsRatio_working_3-way'!R545/3-2*'OddsRatio_working_3-way'!R545^3/27-'OddsRatio_working_3-way'!T545</f>
        <v>0.27288956759556465</v>
      </c>
      <c r="W545" s="11">
        <f>'OddsRatio_working_3-way'!V545^2+4*'OddsRatio_working_3-way'!U545^3/27</f>
        <v>-2.4289084228629604E-3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0.13865210467691899</v>
      </c>
      <c r="Y545" s="11">
        <f>IF('OddsRatio_working_3-way'!W545&gt;=0,IF('OddsRatio_working_3-way'!V545+SQRT('OddsRatio_working_3-way'!W545)&gt;0,0,PI()),ACOS('OddsRatio_working_3-way'!V545/(2*'OddsRatio_working_3-way'!X545)))</f>
        <v>0.17867440640493659</v>
      </c>
      <c r="Z545" s="11">
        <f>'OddsRatio_working_3-way'!X545^(1/3)*COS('OddsRatio_working_3-way'!Y545/3)</f>
        <v>0.51665992250956938</v>
      </c>
      <c r="AA545" s="11">
        <f>'OddsRatio_working_3-way'!X545^(1/3)*COS(('OddsRatio_working_3-way'!Y545+2*PI())/3)</f>
        <v>-0.28501024417192766</v>
      </c>
      <c r="AB545" s="11">
        <f>'OddsRatio_working_3-way'!X545^(1/3)*COS(('OddsRatio_working_3-way'!Y545+4*PI())/3)</f>
        <v>-0.2316496783376415</v>
      </c>
      <c r="AC545" s="11">
        <f>'OddsRatio_working_3-way'!X545^(1/3)*SIN('OddsRatio_working_3-way'!Y545/3)</f>
        <v>3.0807737048535847E-2</v>
      </c>
      <c r="AD545" s="11">
        <f>'OddsRatio_working_3-way'!X545^(1/3)*SIN(('OddsRatio_working_3-way'!Y545+2*PI())/3)</f>
        <v>0.43203674948631882</v>
      </c>
      <c r="AE545" s="11">
        <f>'OddsRatio_working_3-way'!X545^(1/3)*SIN(('OddsRatio_working_3-way'!Y545+4*PI())/3)</f>
        <v>-0.46284448653485466</v>
      </c>
      <c r="AF545" s="11">
        <f>-'OddsRatio_working_3-way'!U545/(3*'OddsRatio_working_3-way'!X545^(1/3))*COS(('OddsRatio_working_3-way'!Y545)/3)</f>
        <v>0.51665992250956927</v>
      </c>
      <c r="AG545" s="11">
        <f>-'OddsRatio_working_3-way'!U545/(3*'OddsRatio_working_3-way'!X545^(1/3))*COS(('OddsRatio_working_3-way'!Y545+2*PI())/3)</f>
        <v>-0.28501024417192761</v>
      </c>
      <c r="AH545" s="11">
        <f>-'OddsRatio_working_3-way'!U545/(3*'OddsRatio_working_3-way'!X545^(1/3))*COS(('OddsRatio_working_3-way'!Y545+4*PI())/3)</f>
        <v>-0.23164967833764144</v>
      </c>
      <c r="AI545" s="11">
        <f>'OddsRatio_working_3-way'!U545/(3*'OddsRatio_working_3-way'!X545^(1/3))*SIN(('OddsRatio_working_3-way'!Y545)/3)</f>
        <v>-3.0807737048535844E-2</v>
      </c>
      <c r="AJ545" s="11">
        <f>'OddsRatio_working_3-way'!U545/(3*'OddsRatio_working_3-way'!X545^(1/3))*SIN(('OddsRatio_working_3-way'!Y545+2*PI())/3)</f>
        <v>-0.43203674948631871</v>
      </c>
      <c r="AK545" s="11">
        <f>'OddsRatio_working_3-way'!U545/(3*'OddsRatio_working_3-way'!X545^(1/3))*SIN(('OddsRatio_working_3-way'!Y545+4*PI())/3)</f>
        <v>0.46284448653485455</v>
      </c>
      <c r="AL545" s="11">
        <f>'OddsRatio_working_3-way'!Z545+'OddsRatio_working_3-way'!AF545</f>
        <v>1.0333198450191388</v>
      </c>
      <c r="AM545" s="11">
        <f>'OddsRatio_working_3-way'!AA545+'OddsRatio_working_3-way'!AG545</f>
        <v>-0.57002048834385532</v>
      </c>
      <c r="AN545" s="11">
        <f>'OddsRatio_working_3-way'!AB545+'OddsRatio_working_3-way'!AH545</f>
        <v>-0.46329935667528294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1.0333198450191388</v>
      </c>
      <c r="AS545" s="11">
        <f>IF(('OddsRatio_working_3-way'!X545=0),IF(Q545&gt;0,-Q545^(1/3),(-Q545)^(1/3)),'OddsRatio_working_3-way'!AM545-'OddsRatio_working_3-way'!R545/3)</f>
        <v>-0.57002048834385532</v>
      </c>
      <c r="AT545" s="11">
        <f>IF(('OddsRatio_working_3-way'!X545=0),IF(Q545&gt;0,-Q545^(1/3),(-Q545)^(1/3)),'OddsRatio_working_3-way'!AN545-'OddsRatio_working_3-way'!R545/3)</f>
        <v>-0.46329935667528294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2.94</v>
      </c>
      <c r="B546" s="4">
        <f>IF('True_Odds_Calculator_3-way'!B547="","",'True_Odds_Calculator_3-way'!B547)</f>
        <v>3.55</v>
      </c>
      <c r="C546" s="4">
        <f>IF('True_Odds_Calculator_3-way'!C547="","",'True_Odds_Calculator_3-way'!C547)</f>
        <v>2.4900000000000002</v>
      </c>
      <c r="D546" s="9">
        <f t="shared" si="117"/>
        <v>0.33225351090675853</v>
      </c>
      <c r="E546" s="9">
        <f t="shared" si="118"/>
        <v>0.27459841000186547</v>
      </c>
      <c r="F546" s="9">
        <f t="shared" si="119"/>
        <v>0.39314807909137622</v>
      </c>
      <c r="G546" s="9">
        <f t="shared" si="120"/>
        <v>1.0359536013411068</v>
      </c>
      <c r="H546" s="9">
        <f t="shared" si="121"/>
        <v>3.0097499866017472</v>
      </c>
      <c r="I546" s="9">
        <f t="shared" si="122"/>
        <v>3.6416816834198222</v>
      </c>
      <c r="J546" s="9">
        <f t="shared" si="123"/>
        <v>2.5435708659982494</v>
      </c>
      <c r="K546" s="11">
        <f t="shared" si="124"/>
        <v>0.3401360544217687</v>
      </c>
      <c r="L546" s="11">
        <f t="shared" si="125"/>
        <v>0.28169014084507044</v>
      </c>
      <c r="M546" s="11">
        <f t="shared" si="126"/>
        <v>0.40160642570281119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-0.28363064214316314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0.23010505180634389</v>
      </c>
      <c r="Q546" s="11">
        <f>2*'OddsRatio_working_3-way'!K546*'OddsRatio_working_3-way'!L546*'OddsRatio_working_3-way'!M546</f>
        <v>7.6958211306469515E-2</v>
      </c>
      <c r="R546" s="11">
        <f t="shared" si="127"/>
        <v>0</v>
      </c>
      <c r="S546" s="11">
        <f t="shared" si="128"/>
        <v>-0.81128417602424596</v>
      </c>
      <c r="T546" s="11">
        <f t="shared" si="129"/>
        <v>-0.27133250034255713</v>
      </c>
      <c r="U546" s="11">
        <f>'OddsRatio_working_3-way'!S546-'OddsRatio_working_3-way'!R546^2/3</f>
        <v>-0.81128417602424596</v>
      </c>
      <c r="V546" s="11">
        <f>'OddsRatio_working_3-way'!S546*'OddsRatio_working_3-way'!R546/3-2*'OddsRatio_working_3-way'!R546^3/27-'OddsRatio_working_3-way'!T546</f>
        <v>0.27133250034255713</v>
      </c>
      <c r="W546" s="11">
        <f>'OddsRatio_working_3-way'!V546^2+4*'OddsRatio_working_3-way'!U546^3/27</f>
        <v>-5.4857339791684195E-3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0.1406298863340508</v>
      </c>
      <c r="Y546" s="11">
        <f>IF('OddsRatio_working_3-way'!W546&gt;=0,IF('OddsRatio_working_3-way'!V546+SQRT('OddsRatio_working_3-way'!W546)&gt;0,0,PI()),ACOS('OddsRatio_working_3-way'!V546/(2*'OddsRatio_working_3-way'!X546)))</f>
        <v>0.26647832979862041</v>
      </c>
      <c r="Z546" s="11">
        <f>'OddsRatio_working_3-way'!X546^(1/3)*COS('OddsRatio_working_3-way'!Y546/3)</f>
        <v>0.51797680067055352</v>
      </c>
      <c r="AA546" s="11">
        <f>'OddsRatio_working_3-way'!X546^(1/3)*COS(('OddsRatio_working_3-way'!Y546+2*PI())/3)</f>
        <v>-0.29893923864168476</v>
      </c>
      <c r="AB546" s="11">
        <f>'OddsRatio_working_3-way'!X546^(1/3)*COS(('OddsRatio_working_3-way'!Y546+4*PI())/3)</f>
        <v>-0.21903756202886887</v>
      </c>
      <c r="AC546" s="11">
        <f>'OddsRatio_working_3-way'!X546^(1/3)*SIN('OddsRatio_working_3-way'!Y546/3)</f>
        <v>4.6131254501111843E-2</v>
      </c>
      <c r="AD546" s="11">
        <f>'OddsRatio_working_3-way'!X546^(1/3)*SIN(('OddsRatio_working_3-way'!Y546+2*PI())/3)</f>
        <v>0.42551544070113195</v>
      </c>
      <c r="AE546" s="11">
        <f>'OddsRatio_working_3-way'!X546^(1/3)*SIN(('OddsRatio_working_3-way'!Y546+4*PI())/3)</f>
        <v>-0.47164669520224367</v>
      </c>
      <c r="AF546" s="11">
        <f>-'OddsRatio_working_3-way'!U546/(3*'OddsRatio_working_3-way'!X546^(1/3))*COS(('OddsRatio_working_3-way'!Y546)/3)</f>
        <v>0.51797680067055341</v>
      </c>
      <c r="AG546" s="11">
        <f>-'OddsRatio_working_3-way'!U546/(3*'OddsRatio_working_3-way'!X546^(1/3))*COS(('OddsRatio_working_3-way'!Y546+2*PI())/3)</f>
        <v>-0.2989392386416847</v>
      </c>
      <c r="AH546" s="11">
        <f>-'OddsRatio_working_3-way'!U546/(3*'OddsRatio_working_3-way'!X546^(1/3))*COS(('OddsRatio_working_3-way'!Y546+4*PI())/3)</f>
        <v>-0.21903756202886882</v>
      </c>
      <c r="AI546" s="11">
        <f>'OddsRatio_working_3-way'!U546/(3*'OddsRatio_working_3-way'!X546^(1/3))*SIN(('OddsRatio_working_3-way'!Y546)/3)</f>
        <v>-4.6131254501111829E-2</v>
      </c>
      <c r="AJ546" s="11">
        <f>'OddsRatio_working_3-way'!U546/(3*'OddsRatio_working_3-way'!X546^(1/3))*SIN(('OddsRatio_working_3-way'!Y546+2*PI())/3)</f>
        <v>-0.4255154407011319</v>
      </c>
      <c r="AK546" s="11">
        <f>'OddsRatio_working_3-way'!U546/(3*'OddsRatio_working_3-way'!X546^(1/3))*SIN(('OddsRatio_working_3-way'!Y546+4*PI())/3)</f>
        <v>0.47164669520224356</v>
      </c>
      <c r="AL546" s="11">
        <f>'OddsRatio_working_3-way'!Z546+'OddsRatio_working_3-way'!AF546</f>
        <v>1.0359536013411068</v>
      </c>
      <c r="AM546" s="11">
        <f>'OddsRatio_working_3-way'!AA546+'OddsRatio_working_3-way'!AG546</f>
        <v>-0.5978784772833694</v>
      </c>
      <c r="AN546" s="11">
        <f>'OddsRatio_working_3-way'!AB546+'OddsRatio_working_3-way'!AH546</f>
        <v>-0.43807512405773769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1.0359536013411068</v>
      </c>
      <c r="AS546" s="11">
        <f>IF(('OddsRatio_working_3-way'!X546=0),IF(Q546&gt;0,-Q546^(1/3),(-Q546)^(1/3)),'OddsRatio_working_3-way'!AM546-'OddsRatio_working_3-way'!R546/3)</f>
        <v>-0.5978784772833694</v>
      </c>
      <c r="AT546" s="11">
        <f>IF(('OddsRatio_working_3-way'!X546=0),IF(Q546&gt;0,-Q546^(1/3),(-Q546)^(1/3)),'OddsRatio_working_3-way'!AN546-'OddsRatio_working_3-way'!R546/3)</f>
        <v>-0.43807512405773769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6.42</v>
      </c>
      <c r="B547" s="4">
        <f>IF('True_Odds_Calculator_3-way'!B548="","",'True_Odds_Calculator_3-way'!B548)</f>
        <v>4.54</v>
      </c>
      <c r="C547" s="4">
        <f>IF('True_Odds_Calculator_3-way'!C548="","",'True_Odds_Calculator_3-way'!C548)</f>
        <v>1.54</v>
      </c>
      <c r="D547" s="9">
        <f t="shared" si="117"/>
        <v>0.14954753358213954</v>
      </c>
      <c r="E547" s="9">
        <f t="shared" si="118"/>
        <v>0.21212142080473878</v>
      </c>
      <c r="F547" s="9">
        <f t="shared" si="119"/>
        <v>0.63833104561312148</v>
      </c>
      <c r="G547" s="9">
        <f t="shared" si="120"/>
        <v>1.0492319424873922</v>
      </c>
      <c r="H547" s="9">
        <f t="shared" si="121"/>
        <v>6.6868371282816659</v>
      </c>
      <c r="I547" s="9">
        <f t="shared" si="122"/>
        <v>4.714281076405368</v>
      </c>
      <c r="J547" s="9">
        <f t="shared" si="123"/>
        <v>1.566585248943192</v>
      </c>
      <c r="K547" s="11">
        <f t="shared" si="124"/>
        <v>0.1557632398753894</v>
      </c>
      <c r="L547" s="11">
        <f t="shared" si="125"/>
        <v>0.22026431718061673</v>
      </c>
      <c r="M547" s="11">
        <f t="shared" si="126"/>
        <v>0.64935064935064934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-0.23082598985270975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0.21164694473599738</v>
      </c>
      <c r="Q547" s="11">
        <f>2*'OddsRatio_working_3-way'!K547*'OddsRatio_working_3-way'!L547*'OddsRatio_working_3-way'!M547</f>
        <v>4.4557251523367862E-2</v>
      </c>
      <c r="R547" s="11">
        <f t="shared" si="127"/>
        <v>0</v>
      </c>
      <c r="S547" s="11">
        <f t="shared" si="128"/>
        <v>-0.91691124067549523</v>
      </c>
      <c r="T547" s="11">
        <f t="shared" si="129"/>
        <v>-0.19303394540536739</v>
      </c>
      <c r="U547" s="11">
        <f>'OddsRatio_working_3-way'!S547-'OddsRatio_working_3-way'!R547^2/3</f>
        <v>-0.91691124067549523</v>
      </c>
      <c r="V547" s="11">
        <f>'OddsRatio_working_3-way'!S547*'OddsRatio_working_3-way'!R547/3-2*'OddsRatio_working_3-way'!R547^3/27-'OddsRatio_working_3-way'!T547</f>
        <v>0.19303394540536739</v>
      </c>
      <c r="W547" s="11">
        <f>'OddsRatio_working_3-way'!V547^2+4*'OddsRatio_working_3-way'!U547^3/27</f>
        <v>-7.6941055099520178E-2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0.16896978959142558</v>
      </c>
      <c r="Y547" s="11">
        <f>IF('OddsRatio_working_3-way'!W547&gt;=0,IF('OddsRatio_working_3-way'!V547+SQRT('OddsRatio_working_3-way'!W547)&gt;0,0,PI()),ACOS('OddsRatio_working_3-way'!V547/(2*'OddsRatio_working_3-way'!X547)))</f>
        <v>0.96281894251710765</v>
      </c>
      <c r="Z547" s="11">
        <f>'OddsRatio_working_3-way'!X547^(1/3)*COS('OddsRatio_working_3-way'!Y547/3)</f>
        <v>0.52461597124369608</v>
      </c>
      <c r="AA547" s="11">
        <f>'OddsRatio_working_3-way'!X547^(1/3)*COS(('OddsRatio_working_3-way'!Y547+2*PI())/3)</f>
        <v>-0.4133423267694788</v>
      </c>
      <c r="AB547" s="11">
        <f>'OddsRatio_working_3-way'!X547^(1/3)*COS(('OddsRatio_working_3-way'!Y547+4*PI())/3)</f>
        <v>-0.11127364447421692</v>
      </c>
      <c r="AC547" s="11">
        <f>'OddsRatio_working_3-way'!X547^(1/3)*SIN('OddsRatio_working_3-way'!Y547/3)</f>
        <v>0.17439943503692493</v>
      </c>
      <c r="AD547" s="11">
        <f>'OddsRatio_working_3-way'!X547^(1/3)*SIN(('OddsRatio_working_3-way'!Y547+2*PI())/3)</f>
        <v>0.36713104080962494</v>
      </c>
      <c r="AE547" s="11">
        <f>'OddsRatio_working_3-way'!X547^(1/3)*SIN(('OddsRatio_working_3-way'!Y547+4*PI())/3)</f>
        <v>-0.54153047584654979</v>
      </c>
      <c r="AF547" s="11">
        <f>-'OddsRatio_working_3-way'!U547/(3*'OddsRatio_working_3-way'!X547^(1/3))*COS(('OddsRatio_working_3-way'!Y547)/3)</f>
        <v>0.52461597124369608</v>
      </c>
      <c r="AG547" s="11">
        <f>-'OddsRatio_working_3-way'!U547/(3*'OddsRatio_working_3-way'!X547^(1/3))*COS(('OddsRatio_working_3-way'!Y547+2*PI())/3)</f>
        <v>-0.4133423267694788</v>
      </c>
      <c r="AH547" s="11">
        <f>-'OddsRatio_working_3-way'!U547/(3*'OddsRatio_working_3-way'!X547^(1/3))*COS(('OddsRatio_working_3-way'!Y547+4*PI())/3)</f>
        <v>-0.11127364447421692</v>
      </c>
      <c r="AI547" s="11">
        <f>'OddsRatio_working_3-way'!U547/(3*'OddsRatio_working_3-way'!X547^(1/3))*SIN(('OddsRatio_working_3-way'!Y547)/3)</f>
        <v>-0.17439943503692493</v>
      </c>
      <c r="AJ547" s="11">
        <f>'OddsRatio_working_3-way'!U547/(3*'OddsRatio_working_3-way'!X547^(1/3))*SIN(('OddsRatio_working_3-way'!Y547+2*PI())/3)</f>
        <v>-0.36713104080962494</v>
      </c>
      <c r="AK547" s="11">
        <f>'OddsRatio_working_3-way'!U547/(3*'OddsRatio_working_3-way'!X547^(1/3))*SIN(('OddsRatio_working_3-way'!Y547+4*PI())/3)</f>
        <v>0.54153047584654979</v>
      </c>
      <c r="AL547" s="11">
        <f>'OddsRatio_working_3-way'!Z547+'OddsRatio_working_3-way'!AF547</f>
        <v>1.0492319424873922</v>
      </c>
      <c r="AM547" s="11">
        <f>'OddsRatio_working_3-way'!AA547+'OddsRatio_working_3-way'!AG547</f>
        <v>-0.82668465353895759</v>
      </c>
      <c r="AN547" s="11">
        <f>'OddsRatio_working_3-way'!AB547+'OddsRatio_working_3-way'!AH547</f>
        <v>-0.22254728894843384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1.0492319424873922</v>
      </c>
      <c r="AS547" s="11">
        <f>IF(('OddsRatio_working_3-way'!X547=0),IF(Q547&gt;0,-Q547^(1/3),(-Q547)^(1/3)),'OddsRatio_working_3-way'!AM547-'OddsRatio_working_3-way'!R547/3)</f>
        <v>-0.82668465353895759</v>
      </c>
      <c r="AT547" s="11">
        <f>IF(('OddsRatio_working_3-way'!X547=0),IF(Q547&gt;0,-Q547^(1/3),(-Q547)^(1/3)),'OddsRatio_working_3-way'!AN547-'OddsRatio_working_3-way'!R547/3)</f>
        <v>-0.22254728894843384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1.31</v>
      </c>
      <c r="B548" s="4">
        <f>IF('True_Odds_Calculator_3-way'!B549="","",'True_Odds_Calculator_3-way'!B549)</f>
        <v>5.85</v>
      </c>
      <c r="C548" s="4">
        <f>IF('True_Odds_Calculator_3-way'!C549="","",'True_Odds_Calculator_3-way'!C549)</f>
        <v>10.95</v>
      </c>
      <c r="D548" s="9">
        <f t="shared" si="117"/>
        <v>0.7516900833293243</v>
      </c>
      <c r="E548" s="9">
        <f t="shared" si="118"/>
        <v>0.16212310929696055</v>
      </c>
      <c r="F548" s="9">
        <f t="shared" si="119"/>
        <v>8.6186807373714938E-2</v>
      </c>
      <c r="G548" s="9">
        <f t="shared" si="120"/>
        <v>1.0655983748621578</v>
      </c>
      <c r="H548" s="9">
        <f t="shared" si="121"/>
        <v>1.3303354962072689</v>
      </c>
      <c r="I548" s="9">
        <f t="shared" si="122"/>
        <v>6.1681521180814647</v>
      </c>
      <c r="J548" s="9">
        <f t="shared" si="123"/>
        <v>11.602703829878466</v>
      </c>
      <c r="K548" s="11">
        <f t="shared" si="124"/>
        <v>0.76335877862595414</v>
      </c>
      <c r="L548" s="11">
        <f t="shared" si="125"/>
        <v>0.17094017094017094</v>
      </c>
      <c r="M548" s="11">
        <f t="shared" si="126"/>
        <v>9.1324200913242018E-2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-0.17827286017184574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0.18006246177322199</v>
      </c>
      <c r="Q548" s="11">
        <f>2*'OddsRatio_working_3-way'!K548*'OddsRatio_working_3-way'!L548*'OddsRatio_working_3-way'!M548</f>
        <v>2.3833548877990999E-2</v>
      </c>
      <c r="R548" s="11">
        <f t="shared" si="127"/>
        <v>0</v>
      </c>
      <c r="S548" s="11">
        <f t="shared" si="128"/>
        <v>-1.0100385532584779</v>
      </c>
      <c r="T548" s="11">
        <f t="shared" si="129"/>
        <v>-0.13369140347564235</v>
      </c>
      <c r="U548" s="11">
        <f>'OddsRatio_working_3-way'!S548-'OddsRatio_working_3-way'!R548^2/3</f>
        <v>-1.0100385532584779</v>
      </c>
      <c r="V548" s="11">
        <f>'OddsRatio_working_3-way'!S548*'OddsRatio_working_3-way'!R548/3-2*'OddsRatio_working_3-way'!R548^3/27-'OddsRatio_working_3-way'!T548</f>
        <v>0.13369140347564235</v>
      </c>
      <c r="W548" s="11">
        <f>'OddsRatio_working_3-way'!V548^2+4*'OddsRatio_working_3-way'!U548^3/27</f>
        <v>-0.13478127367976914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0.19535523095316398</v>
      </c>
      <c r="Y548" s="11">
        <f>IF('OddsRatio_working_3-way'!W548&gt;=0,IF('OddsRatio_working_3-way'!V548+SQRT('OddsRatio_working_3-way'!W548)&gt;0,0,PI()),ACOS('OddsRatio_working_3-way'!V548/(2*'OddsRatio_working_3-way'!X548)))</f>
        <v>1.2215655370342002</v>
      </c>
      <c r="Z548" s="11">
        <f>'OddsRatio_working_3-way'!X548^(1/3)*COS('OddsRatio_working_3-way'!Y548/3)</f>
        <v>0.53279918743107879</v>
      </c>
      <c r="AA548" s="11">
        <f>'OddsRatio_working_3-way'!X548^(1/3)*COS(('OddsRatio_working_3-way'!Y548+2*PI())/3)</f>
        <v>-0.46540564316933386</v>
      </c>
      <c r="AB548" s="11">
        <f>'OddsRatio_working_3-way'!X548^(1/3)*COS(('OddsRatio_working_3-way'!Y548+4*PI())/3)</f>
        <v>-6.739354426174507E-2</v>
      </c>
      <c r="AC548" s="11">
        <f>'OddsRatio_working_3-way'!X548^(1/3)*SIN('OddsRatio_working_3-way'!Y548/3)</f>
        <v>0.22979239244502453</v>
      </c>
      <c r="AD548" s="11">
        <f>'OddsRatio_working_3-way'!X548^(1/3)*SIN(('OddsRatio_working_3-way'!Y548+2*PI())/3)</f>
        <v>0.34652143520850859</v>
      </c>
      <c r="AE548" s="11">
        <f>'OddsRatio_working_3-way'!X548^(1/3)*SIN(('OddsRatio_working_3-way'!Y548+4*PI())/3)</f>
        <v>-0.57631382765353301</v>
      </c>
      <c r="AF548" s="11">
        <f>-'OddsRatio_working_3-way'!U548/(3*'OddsRatio_working_3-way'!X548^(1/3))*COS(('OddsRatio_working_3-way'!Y548)/3)</f>
        <v>0.5327991874310789</v>
      </c>
      <c r="AG548" s="11">
        <f>-'OddsRatio_working_3-way'!U548/(3*'OddsRatio_working_3-way'!X548^(1/3))*COS(('OddsRatio_working_3-way'!Y548+2*PI())/3)</f>
        <v>-0.46540564316933397</v>
      </c>
      <c r="AH548" s="11">
        <f>-'OddsRatio_working_3-way'!U548/(3*'OddsRatio_working_3-way'!X548^(1/3))*COS(('OddsRatio_working_3-way'!Y548+4*PI())/3)</f>
        <v>-6.7393544261745084E-2</v>
      </c>
      <c r="AI548" s="11">
        <f>'OddsRatio_working_3-way'!U548/(3*'OddsRatio_working_3-way'!X548^(1/3))*SIN(('OddsRatio_working_3-way'!Y548)/3)</f>
        <v>-0.22979239244502458</v>
      </c>
      <c r="AJ548" s="11">
        <f>'OddsRatio_working_3-way'!U548/(3*'OddsRatio_working_3-way'!X548^(1/3))*SIN(('OddsRatio_working_3-way'!Y548+2*PI())/3)</f>
        <v>-0.34652143520850864</v>
      </c>
      <c r="AK548" s="11">
        <f>'OddsRatio_working_3-way'!U548/(3*'OddsRatio_working_3-way'!X548^(1/3))*SIN(('OddsRatio_working_3-way'!Y548+4*PI())/3)</f>
        <v>0.57631382765353312</v>
      </c>
      <c r="AL548" s="11">
        <f>'OddsRatio_working_3-way'!Z548+'OddsRatio_working_3-way'!AF548</f>
        <v>1.0655983748621578</v>
      </c>
      <c r="AM548" s="11">
        <f>'OddsRatio_working_3-way'!AA548+'OddsRatio_working_3-way'!AG548</f>
        <v>-0.93081128633866783</v>
      </c>
      <c r="AN548" s="11">
        <f>'OddsRatio_working_3-way'!AB548+'OddsRatio_working_3-way'!AH548</f>
        <v>-0.13478708852349014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1.0655983748621578</v>
      </c>
      <c r="AS548" s="11">
        <f>IF(('OddsRatio_working_3-way'!X548=0),IF(Q548&gt;0,-Q548^(1/3),(-Q548)^(1/3)),'OddsRatio_working_3-way'!AM548-'OddsRatio_working_3-way'!R548/3)</f>
        <v>-0.93081128633866783</v>
      </c>
      <c r="AT548" s="11">
        <f>IF(('OddsRatio_working_3-way'!X548=0),IF(Q548&gt;0,-Q548^(1/3),(-Q548)^(1/3)),'OddsRatio_working_3-way'!AN548-'OddsRatio_working_3-way'!R548/3)</f>
        <v>-0.13478708852349014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2.81</v>
      </c>
      <c r="B549" s="4">
        <f>IF('True_Odds_Calculator_3-way'!B550="","",'True_Odds_Calculator_3-way'!B550)</f>
        <v>3.33</v>
      </c>
      <c r="C549" s="4">
        <f>IF('True_Odds_Calculator_3-way'!C550="","",'True_Odds_Calculator_3-way'!C550)</f>
        <v>2.61</v>
      </c>
      <c r="D549" s="9">
        <f t="shared" si="117"/>
        <v>0.3425287387957287</v>
      </c>
      <c r="E549" s="9">
        <f t="shared" si="118"/>
        <v>0.2881087981635837</v>
      </c>
      <c r="F549" s="9">
        <f t="shared" si="119"/>
        <v>0.36936246304068743</v>
      </c>
      <c r="G549" s="9">
        <f t="shared" si="120"/>
        <v>1.0604768288865156</v>
      </c>
      <c r="H549" s="9">
        <f t="shared" si="121"/>
        <v>2.9194630602845928</v>
      </c>
      <c r="I549" s="9">
        <f t="shared" si="122"/>
        <v>3.4709110113055814</v>
      </c>
      <c r="J549" s="9">
        <f t="shared" si="123"/>
        <v>2.70736769450729</v>
      </c>
      <c r="K549" s="11">
        <f t="shared" si="124"/>
        <v>0.35587188612099646</v>
      </c>
      <c r="L549" s="11">
        <f t="shared" si="125"/>
        <v>0.3003003003003003</v>
      </c>
      <c r="M549" s="11">
        <f t="shared" si="126"/>
        <v>0.38314176245210729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-0.27801569311775043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0.2354381214773083</v>
      </c>
      <c r="Q549" s="11">
        <f>2*'OddsRatio_working_3-way'!K549*'OddsRatio_working_3-way'!L549*'OddsRatio_working_3-way'!M549</f>
        <v>8.1891520513846364E-2</v>
      </c>
      <c r="R549" s="11">
        <f t="shared" si="127"/>
        <v>0</v>
      </c>
      <c r="S549" s="11">
        <f t="shared" si="128"/>
        <v>-0.8468519126997307</v>
      </c>
      <c r="T549" s="11">
        <f t="shared" si="129"/>
        <v>-0.29455718702599326</v>
      </c>
      <c r="U549" s="11">
        <f>'OddsRatio_working_3-way'!S549-'OddsRatio_working_3-way'!R549^2/3</f>
        <v>-0.8468519126997307</v>
      </c>
      <c r="V549" s="11">
        <f>'OddsRatio_working_3-way'!S549*'OddsRatio_working_3-way'!R549/3-2*'OddsRatio_working_3-way'!R549^3/27-'OddsRatio_working_3-way'!T549</f>
        <v>0.29455718702599326</v>
      </c>
      <c r="W549" s="11">
        <f>'OddsRatio_working_3-way'!V549^2+4*'OddsRatio_working_3-way'!U549^3/27</f>
        <v>-3.2103985690378478E-3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0.14997861097311829</v>
      </c>
      <c r="Y549" s="11">
        <f>IF('OddsRatio_working_3-way'!W549&gt;=0,IF('OddsRatio_working_3-way'!V549+SQRT('OddsRatio_working_3-way'!W549)&gt;0,0,PI()),ACOS('OddsRatio_working_3-way'!V549/(2*'OddsRatio_working_3-way'!X549)))</f>
        <v>0.19003663012612981</v>
      </c>
      <c r="Z549" s="11">
        <f>'OddsRatio_working_3-way'!X549^(1/3)*COS('OddsRatio_working_3-way'!Y549/3)</f>
        <v>0.53023841444325781</v>
      </c>
      <c r="AA549" s="11">
        <f>'OddsRatio_working_3-way'!X549^(1/3)*COS(('OddsRatio_working_3-way'!Y549+2*PI())/3)</f>
        <v>-0.29424644638804603</v>
      </c>
      <c r="AB549" s="11">
        <f>'OddsRatio_working_3-way'!X549^(1/3)*COS(('OddsRatio_working_3-way'!Y549+4*PI())/3)</f>
        <v>-0.23599196805521183</v>
      </c>
      <c r="AC549" s="11">
        <f>'OddsRatio_working_3-way'!X549^(1/3)*SIN('OddsRatio_working_3-way'!Y549/3)</f>
        <v>3.3633238746963223E-2</v>
      </c>
      <c r="AD549" s="11">
        <f>'OddsRatio_working_3-way'!X549^(1/3)*SIN(('OddsRatio_working_3-way'!Y549+2*PI())/3)</f>
        <v>0.44238331759676131</v>
      </c>
      <c r="AE549" s="11">
        <f>'OddsRatio_working_3-way'!X549^(1/3)*SIN(('OddsRatio_working_3-way'!Y549+4*PI())/3)</f>
        <v>-0.47601655634372436</v>
      </c>
      <c r="AF549" s="11">
        <f>-'OddsRatio_working_3-way'!U549/(3*'OddsRatio_working_3-way'!X549^(1/3))*COS(('OddsRatio_working_3-way'!Y549)/3)</f>
        <v>0.53023841444325781</v>
      </c>
      <c r="AG549" s="11">
        <f>-'OddsRatio_working_3-way'!U549/(3*'OddsRatio_working_3-way'!X549^(1/3))*COS(('OddsRatio_working_3-way'!Y549+2*PI())/3)</f>
        <v>-0.29424644638804603</v>
      </c>
      <c r="AH549" s="11">
        <f>-'OddsRatio_working_3-way'!U549/(3*'OddsRatio_working_3-way'!X549^(1/3))*COS(('OddsRatio_working_3-way'!Y549+4*PI())/3)</f>
        <v>-0.23599196805521183</v>
      </c>
      <c r="AI549" s="11">
        <f>'OddsRatio_working_3-way'!U549/(3*'OddsRatio_working_3-way'!X549^(1/3))*SIN(('OddsRatio_working_3-way'!Y549)/3)</f>
        <v>-3.3633238746963223E-2</v>
      </c>
      <c r="AJ549" s="11">
        <f>'OddsRatio_working_3-way'!U549/(3*'OddsRatio_working_3-way'!X549^(1/3))*SIN(('OddsRatio_working_3-way'!Y549+2*PI())/3)</f>
        <v>-0.44238331759676131</v>
      </c>
      <c r="AK549" s="11">
        <f>'OddsRatio_working_3-way'!U549/(3*'OddsRatio_working_3-way'!X549^(1/3))*SIN(('OddsRatio_working_3-way'!Y549+4*PI())/3)</f>
        <v>0.47601655634372436</v>
      </c>
      <c r="AL549" s="11">
        <f>'OddsRatio_working_3-way'!Z549+'OddsRatio_working_3-way'!AF549</f>
        <v>1.0604768288865156</v>
      </c>
      <c r="AM549" s="11">
        <f>'OddsRatio_working_3-way'!AA549+'OddsRatio_working_3-way'!AG549</f>
        <v>-0.58849289277609207</v>
      </c>
      <c r="AN549" s="11">
        <f>'OddsRatio_working_3-way'!AB549+'OddsRatio_working_3-way'!AH549</f>
        <v>-0.47198393611042366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1.0604768288865156</v>
      </c>
      <c r="AS549" s="11">
        <f>IF(('OddsRatio_working_3-way'!X549=0),IF(Q549&gt;0,-Q549^(1/3),(-Q549)^(1/3)),'OddsRatio_working_3-way'!AM549-'OddsRatio_working_3-way'!R549/3)</f>
        <v>-0.58849289277609207</v>
      </c>
      <c r="AT549" s="11">
        <f>IF(('OddsRatio_working_3-way'!X549=0),IF(Q549&gt;0,-Q549^(1/3),(-Q549)^(1/3)),'OddsRatio_working_3-way'!AN549-'OddsRatio_working_3-way'!R549/3)</f>
        <v>-0.47198393611042366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3.06</v>
      </c>
      <c r="B550" s="4">
        <f>IF('True_Odds_Calculator_3-way'!B551="","",'True_Odds_Calculator_3-way'!B551)</f>
        <v>3.44</v>
      </c>
      <c r="C550" s="4">
        <f>IF('True_Odds_Calculator_3-way'!C551="","",'True_Odds_Calculator_3-way'!C551)</f>
        <v>2.4700000000000002</v>
      </c>
      <c r="D550" s="9">
        <f t="shared" si="117"/>
        <v>0.31943022228307638</v>
      </c>
      <c r="E550" s="9">
        <f t="shared" si="118"/>
        <v>0.28380124677583118</v>
      </c>
      <c r="F550" s="9">
        <f t="shared" si="119"/>
        <v>0.39676853094109243</v>
      </c>
      <c r="G550" s="9">
        <f t="shared" si="120"/>
        <v>1.0342593012710823</v>
      </c>
      <c r="H550" s="9">
        <f t="shared" si="121"/>
        <v>3.130574160618429</v>
      </c>
      <c r="I550" s="9">
        <f t="shared" si="122"/>
        <v>3.5235926951014407</v>
      </c>
      <c r="J550" s="9">
        <f t="shared" si="123"/>
        <v>2.5203611728684914</v>
      </c>
      <c r="K550" s="11">
        <f t="shared" si="124"/>
        <v>0.32679738562091504</v>
      </c>
      <c r="L550" s="11">
        <f t="shared" si="125"/>
        <v>0.29069767441860467</v>
      </c>
      <c r="M550" s="11">
        <f t="shared" si="126"/>
        <v>0.40485829959514169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-0.28418264961572615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0.22961354770700296</v>
      </c>
      <c r="Q550" s="11">
        <f>2*'OddsRatio_working_3-way'!K550*'OddsRatio_working_3-way'!L550*'OddsRatio_working_3-way'!M550</f>
        <v>7.6922461543384571E-2</v>
      </c>
      <c r="R550" s="11">
        <f t="shared" si="127"/>
        <v>0</v>
      </c>
      <c r="S550" s="11">
        <f t="shared" si="128"/>
        <v>-0.80797877005330221</v>
      </c>
      <c r="T550" s="11">
        <f t="shared" si="129"/>
        <v>-0.27067965495923024</v>
      </c>
      <c r="U550" s="11">
        <f>'OddsRatio_working_3-way'!S550-'OddsRatio_working_3-way'!R550^2/3</f>
        <v>-0.80797877005330221</v>
      </c>
      <c r="V550" s="11">
        <f>'OddsRatio_working_3-way'!S550*'OddsRatio_working_3-way'!R550/3-2*'OddsRatio_working_3-way'!R550^3/27-'OddsRatio_working_3-way'!T550</f>
        <v>0.27067965495923024</v>
      </c>
      <c r="W550" s="11">
        <f>'OddsRatio_working_3-way'!V550^2+4*'OddsRatio_working_3-way'!U550^3/27</f>
        <v>-4.8766032487446848E-3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0.13977131220103128</v>
      </c>
      <c r="Y550" s="11">
        <f>IF('OddsRatio_working_3-way'!W550&gt;=0,IF('OddsRatio_working_3-way'!V550+SQRT('OddsRatio_working_3-way'!W550)&gt;0,0,PI()),ACOS('OddsRatio_working_3-way'!V550/(2*'OddsRatio_working_3-way'!X550)))</f>
        <v>0.25248453647758007</v>
      </c>
      <c r="Z550" s="11">
        <f>'OddsRatio_working_3-way'!X550^(1/3)*COS('OddsRatio_working_3-way'!Y550/3)</f>
        <v>0.51712965063554117</v>
      </c>
      <c r="AA550" s="11">
        <f>'OddsRatio_working_3-way'!X550^(1/3)*COS(('OddsRatio_working_3-way'!Y550+2*PI())/3)</f>
        <v>-0.29634558548082096</v>
      </c>
      <c r="AB550" s="11">
        <f>'OddsRatio_working_3-way'!X550^(1/3)*COS(('OddsRatio_working_3-way'!Y550+4*PI())/3)</f>
        <v>-0.22078406515472029</v>
      </c>
      <c r="AC550" s="11">
        <f>'OddsRatio_working_3-way'!X550^(1/3)*SIN('OddsRatio_working_3-way'!Y550/3)</f>
        <v>4.3625464100651837E-2</v>
      </c>
      <c r="AD550" s="11">
        <f>'OddsRatio_working_3-way'!X550^(1/3)*SIN(('OddsRatio_working_3-way'!Y550+2*PI())/3)</f>
        <v>0.42603468245022441</v>
      </c>
      <c r="AE550" s="11">
        <f>'OddsRatio_working_3-way'!X550^(1/3)*SIN(('OddsRatio_working_3-way'!Y550+4*PI())/3)</f>
        <v>-0.46966014655087596</v>
      </c>
      <c r="AF550" s="11">
        <f>-'OddsRatio_working_3-way'!U550/(3*'OddsRatio_working_3-way'!X550^(1/3))*COS(('OddsRatio_working_3-way'!Y550)/3)</f>
        <v>0.51712965063554117</v>
      </c>
      <c r="AG550" s="11">
        <f>-'OddsRatio_working_3-way'!U550/(3*'OddsRatio_working_3-way'!X550^(1/3))*COS(('OddsRatio_working_3-way'!Y550+2*PI())/3)</f>
        <v>-0.29634558548082096</v>
      </c>
      <c r="AH550" s="11">
        <f>-'OddsRatio_working_3-way'!U550/(3*'OddsRatio_working_3-way'!X550^(1/3))*COS(('OddsRatio_working_3-way'!Y550+4*PI())/3)</f>
        <v>-0.22078406515472029</v>
      </c>
      <c r="AI550" s="11">
        <f>'OddsRatio_working_3-way'!U550/(3*'OddsRatio_working_3-way'!X550^(1/3))*SIN(('OddsRatio_working_3-way'!Y550)/3)</f>
        <v>-4.3625464100651837E-2</v>
      </c>
      <c r="AJ550" s="11">
        <f>'OddsRatio_working_3-way'!U550/(3*'OddsRatio_working_3-way'!X550^(1/3))*SIN(('OddsRatio_working_3-way'!Y550+2*PI())/3)</f>
        <v>-0.42603468245022441</v>
      </c>
      <c r="AK550" s="11">
        <f>'OddsRatio_working_3-way'!U550/(3*'OddsRatio_working_3-way'!X550^(1/3))*SIN(('OddsRatio_working_3-way'!Y550+4*PI())/3)</f>
        <v>0.46966014655087596</v>
      </c>
      <c r="AL550" s="11">
        <f>'OddsRatio_working_3-way'!Z550+'OddsRatio_working_3-way'!AF550</f>
        <v>1.0342593012710823</v>
      </c>
      <c r="AM550" s="11">
        <f>'OddsRatio_working_3-way'!AA550+'OddsRatio_working_3-way'!AG550</f>
        <v>-0.59269117096164192</v>
      </c>
      <c r="AN550" s="11">
        <f>'OddsRatio_working_3-way'!AB550+'OddsRatio_working_3-way'!AH550</f>
        <v>-0.44156813030944059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1.0342593012710823</v>
      </c>
      <c r="AS550" s="11">
        <f>IF(('OddsRatio_working_3-way'!X550=0),IF(Q550&gt;0,-Q550^(1/3),(-Q550)^(1/3)),'OddsRatio_working_3-way'!AM550-'OddsRatio_working_3-way'!R550/3)</f>
        <v>-0.59269117096164192</v>
      </c>
      <c r="AT550" s="11">
        <f>IF(('OddsRatio_working_3-way'!X550=0),IF(Q550&gt;0,-Q550^(1/3),(-Q550)^(1/3)),'OddsRatio_working_3-way'!AN550-'OddsRatio_working_3-way'!R550/3)</f>
        <v>-0.44156813030944059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1.54</v>
      </c>
      <c r="B551" s="4">
        <f>IF('True_Odds_Calculator_3-way'!B552="","",'True_Odds_Calculator_3-way'!B552)</f>
        <v>4.1900000000000004</v>
      </c>
      <c r="C551" s="4">
        <f>IF('True_Odds_Calculator_3-way'!C552="","",'True_Odds_Calculator_3-way'!C552)</f>
        <v>7.36</v>
      </c>
      <c r="D551" s="9">
        <f t="shared" si="117"/>
        <v>0.63890758355474275</v>
      </c>
      <c r="E551" s="9">
        <f t="shared" si="118"/>
        <v>0.23048384645738629</v>
      </c>
      <c r="F551" s="9">
        <f t="shared" si="119"/>
        <v>0.13060856998787101</v>
      </c>
      <c r="G551" s="9">
        <f t="shared" si="120"/>
        <v>1.0466140601483644</v>
      </c>
      <c r="H551" s="9">
        <f t="shared" si="121"/>
        <v>1.5651715924801168</v>
      </c>
      <c r="I551" s="9">
        <f t="shared" si="122"/>
        <v>4.338698851873283</v>
      </c>
      <c r="J551" s="9">
        <f t="shared" si="123"/>
        <v>7.6564654225435982</v>
      </c>
      <c r="K551" s="11">
        <f t="shared" si="124"/>
        <v>0.64935064935064934</v>
      </c>
      <c r="L551" s="11">
        <f t="shared" si="125"/>
        <v>0.2386634844868735</v>
      </c>
      <c r="M551" s="11">
        <f t="shared" si="126"/>
        <v>0.1358695652173913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-0.23069012288945889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0.21246070003463385</v>
      </c>
      <c r="Q551" s="11">
        <f>2*'OddsRatio_working_3-way'!K551*'OddsRatio_working_3-way'!L551*'OddsRatio_working_3-way'!M551</f>
        <v>4.2113121909739114E-2</v>
      </c>
      <c r="R551" s="11">
        <f t="shared" si="127"/>
        <v>0</v>
      </c>
      <c r="S551" s="11">
        <f t="shared" si="128"/>
        <v>-0.92097874574560723</v>
      </c>
      <c r="T551" s="11">
        <f t="shared" si="129"/>
        <v>-0.18255277418148805</v>
      </c>
      <c r="U551" s="11">
        <f>'OddsRatio_working_3-way'!S551-'OddsRatio_working_3-way'!R551^2/3</f>
        <v>-0.92097874574560723</v>
      </c>
      <c r="V551" s="11">
        <f>'OddsRatio_working_3-way'!S551*'OddsRatio_working_3-way'!R551/3-2*'OddsRatio_working_3-way'!R551^3/27-'OddsRatio_working_3-way'!T551</f>
        <v>0.18255277418148805</v>
      </c>
      <c r="W551" s="11">
        <f>'OddsRatio_working_3-way'!V551^2+4*'OddsRatio_working_3-way'!U551^3/27</f>
        <v>-8.240424405466576E-2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0.17009538457584844</v>
      </c>
      <c r="Y551" s="11">
        <f>IF('OddsRatio_working_3-way'!W551&gt;=0,IF('OddsRatio_working_3-way'!V551+SQRT('OddsRatio_working_3-way'!W551)&gt;0,0,PI()),ACOS('OddsRatio_working_3-way'!V551/(2*'OddsRatio_working_3-way'!X551)))</f>
        <v>1.0043712981849384</v>
      </c>
      <c r="Z551" s="11">
        <f>'OddsRatio_working_3-way'!X551^(1/3)*COS('OddsRatio_working_3-way'!Y551/3)</f>
        <v>0.52330703007418222</v>
      </c>
      <c r="AA551" s="11">
        <f>'OddsRatio_working_3-way'!X551^(1/3)*COS(('OddsRatio_working_3-way'!Y551+2*PI())/3)</f>
        <v>-0.41931454586781358</v>
      </c>
      <c r="AB551" s="11">
        <f>'OddsRatio_working_3-way'!X551^(1/3)*COS(('OddsRatio_working_3-way'!Y551+4*PI())/3)</f>
        <v>-0.10399248420636852</v>
      </c>
      <c r="AC551" s="11">
        <f>'OddsRatio_working_3-way'!X551^(1/3)*SIN('OddsRatio_working_3-way'!Y551/3)</f>
        <v>0.182051277181663</v>
      </c>
      <c r="AD551" s="11">
        <f>'OddsRatio_working_3-way'!X551^(1/3)*SIN(('OddsRatio_working_3-way'!Y551+2*PI())/3)</f>
        <v>0.36217154343239755</v>
      </c>
      <c r="AE551" s="11">
        <f>'OddsRatio_working_3-way'!X551^(1/3)*SIN(('OddsRatio_working_3-way'!Y551+4*PI())/3)</f>
        <v>-0.54422282061406058</v>
      </c>
      <c r="AF551" s="11">
        <f>-'OddsRatio_working_3-way'!U551/(3*'OddsRatio_working_3-way'!X551^(1/3))*COS(('OddsRatio_working_3-way'!Y551)/3)</f>
        <v>0.52330703007418222</v>
      </c>
      <c r="AG551" s="11">
        <f>-'OddsRatio_working_3-way'!U551/(3*'OddsRatio_working_3-way'!X551^(1/3))*COS(('OddsRatio_working_3-way'!Y551+2*PI())/3)</f>
        <v>-0.41931454586781358</v>
      </c>
      <c r="AH551" s="11">
        <f>-'OddsRatio_working_3-way'!U551/(3*'OddsRatio_working_3-way'!X551^(1/3))*COS(('OddsRatio_working_3-way'!Y551+4*PI())/3)</f>
        <v>-0.10399248420636852</v>
      </c>
      <c r="AI551" s="11">
        <f>'OddsRatio_working_3-way'!U551/(3*'OddsRatio_working_3-way'!X551^(1/3))*SIN(('OddsRatio_working_3-way'!Y551)/3)</f>
        <v>-0.182051277181663</v>
      </c>
      <c r="AJ551" s="11">
        <f>'OddsRatio_working_3-way'!U551/(3*'OddsRatio_working_3-way'!X551^(1/3))*SIN(('OddsRatio_working_3-way'!Y551+2*PI())/3)</f>
        <v>-0.36217154343239755</v>
      </c>
      <c r="AK551" s="11">
        <f>'OddsRatio_working_3-way'!U551/(3*'OddsRatio_working_3-way'!X551^(1/3))*SIN(('OddsRatio_working_3-way'!Y551+4*PI())/3)</f>
        <v>0.54422282061406058</v>
      </c>
      <c r="AL551" s="11">
        <f>'OddsRatio_working_3-way'!Z551+'OddsRatio_working_3-way'!AF551</f>
        <v>1.0466140601483644</v>
      </c>
      <c r="AM551" s="11">
        <f>'OddsRatio_working_3-way'!AA551+'OddsRatio_working_3-way'!AG551</f>
        <v>-0.83862909173562716</v>
      </c>
      <c r="AN551" s="11">
        <f>'OddsRatio_working_3-way'!AB551+'OddsRatio_working_3-way'!AH551</f>
        <v>-0.20798496841273703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1.0466140601483644</v>
      </c>
      <c r="AS551" s="11">
        <f>IF(('OddsRatio_working_3-way'!X551=0),IF(Q551&gt;0,-Q551^(1/3),(-Q551)^(1/3)),'OddsRatio_working_3-way'!AM551-'OddsRatio_working_3-way'!R551/3)</f>
        <v>-0.83862909173562716</v>
      </c>
      <c r="AT551" s="11">
        <f>IF(('OddsRatio_working_3-way'!X551=0),IF(Q551&gt;0,-Q551^(1/3),(-Q551)^(1/3)),'OddsRatio_working_3-way'!AN551-'OddsRatio_working_3-way'!R551/3)</f>
        <v>-0.20798496841273703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2.37</v>
      </c>
      <c r="B552" s="4">
        <f>IF('True_Odds_Calculator_3-way'!B553="","",'True_Odds_Calculator_3-way'!B553)</f>
        <v>3.44</v>
      </c>
      <c r="C552" s="4">
        <f>IF('True_Odds_Calculator_3-way'!C553="","",'True_Odds_Calculator_3-way'!C553)</f>
        <v>3.23</v>
      </c>
      <c r="D552" s="9">
        <f t="shared" si="117"/>
        <v>0.41374997471482478</v>
      </c>
      <c r="E552" s="9">
        <f t="shared" si="118"/>
        <v>0.2838036375238735</v>
      </c>
      <c r="F552" s="9">
        <f t="shared" si="119"/>
        <v>0.30244638776130167</v>
      </c>
      <c r="G552" s="9">
        <f t="shared" si="120"/>
        <v>1.0342471362819321</v>
      </c>
      <c r="H552" s="9">
        <f t="shared" si="121"/>
        <v>2.4169185767062471</v>
      </c>
      <c r="I552" s="9">
        <f t="shared" si="122"/>
        <v>3.5235630125279145</v>
      </c>
      <c r="J552" s="9">
        <f t="shared" si="123"/>
        <v>3.3063711139087077</v>
      </c>
      <c r="K552" s="11">
        <f t="shared" si="124"/>
        <v>0.42194092827004215</v>
      </c>
      <c r="L552" s="11">
        <f t="shared" si="125"/>
        <v>0.29069767441860467</v>
      </c>
      <c r="M552" s="11">
        <f t="shared" si="126"/>
        <v>0.30959752321981426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-0.28307788727563599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0.22936525368556548</v>
      </c>
      <c r="Q552" s="11">
        <f>2*'OddsRatio_working_3-way'!K552*'OddsRatio_working_3-way'!L552*'OddsRatio_working_3-way'!M552</f>
        <v>7.5948759498531609E-2</v>
      </c>
      <c r="R552" s="11">
        <f t="shared" si="127"/>
        <v>0</v>
      </c>
      <c r="S552" s="11">
        <f t="shared" si="128"/>
        <v>-0.81025492981099601</v>
      </c>
      <c r="T552" s="11">
        <f t="shared" si="129"/>
        <v>-0.26829633437450195</v>
      </c>
      <c r="U552" s="11">
        <f>'OddsRatio_working_3-way'!S552-'OddsRatio_working_3-way'!R552^2/3</f>
        <v>-0.81025492981099601</v>
      </c>
      <c r="V552" s="11">
        <f>'OddsRatio_working_3-way'!S552*'OddsRatio_working_3-way'!R552/3-2*'OddsRatio_working_3-way'!R552^3/27-'OddsRatio_working_3-way'!T552</f>
        <v>0.26829633437450195</v>
      </c>
      <c r="W552" s="11">
        <f>'OddsRatio_working_3-way'!V552^2+4*'OddsRatio_working_3-way'!U552^3/27</f>
        <v>-6.8234378926614325E-3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0.14036235333188168</v>
      </c>
      <c r="Y552" s="11">
        <f>IF('OddsRatio_working_3-way'!W552&gt;=0,IF('OddsRatio_working_3-way'!V552+SQRT('OddsRatio_working_3-way'!W552)&gt;0,0,PI()),ACOS('OddsRatio_working_3-way'!V552/(2*'OddsRatio_working_3-way'!X552)))</f>
        <v>0.29867388161622443</v>
      </c>
      <c r="Z552" s="11">
        <f>'OddsRatio_working_3-way'!X552^(1/3)*COS('OddsRatio_working_3-way'!Y552/3)</f>
        <v>0.51712356814096605</v>
      </c>
      <c r="AA552" s="11">
        <f>'OddsRatio_working_3-way'!X552^(1/3)*COS(('OddsRatio_working_3-way'!Y552+2*PI())/3)</f>
        <v>-0.30329593106822728</v>
      </c>
      <c r="AB552" s="11">
        <f>'OddsRatio_working_3-way'!X552^(1/3)*COS(('OddsRatio_working_3-way'!Y552+4*PI())/3)</f>
        <v>-0.21382763707273894</v>
      </c>
      <c r="AC552" s="11">
        <f>'OddsRatio_working_3-way'!X552^(1/3)*SIN('OddsRatio_working_3-way'!Y552/3)</f>
        <v>5.1654543622231791E-2</v>
      </c>
      <c r="AD552" s="11">
        <f>'OddsRatio_working_3-way'!X552^(1/3)*SIN(('OddsRatio_working_3-way'!Y552+2*PI())/3)</f>
        <v>0.42201487509461388</v>
      </c>
      <c r="AE552" s="11">
        <f>'OddsRatio_working_3-way'!X552^(1/3)*SIN(('OddsRatio_working_3-way'!Y552+4*PI())/3)</f>
        <v>-0.47366941871684565</v>
      </c>
      <c r="AF552" s="11">
        <f>-'OddsRatio_working_3-way'!U552/(3*'OddsRatio_working_3-way'!X552^(1/3))*COS(('OddsRatio_working_3-way'!Y552)/3)</f>
        <v>0.51712356814096594</v>
      </c>
      <c r="AG552" s="11">
        <f>-'OddsRatio_working_3-way'!U552/(3*'OddsRatio_working_3-way'!X552^(1/3))*COS(('OddsRatio_working_3-way'!Y552+2*PI())/3)</f>
        <v>-0.30329593106822722</v>
      </c>
      <c r="AH552" s="11">
        <f>-'OddsRatio_working_3-way'!U552/(3*'OddsRatio_working_3-way'!X552^(1/3))*COS(('OddsRatio_working_3-way'!Y552+4*PI())/3)</f>
        <v>-0.21382763707273889</v>
      </c>
      <c r="AI552" s="11">
        <f>'OddsRatio_working_3-way'!U552/(3*'OddsRatio_working_3-way'!X552^(1/3))*SIN(('OddsRatio_working_3-way'!Y552)/3)</f>
        <v>-5.1654543622231777E-2</v>
      </c>
      <c r="AJ552" s="11">
        <f>'OddsRatio_working_3-way'!U552/(3*'OddsRatio_working_3-way'!X552^(1/3))*SIN(('OddsRatio_working_3-way'!Y552+2*PI())/3)</f>
        <v>-0.42201487509461377</v>
      </c>
      <c r="AK552" s="11">
        <f>'OddsRatio_working_3-way'!U552/(3*'OddsRatio_working_3-way'!X552^(1/3))*SIN(('OddsRatio_working_3-way'!Y552+4*PI())/3)</f>
        <v>0.47366941871684554</v>
      </c>
      <c r="AL552" s="11">
        <f>'OddsRatio_working_3-way'!Z552+'OddsRatio_working_3-way'!AF552</f>
        <v>1.0342471362819321</v>
      </c>
      <c r="AM552" s="11">
        <f>'OddsRatio_working_3-way'!AA552+'OddsRatio_working_3-way'!AG552</f>
        <v>-0.60659186213645455</v>
      </c>
      <c r="AN552" s="11">
        <f>'OddsRatio_working_3-way'!AB552+'OddsRatio_working_3-way'!AH552</f>
        <v>-0.42765527414547783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1.0342471362819321</v>
      </c>
      <c r="AS552" s="11">
        <f>IF(('OddsRatio_working_3-way'!X552=0),IF(Q552&gt;0,-Q552^(1/3),(-Q552)^(1/3)),'OddsRatio_working_3-way'!AM552-'OddsRatio_working_3-way'!R552/3)</f>
        <v>-0.60659186213645455</v>
      </c>
      <c r="AT552" s="11">
        <f>IF(('OddsRatio_working_3-way'!X552=0),IF(Q552&gt;0,-Q552^(1/3),(-Q552)^(1/3)),'OddsRatio_working_3-way'!AN552-'OddsRatio_working_3-way'!R552/3)</f>
        <v>-0.42765527414547783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3.21</v>
      </c>
      <c r="B553" s="4">
        <f>IF('True_Odds_Calculator_3-way'!B554="","",'True_Odds_Calculator_3-way'!B554)</f>
        <v>3.66</v>
      </c>
      <c r="C553" s="4">
        <f>IF('True_Odds_Calculator_3-way'!C554="","",'True_Odds_Calculator_3-way'!C554)</f>
        <v>2.29</v>
      </c>
      <c r="D553" s="9">
        <f t="shared" si="117"/>
        <v>0.30455975830279003</v>
      </c>
      <c r="E553" s="9">
        <f t="shared" si="118"/>
        <v>0.26678196967712381</v>
      </c>
      <c r="F553" s="9">
        <f t="shared" si="119"/>
        <v>0.42865827202008627</v>
      </c>
      <c r="G553" s="9">
        <f t="shared" si="120"/>
        <v>1.0332252827836736</v>
      </c>
      <c r="H553" s="9">
        <f t="shared" si="121"/>
        <v>3.283427874951919</v>
      </c>
      <c r="I553" s="9">
        <f t="shared" si="122"/>
        <v>3.7483792522045714</v>
      </c>
      <c r="J553" s="9">
        <f t="shared" si="123"/>
        <v>2.3328606147909388</v>
      </c>
      <c r="K553" s="11">
        <f t="shared" si="124"/>
        <v>0.3115264797507788</v>
      </c>
      <c r="L553" s="11">
        <f t="shared" si="125"/>
        <v>0.27322404371584696</v>
      </c>
      <c r="M553" s="11">
        <f t="shared" si="126"/>
        <v>0.4366812227074236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-0.28186556391332929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0.22895973408557013</v>
      </c>
      <c r="Q553" s="11">
        <f>2*'OddsRatio_working_3-way'!K553*'OddsRatio_working_3-way'!L553*'OddsRatio_working_3-way'!M553</f>
        <v>7.4337576001808472E-2</v>
      </c>
      <c r="R553" s="11">
        <f t="shared" si="127"/>
        <v>0</v>
      </c>
      <c r="S553" s="11">
        <f t="shared" si="128"/>
        <v>-0.81230119389814093</v>
      </c>
      <c r="T553" s="11">
        <f t="shared" si="129"/>
        <v>-0.26373415386303273</v>
      </c>
      <c r="U553" s="11">
        <f>'OddsRatio_working_3-way'!S553-'OddsRatio_working_3-way'!R553^2/3</f>
        <v>-0.81230119389814093</v>
      </c>
      <c r="V553" s="11">
        <f>'OddsRatio_working_3-way'!S553*'OddsRatio_working_3-way'!R553/3-2*'OddsRatio_working_3-way'!R553^3/27-'OddsRatio_working_3-way'!T553</f>
        <v>0.26373415386303273</v>
      </c>
      <c r="W553" s="11">
        <f>'OddsRatio_working_3-way'!V553^2+4*'OddsRatio_working_3-way'!U553^3/27</f>
        <v>-9.8492324097834844E-3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0.1408944075572495</v>
      </c>
      <c r="Y553" s="11">
        <f>IF('OddsRatio_working_3-way'!W553&gt;=0,IF('OddsRatio_working_3-way'!V553+SQRT('OddsRatio_working_3-way'!W553)&gt;0,0,PI()),ACOS('OddsRatio_working_3-way'!V553/(2*'OddsRatio_working_3-way'!X553)))</f>
        <v>0.35991036382310182</v>
      </c>
      <c r="Z553" s="11">
        <f>'OddsRatio_working_3-way'!X553^(1/3)*COS('OddsRatio_working_3-way'!Y553/3)</f>
        <v>0.51661264139183694</v>
      </c>
      <c r="AA553" s="11">
        <f>'OddsRatio_working_3-way'!X553^(1/3)*COS(('OddsRatio_working_3-way'!Y553+2*PI())/3)</f>
        <v>-0.31223991449558336</v>
      </c>
      <c r="AB553" s="11">
        <f>'OddsRatio_working_3-way'!X553^(1/3)*COS(('OddsRatio_working_3-way'!Y553+4*PI())/3)</f>
        <v>-0.20437272689625344</v>
      </c>
      <c r="AC553" s="11">
        <f>'OddsRatio_working_3-way'!X553^(1/3)*SIN('OddsRatio_working_3-way'!Y553/3)</f>
        <v>6.227714979720101E-2</v>
      </c>
      <c r="AD553" s="11">
        <f>'OddsRatio_working_3-way'!X553^(1/3)*SIN(('OddsRatio_working_3-way'!Y553+2*PI())/3)</f>
        <v>0.41626109646291048</v>
      </c>
      <c r="AE553" s="11">
        <f>'OddsRatio_working_3-way'!X553^(1/3)*SIN(('OddsRatio_working_3-way'!Y553+4*PI())/3)</f>
        <v>-0.47853824626011149</v>
      </c>
      <c r="AF553" s="11">
        <f>-'OddsRatio_working_3-way'!U553/(3*'OddsRatio_working_3-way'!X553^(1/3))*COS(('OddsRatio_working_3-way'!Y553)/3)</f>
        <v>0.51661264139183682</v>
      </c>
      <c r="AG553" s="11">
        <f>-'OddsRatio_working_3-way'!U553/(3*'OddsRatio_working_3-way'!X553^(1/3))*COS(('OddsRatio_working_3-way'!Y553+2*PI())/3)</f>
        <v>-0.3122399144955833</v>
      </c>
      <c r="AH553" s="11">
        <f>-'OddsRatio_working_3-way'!U553/(3*'OddsRatio_working_3-way'!X553^(1/3))*COS(('OddsRatio_working_3-way'!Y553+4*PI())/3)</f>
        <v>-0.20437272689625341</v>
      </c>
      <c r="AI553" s="11">
        <f>'OddsRatio_working_3-way'!U553/(3*'OddsRatio_working_3-way'!X553^(1/3))*SIN(('OddsRatio_working_3-way'!Y553)/3)</f>
        <v>-6.2277149797200997E-2</v>
      </c>
      <c r="AJ553" s="11">
        <f>'OddsRatio_working_3-way'!U553/(3*'OddsRatio_working_3-way'!X553^(1/3))*SIN(('OddsRatio_working_3-way'!Y553+2*PI())/3)</f>
        <v>-0.41626109646291043</v>
      </c>
      <c r="AK553" s="11">
        <f>'OddsRatio_working_3-way'!U553/(3*'OddsRatio_working_3-way'!X553^(1/3))*SIN(('OddsRatio_working_3-way'!Y553+4*PI())/3)</f>
        <v>0.47853824626011138</v>
      </c>
      <c r="AL553" s="11">
        <f>'OddsRatio_working_3-way'!Z553+'OddsRatio_working_3-way'!AF553</f>
        <v>1.0332252827836736</v>
      </c>
      <c r="AM553" s="11">
        <f>'OddsRatio_working_3-way'!AA553+'OddsRatio_working_3-way'!AG553</f>
        <v>-0.62447982899116661</v>
      </c>
      <c r="AN553" s="11">
        <f>'OddsRatio_working_3-way'!AB553+'OddsRatio_working_3-way'!AH553</f>
        <v>-0.40874545379250682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1.0332252827836736</v>
      </c>
      <c r="AS553" s="11">
        <f>IF(('OddsRatio_working_3-way'!X553=0),IF(Q553&gt;0,-Q553^(1/3),(-Q553)^(1/3)),'OddsRatio_working_3-way'!AM553-'OddsRatio_working_3-way'!R553/3)</f>
        <v>-0.62447982899116661</v>
      </c>
      <c r="AT553" s="11">
        <f>IF(('OddsRatio_working_3-way'!X553=0),IF(Q553&gt;0,-Q553^(1/3),(-Q553)^(1/3)),'OddsRatio_working_3-way'!AN553-'OddsRatio_working_3-way'!R553/3)</f>
        <v>-0.40874545379250682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2.35</v>
      </c>
      <c r="B554" s="4">
        <f>IF('True_Odds_Calculator_3-way'!B555="","",'True_Odds_Calculator_3-way'!B555)</f>
        <v>3.22</v>
      </c>
      <c r="C554" s="4">
        <f>IF('True_Odds_Calculator_3-way'!C555="","",'True_Odds_Calculator_3-way'!C555)</f>
        <v>3.5</v>
      </c>
      <c r="D554" s="9">
        <f t="shared" si="117"/>
        <v>0.41746660275720798</v>
      </c>
      <c r="E554" s="9">
        <f t="shared" si="118"/>
        <v>0.30352147929779527</v>
      </c>
      <c r="F554" s="9">
        <f t="shared" si="119"/>
        <v>0.2790119179449968</v>
      </c>
      <c r="G554" s="9">
        <f t="shared" si="120"/>
        <v>1.0336305163812187</v>
      </c>
      <c r="H554" s="9">
        <f t="shared" si="121"/>
        <v>2.3954011971146452</v>
      </c>
      <c r="I554" s="9">
        <f t="shared" si="122"/>
        <v>3.2946597463663054</v>
      </c>
      <c r="J554" s="9">
        <f t="shared" si="123"/>
        <v>3.584076290953047</v>
      </c>
      <c r="K554" s="11">
        <f t="shared" si="124"/>
        <v>0.42553191489361702</v>
      </c>
      <c r="L554" s="11">
        <f t="shared" si="125"/>
        <v>0.3105590062111801</v>
      </c>
      <c r="M554" s="11">
        <f t="shared" si="126"/>
        <v>0.2857142857142857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-0.28290131963978937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0.22919065868715666</v>
      </c>
      <c r="Q554" s="11">
        <f>2*'OddsRatio_working_3-way'!K554*'OddsRatio_working_3-way'!L554*'OddsRatio_working_3-way'!M554</f>
        <v>7.5515867771715525E-2</v>
      </c>
      <c r="R554" s="11">
        <f t="shared" si="127"/>
        <v>0</v>
      </c>
      <c r="S554" s="11">
        <f t="shared" si="128"/>
        <v>-0.81014347681014331</v>
      </c>
      <c r="T554" s="11">
        <f t="shared" si="129"/>
        <v>-0.26693360026693352</v>
      </c>
      <c r="U554" s="11">
        <f>'OddsRatio_working_3-way'!S554-'OddsRatio_working_3-way'!R554^2/3</f>
        <v>-0.81014347681014331</v>
      </c>
      <c r="V554" s="11">
        <f>'OddsRatio_working_3-way'!S554*'OddsRatio_working_3-way'!R554/3-2*'OddsRatio_working_3-way'!R554^3/27-'OddsRatio_working_3-way'!T554</f>
        <v>0.26693360026693352</v>
      </c>
      <c r="W554" s="11">
        <f>'OddsRatio_working_3-way'!V554^2+4*'OddsRatio_working_3-way'!U554^3/27</f>
        <v>-7.5202982976225047E-3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0.14033339343246992</v>
      </c>
      <c r="Y554" s="11">
        <f>IF('OddsRatio_working_3-way'!W554&gt;=0,IF('OddsRatio_working_3-way'!V554+SQRT('OddsRatio_working_3-way'!W554)&gt;0,0,PI()),ACOS('OddsRatio_working_3-way'!V554/(2*'OddsRatio_working_3-way'!X554)))</f>
        <v>0.3141174815389618</v>
      </c>
      <c r="Z554" s="11">
        <f>'OddsRatio_working_3-way'!X554^(1/3)*COS('OddsRatio_working_3-way'!Y554/3)</f>
        <v>0.51681525819060936</v>
      </c>
      <c r="AA554" s="11">
        <f>'OddsRatio_working_3-way'!X554^(1/3)*COS(('OddsRatio_working_3-way'!Y554+2*PI())/3)</f>
        <v>-0.30544336953346712</v>
      </c>
      <c r="AB554" s="11">
        <f>'OddsRatio_working_3-way'!X554^(1/3)*COS(('OddsRatio_working_3-way'!Y554+4*PI())/3)</f>
        <v>-0.21137188865714251</v>
      </c>
      <c r="AC554" s="11">
        <f>'OddsRatio_working_3-way'!X554^(1/3)*SIN('OddsRatio_working_3-way'!Y554/3)</f>
        <v>5.4312194807012937E-2</v>
      </c>
      <c r="AD554" s="11">
        <f>'OddsRatio_working_3-way'!X554^(1/3)*SIN(('OddsRatio_working_3-way'!Y554+2*PI())/3)</f>
        <v>0.42041904525297491</v>
      </c>
      <c r="AE554" s="11">
        <f>'OddsRatio_working_3-way'!X554^(1/3)*SIN(('OddsRatio_working_3-way'!Y554+4*PI())/3)</f>
        <v>-0.47473124005998762</v>
      </c>
      <c r="AF554" s="11">
        <f>-'OddsRatio_working_3-way'!U554/(3*'OddsRatio_working_3-way'!X554^(1/3))*COS(('OddsRatio_working_3-way'!Y554)/3)</f>
        <v>0.51681525819060936</v>
      </c>
      <c r="AG554" s="11">
        <f>-'OddsRatio_working_3-way'!U554/(3*'OddsRatio_working_3-way'!X554^(1/3))*COS(('OddsRatio_working_3-way'!Y554+2*PI())/3)</f>
        <v>-0.30544336953346712</v>
      </c>
      <c r="AH554" s="11">
        <f>-'OddsRatio_working_3-way'!U554/(3*'OddsRatio_working_3-way'!X554^(1/3))*COS(('OddsRatio_working_3-way'!Y554+4*PI())/3)</f>
        <v>-0.21137188865714251</v>
      </c>
      <c r="AI554" s="11">
        <f>'OddsRatio_working_3-way'!U554/(3*'OddsRatio_working_3-way'!X554^(1/3))*SIN(('OddsRatio_working_3-way'!Y554)/3)</f>
        <v>-5.4312194807012937E-2</v>
      </c>
      <c r="AJ554" s="11">
        <f>'OddsRatio_working_3-way'!U554/(3*'OddsRatio_working_3-way'!X554^(1/3))*SIN(('OddsRatio_working_3-way'!Y554+2*PI())/3)</f>
        <v>-0.42041904525297491</v>
      </c>
      <c r="AK554" s="11">
        <f>'OddsRatio_working_3-way'!U554/(3*'OddsRatio_working_3-way'!X554^(1/3))*SIN(('OddsRatio_working_3-way'!Y554+4*PI())/3)</f>
        <v>0.47473124005998762</v>
      </c>
      <c r="AL554" s="11">
        <f>'OddsRatio_working_3-way'!Z554+'OddsRatio_working_3-way'!AF554</f>
        <v>1.0336305163812187</v>
      </c>
      <c r="AM554" s="11">
        <f>'OddsRatio_working_3-way'!AA554+'OddsRatio_working_3-way'!AG554</f>
        <v>-0.61088673906693425</v>
      </c>
      <c r="AN554" s="11">
        <f>'OddsRatio_working_3-way'!AB554+'OddsRatio_working_3-way'!AH554</f>
        <v>-0.42274377731428503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1.0336305163812187</v>
      </c>
      <c r="AS554" s="11">
        <f>IF(('OddsRatio_working_3-way'!X554=0),IF(Q554&gt;0,-Q554^(1/3),(-Q554)^(1/3)),'OddsRatio_working_3-way'!AM554-'OddsRatio_working_3-way'!R554/3)</f>
        <v>-0.61088673906693425</v>
      </c>
      <c r="AT554" s="11">
        <f>IF(('OddsRatio_working_3-way'!X554=0),IF(Q554&gt;0,-Q554^(1/3),(-Q554)^(1/3)),'OddsRatio_working_3-way'!AN554-'OddsRatio_working_3-way'!R554/3)</f>
        <v>-0.42274377731428503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4.4800000000000004</v>
      </c>
      <c r="B555" s="4">
        <f>IF('True_Odds_Calculator_3-way'!B556="","",'True_Odds_Calculator_3-way'!B556)</f>
        <v>3.46</v>
      </c>
      <c r="C555" s="4">
        <f>IF('True_Odds_Calculator_3-way'!C556="","",'True_Odds_Calculator_3-way'!C556)</f>
        <v>1.95</v>
      </c>
      <c r="D555" s="9">
        <f t="shared" si="117"/>
        <v>0.21634283885612662</v>
      </c>
      <c r="E555" s="9">
        <f t="shared" si="118"/>
        <v>0.28085260949744539</v>
      </c>
      <c r="F555" s="9">
        <f t="shared" si="119"/>
        <v>0.5028045516464279</v>
      </c>
      <c r="G555" s="9">
        <f t="shared" si="120"/>
        <v>1.0408888068576894</v>
      </c>
      <c r="H555" s="9">
        <f t="shared" si="121"/>
        <v>4.6222930478647593</v>
      </c>
      <c r="I555" s="9">
        <f t="shared" si="122"/>
        <v>3.5605864648699157</v>
      </c>
      <c r="J555" s="9">
        <f t="shared" si="123"/>
        <v>1.9888443665148041</v>
      </c>
      <c r="K555" s="11">
        <f t="shared" si="124"/>
        <v>0.2232142857142857</v>
      </c>
      <c r="L555" s="11">
        <f t="shared" si="125"/>
        <v>0.28901734104046245</v>
      </c>
      <c r="M555" s="11">
        <f t="shared" si="126"/>
        <v>0.51282051282051289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-0.26906005843867098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0.22794522433250763</v>
      </c>
      <c r="Q555" s="11">
        <f>2*'OddsRatio_working_3-way'!K555*'OddsRatio_working_3-way'!L555*'OddsRatio_working_3-way'!M555</f>
        <v>6.6166973681424546E-2</v>
      </c>
      <c r="R555" s="11">
        <f t="shared" si="127"/>
        <v>0</v>
      </c>
      <c r="S555" s="11">
        <f t="shared" si="128"/>
        <v>-0.84719086755295947</v>
      </c>
      <c r="T555" s="11">
        <f t="shared" si="129"/>
        <v>-0.2459189746162436</v>
      </c>
      <c r="U555" s="11">
        <f>'OddsRatio_working_3-way'!S555-'OddsRatio_working_3-way'!R555^2/3</f>
        <v>-0.84719086755295947</v>
      </c>
      <c r="V555" s="11">
        <f>'OddsRatio_working_3-way'!S555*'OddsRatio_working_3-way'!R555/3-2*'OddsRatio_working_3-way'!R555^3/27-'OddsRatio_working_3-way'!T555</f>
        <v>0.2459189746162436</v>
      </c>
      <c r="W555" s="11">
        <f>'OddsRatio_working_3-way'!V555^2+4*'OddsRatio_working_3-way'!U555^3/27</f>
        <v>-2.960627360925993E-2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0.15006866402214403</v>
      </c>
      <c r="Y555" s="11">
        <f>IF('OddsRatio_working_3-way'!W555&gt;=0,IF('OddsRatio_working_3-way'!V555+SQRT('OddsRatio_working_3-way'!W555)&gt;0,0,PI()),ACOS('OddsRatio_working_3-way'!V555/(2*'OddsRatio_working_3-way'!X555)))</f>
        <v>0.61051157245530874</v>
      </c>
      <c r="Z555" s="11">
        <f>'OddsRatio_working_3-way'!X555^(1/3)*COS('OddsRatio_working_3-way'!Y555/3)</f>
        <v>0.52044440342884468</v>
      </c>
      <c r="AA555" s="11">
        <f>'OddsRatio_working_3-way'!X555^(1/3)*COS(('OddsRatio_working_3-way'!Y555+2*PI())/3)</f>
        <v>-0.35323259948228131</v>
      </c>
      <c r="AB555" s="11">
        <f>'OddsRatio_working_3-way'!X555^(1/3)*COS(('OddsRatio_working_3-way'!Y555+4*PI())/3)</f>
        <v>-0.16721180394656354</v>
      </c>
      <c r="AC555" s="11">
        <f>'OddsRatio_working_3-way'!X555^(1/3)*SIN('OddsRatio_working_3-way'!Y555/3)</f>
        <v>0.10739915637741518</v>
      </c>
      <c r="AD555" s="11">
        <f>'OddsRatio_working_3-way'!X555^(1/3)*SIN(('OddsRatio_working_3-way'!Y555+2*PI())/3)</f>
        <v>0.39701849643810899</v>
      </c>
      <c r="AE555" s="11">
        <f>'OddsRatio_working_3-way'!X555^(1/3)*SIN(('OddsRatio_working_3-way'!Y555+4*PI())/3)</f>
        <v>-0.50441765281552409</v>
      </c>
      <c r="AF555" s="11">
        <f>-'OddsRatio_working_3-way'!U555/(3*'OddsRatio_working_3-way'!X555^(1/3))*COS(('OddsRatio_working_3-way'!Y555)/3)</f>
        <v>0.52044440342884468</v>
      </c>
      <c r="AG555" s="11">
        <f>-'OddsRatio_working_3-way'!U555/(3*'OddsRatio_working_3-way'!X555^(1/3))*COS(('OddsRatio_working_3-way'!Y555+2*PI())/3)</f>
        <v>-0.35323259948228131</v>
      </c>
      <c r="AH555" s="11">
        <f>-'OddsRatio_working_3-way'!U555/(3*'OddsRatio_working_3-way'!X555^(1/3))*COS(('OddsRatio_working_3-way'!Y555+4*PI())/3)</f>
        <v>-0.16721180394656354</v>
      </c>
      <c r="AI555" s="11">
        <f>'OddsRatio_working_3-way'!U555/(3*'OddsRatio_working_3-way'!X555^(1/3))*SIN(('OddsRatio_working_3-way'!Y555)/3)</f>
        <v>-0.10739915637741518</v>
      </c>
      <c r="AJ555" s="11">
        <f>'OddsRatio_working_3-way'!U555/(3*'OddsRatio_working_3-way'!X555^(1/3))*SIN(('OddsRatio_working_3-way'!Y555+2*PI())/3)</f>
        <v>-0.39701849643810899</v>
      </c>
      <c r="AK555" s="11">
        <f>'OddsRatio_working_3-way'!U555/(3*'OddsRatio_working_3-way'!X555^(1/3))*SIN(('OddsRatio_working_3-way'!Y555+4*PI())/3)</f>
        <v>0.50441765281552409</v>
      </c>
      <c r="AL555" s="11">
        <f>'OddsRatio_working_3-way'!Z555+'OddsRatio_working_3-way'!AF555</f>
        <v>1.0408888068576894</v>
      </c>
      <c r="AM555" s="11">
        <f>'OddsRatio_working_3-way'!AA555+'OddsRatio_working_3-way'!AG555</f>
        <v>-0.70646519896456261</v>
      </c>
      <c r="AN555" s="11">
        <f>'OddsRatio_working_3-way'!AB555+'OddsRatio_working_3-way'!AH555</f>
        <v>-0.33442360789312708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1.0408888068576894</v>
      </c>
      <c r="AS555" s="11">
        <f>IF(('OddsRatio_working_3-way'!X555=0),IF(Q555&gt;0,-Q555^(1/3),(-Q555)^(1/3)),'OddsRatio_working_3-way'!AM555-'OddsRatio_working_3-way'!R555/3)</f>
        <v>-0.70646519896456261</v>
      </c>
      <c r="AT555" s="11">
        <f>IF(('OddsRatio_working_3-way'!X555=0),IF(Q555&gt;0,-Q555^(1/3),(-Q555)^(1/3)),'OddsRatio_working_3-way'!AN555-'OddsRatio_working_3-way'!R555/3)</f>
        <v>-0.33442360789312708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1.63</v>
      </c>
      <c r="B556" s="4">
        <f>IF('True_Odds_Calculator_3-way'!B557="","",'True_Odds_Calculator_3-way'!B557)</f>
        <v>4.43</v>
      </c>
      <c r="C556" s="4">
        <f>IF('True_Odds_Calculator_3-way'!C557="","",'True_Odds_Calculator_3-way'!C557)</f>
        <v>5.41</v>
      </c>
      <c r="D556" s="9">
        <f t="shared" si="117"/>
        <v>0.60324779817648144</v>
      </c>
      <c r="E556" s="9">
        <f t="shared" si="118"/>
        <v>0.21830361708672308</v>
      </c>
      <c r="F556" s="9">
        <f t="shared" si="119"/>
        <v>0.17844858473679551</v>
      </c>
      <c r="G556" s="9">
        <f t="shared" si="120"/>
        <v>1.0439580577393692</v>
      </c>
      <c r="H556" s="9">
        <f t="shared" si="121"/>
        <v>1.6576935763758027</v>
      </c>
      <c r="I556" s="9">
        <f t="shared" si="122"/>
        <v>4.5807761380460361</v>
      </c>
      <c r="J556" s="9">
        <f t="shared" si="123"/>
        <v>5.6038550346306186</v>
      </c>
      <c r="K556" s="11">
        <f t="shared" si="124"/>
        <v>0.61349693251533743</v>
      </c>
      <c r="L556" s="11">
        <f t="shared" si="125"/>
        <v>0.22573363431151244</v>
      </c>
      <c r="M556" s="11">
        <f t="shared" si="126"/>
        <v>0.18484288354898337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-0.24394092328366312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0.21681774067773954</v>
      </c>
      <c r="Q556" s="11">
        <f>2*'OddsRatio_working_3-way'!K556*'OddsRatio_working_3-way'!L556*'OddsRatio_working_3-way'!M556</f>
        <v>5.1196632981756675E-2</v>
      </c>
      <c r="R556" s="11">
        <f t="shared" si="127"/>
        <v>0</v>
      </c>
      <c r="S556" s="11">
        <f t="shared" si="128"/>
        <v>-0.88881249508765781</v>
      </c>
      <c r="T556" s="11">
        <f t="shared" si="129"/>
        <v>-0.20987308030405141</v>
      </c>
      <c r="U556" s="11">
        <f>'OddsRatio_working_3-way'!S556-'OddsRatio_working_3-way'!R556^2/3</f>
        <v>-0.88881249508765781</v>
      </c>
      <c r="V556" s="11">
        <f>'OddsRatio_working_3-way'!S556*'OddsRatio_working_3-way'!R556/3-2*'OddsRatio_working_3-way'!R556^3/27-'OddsRatio_working_3-way'!T556</f>
        <v>0.20987308030405141</v>
      </c>
      <c r="W556" s="11">
        <f>'OddsRatio_working_3-way'!V556^2+4*'OddsRatio_working_3-way'!U556^3/27</f>
        <v>-5.9975645060068125E-2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0.16126248393254625</v>
      </c>
      <c r="Y556" s="11">
        <f>IF('OddsRatio_working_3-way'!W556&gt;=0,IF('OddsRatio_working_3-way'!V556+SQRT('OddsRatio_working_3-way'!W556)&gt;0,0,PI()),ACOS('OddsRatio_working_3-way'!V556/(2*'OddsRatio_working_3-way'!X556)))</f>
        <v>0.8622655529723191</v>
      </c>
      <c r="Z556" s="11">
        <f>'OddsRatio_working_3-way'!X556^(1/3)*COS('OddsRatio_working_3-way'!Y556/3)</f>
        <v>0.52197902886968461</v>
      </c>
      <c r="AA556" s="11">
        <f>'OddsRatio_working_3-way'!X556^(1/3)*COS(('OddsRatio_working_3-way'!Y556+2*PI())/3)</f>
        <v>-0.39461789404452768</v>
      </c>
      <c r="AB556" s="11">
        <f>'OddsRatio_working_3-way'!X556^(1/3)*COS(('OddsRatio_working_3-way'!Y556+4*PI())/3)</f>
        <v>-0.12736113482515701</v>
      </c>
      <c r="AC556" s="11">
        <f>'OddsRatio_working_3-way'!X556^(1/3)*SIN('OddsRatio_working_3-way'!Y556/3)</f>
        <v>0.15430076187805083</v>
      </c>
      <c r="AD556" s="11">
        <f>'OddsRatio_working_3-way'!X556^(1/3)*SIN(('OddsRatio_working_3-way'!Y556+2*PI())/3)</f>
        <v>0.37489671830485244</v>
      </c>
      <c r="AE556" s="11">
        <f>'OddsRatio_working_3-way'!X556^(1/3)*SIN(('OddsRatio_working_3-way'!Y556+4*PI())/3)</f>
        <v>-0.52919748018290302</v>
      </c>
      <c r="AF556" s="11">
        <f>-'OddsRatio_working_3-way'!U556/(3*'OddsRatio_working_3-way'!X556^(1/3))*COS(('OddsRatio_working_3-way'!Y556)/3)</f>
        <v>0.5219790288696845</v>
      </c>
      <c r="AG556" s="11">
        <f>-'OddsRatio_working_3-way'!U556/(3*'OddsRatio_working_3-way'!X556^(1/3))*COS(('OddsRatio_working_3-way'!Y556+2*PI())/3)</f>
        <v>-0.39461789404452763</v>
      </c>
      <c r="AH556" s="11">
        <f>-'OddsRatio_working_3-way'!U556/(3*'OddsRatio_working_3-way'!X556^(1/3))*COS(('OddsRatio_working_3-way'!Y556+4*PI())/3)</f>
        <v>-0.12736113482515699</v>
      </c>
      <c r="AI556" s="11">
        <f>'OddsRatio_working_3-way'!U556/(3*'OddsRatio_working_3-way'!X556^(1/3))*SIN(('OddsRatio_working_3-way'!Y556)/3)</f>
        <v>-0.15430076187805081</v>
      </c>
      <c r="AJ556" s="11">
        <f>'OddsRatio_working_3-way'!U556/(3*'OddsRatio_working_3-way'!X556^(1/3))*SIN(('OddsRatio_working_3-way'!Y556+2*PI())/3)</f>
        <v>-0.37489671830485233</v>
      </c>
      <c r="AK556" s="11">
        <f>'OddsRatio_working_3-way'!U556/(3*'OddsRatio_working_3-way'!X556^(1/3))*SIN(('OddsRatio_working_3-way'!Y556+4*PI())/3)</f>
        <v>0.52919748018290302</v>
      </c>
      <c r="AL556" s="11">
        <f>'OddsRatio_working_3-way'!Z556+'OddsRatio_working_3-way'!AF556</f>
        <v>1.0439580577393692</v>
      </c>
      <c r="AM556" s="11">
        <f>'OddsRatio_working_3-way'!AA556+'OddsRatio_working_3-way'!AG556</f>
        <v>-0.78923578808905526</v>
      </c>
      <c r="AN556" s="11">
        <f>'OddsRatio_working_3-way'!AB556+'OddsRatio_working_3-way'!AH556</f>
        <v>-0.25472226965031397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1.0439580577393692</v>
      </c>
      <c r="AS556" s="11">
        <f>IF(('OddsRatio_working_3-way'!X556=0),IF(Q556&gt;0,-Q556^(1/3),(-Q556)^(1/3)),'OddsRatio_working_3-way'!AM556-'OddsRatio_working_3-way'!R556/3)</f>
        <v>-0.78923578808905526</v>
      </c>
      <c r="AT556" s="11">
        <f>IF(('OddsRatio_working_3-way'!X556=0),IF(Q556&gt;0,-Q556^(1/3),(-Q556)^(1/3)),'OddsRatio_working_3-way'!AN556-'OddsRatio_working_3-way'!R556/3)</f>
        <v>-0.25472226965031397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1.1599999999999999</v>
      </c>
      <c r="B557" s="4">
        <f>IF('True_Odds_Calculator_3-way'!B558="","",'True_Odds_Calculator_3-way'!B558)</f>
        <v>7.27</v>
      </c>
      <c r="C557" s="4">
        <f>IF('True_Odds_Calculator_3-way'!C558="","",'True_Odds_Calculator_3-way'!C558)</f>
        <v>17.649999999999999</v>
      </c>
      <c r="D557" s="9">
        <f t="shared" si="117"/>
        <v>0.83705799901670386</v>
      </c>
      <c r="E557" s="9">
        <f t="shared" si="118"/>
        <v>0.11589832532669946</v>
      </c>
      <c r="F557" s="9">
        <f t="shared" si="119"/>
        <v>4.7043675656596617E-2</v>
      </c>
      <c r="G557" s="9">
        <f t="shared" si="120"/>
        <v>1.2166271720023063</v>
      </c>
      <c r="H557" s="9">
        <f t="shared" si="121"/>
        <v>1.1946603475203688</v>
      </c>
      <c r="I557" s="9">
        <f t="shared" si="122"/>
        <v>8.6282523684544596</v>
      </c>
      <c r="J557" s="9">
        <f t="shared" si="123"/>
        <v>21.256842413838399</v>
      </c>
      <c r="K557" s="11">
        <f t="shared" si="124"/>
        <v>0.86206896551724144</v>
      </c>
      <c r="L557" s="11">
        <f t="shared" si="125"/>
        <v>0.13755158184319122</v>
      </c>
      <c r="M557" s="11">
        <f t="shared" si="126"/>
        <v>5.6657223796034002E-2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-0.11221854967127753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0.15505961262776466</v>
      </c>
      <c r="Q557" s="11">
        <f>2*'OddsRatio_working_3-way'!K557*'OddsRatio_working_3-way'!L557*'OddsRatio_working_3-way'!M557</f>
        <v>1.3436708199979608E-2</v>
      </c>
      <c r="R557" s="11">
        <f t="shared" si="127"/>
        <v>0</v>
      </c>
      <c r="S557" s="11">
        <f t="shared" si="128"/>
        <v>-1.3817645396592784</v>
      </c>
      <c r="T557" s="11">
        <f t="shared" si="129"/>
        <v>-0.11973696184222517</v>
      </c>
      <c r="U557" s="11">
        <f>'OddsRatio_working_3-way'!S557-'OddsRatio_working_3-way'!R557^2/3</f>
        <v>-1.3817645396592784</v>
      </c>
      <c r="V557" s="11">
        <f>'OddsRatio_working_3-way'!S557*'OddsRatio_working_3-way'!R557/3-2*'OddsRatio_working_3-way'!R557^3/27-'OddsRatio_working_3-way'!T557</f>
        <v>0.11973696184222517</v>
      </c>
      <c r="W557" s="11">
        <f>'OddsRatio_working_3-way'!V557^2+4*'OddsRatio_working_3-way'!U557^3/27</f>
        <v>-0.3765024768251381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0.31258575497627233</v>
      </c>
      <c r="Y557" s="11">
        <f>IF('OddsRatio_working_3-way'!W557&gt;=0,IF('OddsRatio_working_3-way'!V557+SQRT('OddsRatio_working_3-way'!W557)&gt;0,0,PI()),ACOS('OddsRatio_working_3-way'!V557/(2*'OddsRatio_working_3-way'!X557)))</f>
        <v>1.3780790406074483</v>
      </c>
      <c r="Z557" s="11">
        <f>'OddsRatio_working_3-way'!X557^(1/3)*COS('OddsRatio_working_3-way'!Y557/3)</f>
        <v>0.60831358600115315</v>
      </c>
      <c r="AA557" s="11">
        <f>'OddsRatio_working_3-way'!X557^(1/3)*COS(('OddsRatio_working_3-way'!Y557+2*PI())/3)</f>
        <v>-0.5647466445482392</v>
      </c>
      <c r="AB557" s="11">
        <f>'OddsRatio_working_3-way'!X557^(1/3)*COS(('OddsRatio_working_3-way'!Y557+4*PI())/3)</f>
        <v>-4.3566941452914204E-2</v>
      </c>
      <c r="AC557" s="11">
        <f>'OddsRatio_working_3-way'!X557^(1/3)*SIN('OddsRatio_working_3-way'!Y557/3)</f>
        <v>0.30090324187825529</v>
      </c>
      <c r="AD557" s="11">
        <f>'OddsRatio_working_3-way'!X557^(1/3)*SIN(('OddsRatio_working_3-way'!Y557+2*PI())/3)</f>
        <v>0.37636339800508095</v>
      </c>
      <c r="AE557" s="11">
        <f>'OddsRatio_working_3-way'!X557^(1/3)*SIN(('OddsRatio_working_3-way'!Y557+4*PI())/3)</f>
        <v>-0.67726663988333613</v>
      </c>
      <c r="AF557" s="11">
        <f>-'OddsRatio_working_3-way'!U557/(3*'OddsRatio_working_3-way'!X557^(1/3))*COS(('OddsRatio_working_3-way'!Y557)/3)</f>
        <v>0.60831358600115315</v>
      </c>
      <c r="AG557" s="11">
        <f>-'OddsRatio_working_3-way'!U557/(3*'OddsRatio_working_3-way'!X557^(1/3))*COS(('OddsRatio_working_3-way'!Y557+2*PI())/3)</f>
        <v>-0.5647466445482392</v>
      </c>
      <c r="AH557" s="11">
        <f>-'OddsRatio_working_3-way'!U557/(3*'OddsRatio_working_3-way'!X557^(1/3))*COS(('OddsRatio_working_3-way'!Y557+4*PI())/3)</f>
        <v>-4.3566941452914204E-2</v>
      </c>
      <c r="AI557" s="11">
        <f>'OddsRatio_working_3-way'!U557/(3*'OddsRatio_working_3-way'!X557^(1/3))*SIN(('OddsRatio_working_3-way'!Y557)/3)</f>
        <v>-0.30090324187825529</v>
      </c>
      <c r="AJ557" s="11">
        <f>'OddsRatio_working_3-way'!U557/(3*'OddsRatio_working_3-way'!X557^(1/3))*SIN(('OddsRatio_working_3-way'!Y557+2*PI())/3)</f>
        <v>-0.37636339800508095</v>
      </c>
      <c r="AK557" s="11">
        <f>'OddsRatio_working_3-way'!U557/(3*'OddsRatio_working_3-way'!X557^(1/3))*SIN(('OddsRatio_working_3-way'!Y557+4*PI())/3)</f>
        <v>0.67726663988333613</v>
      </c>
      <c r="AL557" s="11">
        <f>'OddsRatio_working_3-way'!Z557+'OddsRatio_working_3-way'!AF557</f>
        <v>1.2166271720023063</v>
      </c>
      <c r="AM557" s="11">
        <f>'OddsRatio_working_3-way'!AA557+'OddsRatio_working_3-way'!AG557</f>
        <v>-1.1294932890964784</v>
      </c>
      <c r="AN557" s="11">
        <f>'OddsRatio_working_3-way'!AB557+'OddsRatio_working_3-way'!AH557</f>
        <v>-8.7133882905828408E-2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1.2166271720023063</v>
      </c>
      <c r="AS557" s="11">
        <f>IF(('OddsRatio_working_3-way'!X557=0),IF(Q557&gt;0,-Q557^(1/3),(-Q557)^(1/3)),'OddsRatio_working_3-way'!AM557-'OddsRatio_working_3-way'!R557/3)</f>
        <v>-1.1294932890964784</v>
      </c>
      <c r="AT557" s="11">
        <f>IF(('OddsRatio_working_3-way'!X557=0),IF(Q557&gt;0,-Q557^(1/3),(-Q557)^(1/3)),'OddsRatio_working_3-way'!AN557-'OddsRatio_working_3-way'!R557/3)</f>
        <v>-8.7133882905828408E-2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2.39</v>
      </c>
      <c r="B558" s="4">
        <f>IF('True_Odds_Calculator_3-way'!B559="","",'True_Odds_Calculator_3-way'!B559)</f>
        <v>2.87</v>
      </c>
      <c r="C558" s="4">
        <f>IF('True_Odds_Calculator_3-way'!C559="","",'True_Odds_Calculator_3-way'!C559)</f>
        <v>3.52</v>
      </c>
      <c r="D558" s="9">
        <f t="shared" si="117"/>
        <v>0.39992500704798406</v>
      </c>
      <c r="E558" s="9">
        <f t="shared" si="118"/>
        <v>0.331277613184354</v>
      </c>
      <c r="F558" s="9">
        <f t="shared" si="119"/>
        <v>0.26879737976766177</v>
      </c>
      <c r="G558" s="9">
        <f t="shared" si="120"/>
        <v>1.0794739524033703</v>
      </c>
      <c r="H558" s="9">
        <f t="shared" si="121"/>
        <v>2.5004687938406844</v>
      </c>
      <c r="I558" s="9">
        <f t="shared" si="122"/>
        <v>3.0186162909943026</v>
      </c>
      <c r="J558" s="9">
        <f t="shared" si="123"/>
        <v>3.7202743600564929</v>
      </c>
      <c r="K558" s="11">
        <f t="shared" si="124"/>
        <v>0.41841004184100417</v>
      </c>
      <c r="L558" s="11">
        <f t="shared" si="125"/>
        <v>0.34843205574912889</v>
      </c>
      <c r="M558" s="11">
        <f t="shared" si="126"/>
        <v>0.28409090909090912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-0.27129043779977524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0.2393896541258517</v>
      </c>
      <c r="Q558" s="11">
        <f>2*'OddsRatio_working_3-way'!K558*'OddsRatio_working_3-way'!L558*'OddsRatio_working_3-way'!M558</f>
        <v>8.2833790354965978E-2</v>
      </c>
      <c r="R558" s="11">
        <f t="shared" si="127"/>
        <v>0</v>
      </c>
      <c r="S558" s="11">
        <f t="shared" si="128"/>
        <v>-0.88241095435340122</v>
      </c>
      <c r="T558" s="11">
        <f t="shared" si="129"/>
        <v>-0.30533251015688617</v>
      </c>
      <c r="U558" s="11">
        <f>'OddsRatio_working_3-way'!S558-'OddsRatio_working_3-way'!R558^2/3</f>
        <v>-0.88241095435340122</v>
      </c>
      <c r="V558" s="11">
        <f>'OddsRatio_working_3-way'!S558*'OddsRatio_working_3-way'!R558/3-2*'OddsRatio_working_3-way'!R558^3/27-'OddsRatio_working_3-way'!T558</f>
        <v>0.30533251015688617</v>
      </c>
      <c r="W558" s="11">
        <f>'OddsRatio_working_3-way'!V558^2+4*'OddsRatio_working_3-way'!U558^3/27</f>
        <v>-8.562945455863738E-3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0.15952342086239935</v>
      </c>
      <c r="Y558" s="11">
        <f>IF('OddsRatio_working_3-way'!W558&gt;=0,IF('OddsRatio_working_3-way'!V558+SQRT('OddsRatio_working_3-way'!W558)&gt;0,0,PI()),ACOS('OddsRatio_working_3-way'!V558/(2*'OddsRatio_working_3-way'!X558)))</f>
        <v>0.29426810553570659</v>
      </c>
      <c r="Z558" s="11">
        <f>'OddsRatio_working_3-way'!X558^(1/3)*COS('OddsRatio_working_3-way'!Y558/3)</f>
        <v>0.53973697620168526</v>
      </c>
      <c r="AA558" s="11">
        <f>'OddsRatio_working_3-way'!X558^(1/3)*COS(('OddsRatio_working_3-way'!Y558+2*PI())/3)</f>
        <v>-0.31586561821617082</v>
      </c>
      <c r="AB558" s="11">
        <f>'OddsRatio_working_3-way'!X558^(1/3)*COS(('OddsRatio_working_3-way'!Y558+4*PI())/3)</f>
        <v>-0.22387135798551458</v>
      </c>
      <c r="AC558" s="11">
        <f>'OddsRatio_working_3-way'!X558^(1/3)*SIN('OddsRatio_working_3-way'!Y558/3)</f>
        <v>5.3112910908069799E-2</v>
      </c>
      <c r="AD558" s="11">
        <f>'OddsRatio_working_3-way'!X558^(1/3)*SIN(('OddsRatio_working_3-way'!Y558+2*PI())/3)</f>
        <v>0.44086947729842152</v>
      </c>
      <c r="AE558" s="11">
        <f>'OddsRatio_working_3-way'!X558^(1/3)*SIN(('OddsRatio_working_3-way'!Y558+4*PI())/3)</f>
        <v>-0.49398238820649132</v>
      </c>
      <c r="AF558" s="11">
        <f>-'OddsRatio_working_3-way'!U558/(3*'OddsRatio_working_3-way'!X558^(1/3))*COS(('OddsRatio_working_3-way'!Y558)/3)</f>
        <v>0.53973697620168504</v>
      </c>
      <c r="AG558" s="11">
        <f>-'OddsRatio_working_3-way'!U558/(3*'OddsRatio_working_3-way'!X558^(1/3))*COS(('OddsRatio_working_3-way'!Y558+2*PI())/3)</f>
        <v>-0.31586561821617071</v>
      </c>
      <c r="AH558" s="11">
        <f>-'OddsRatio_working_3-way'!U558/(3*'OddsRatio_working_3-way'!X558^(1/3))*COS(('OddsRatio_working_3-way'!Y558+4*PI())/3)</f>
        <v>-0.2238713579855145</v>
      </c>
      <c r="AI558" s="11">
        <f>'OddsRatio_working_3-way'!U558/(3*'OddsRatio_working_3-way'!X558^(1/3))*SIN(('OddsRatio_working_3-way'!Y558)/3)</f>
        <v>-5.3112910908069778E-2</v>
      </c>
      <c r="AJ558" s="11">
        <f>'OddsRatio_working_3-way'!U558/(3*'OddsRatio_working_3-way'!X558^(1/3))*SIN(('OddsRatio_working_3-way'!Y558+2*PI())/3)</f>
        <v>-0.44086947729842135</v>
      </c>
      <c r="AK558" s="11">
        <f>'OddsRatio_working_3-way'!U558/(3*'OddsRatio_working_3-way'!X558^(1/3))*SIN(('OddsRatio_working_3-way'!Y558+4*PI())/3)</f>
        <v>0.49398238820649115</v>
      </c>
      <c r="AL558" s="11">
        <f>'OddsRatio_working_3-way'!Z558+'OddsRatio_working_3-way'!AF558</f>
        <v>1.0794739524033703</v>
      </c>
      <c r="AM558" s="11">
        <f>'OddsRatio_working_3-way'!AA558+'OddsRatio_working_3-way'!AG558</f>
        <v>-0.63173123643234153</v>
      </c>
      <c r="AN558" s="11">
        <f>'OddsRatio_working_3-way'!AB558+'OddsRatio_working_3-way'!AH558</f>
        <v>-0.4477427159710291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1.0794739524033703</v>
      </c>
      <c r="AS558" s="11">
        <f>IF(('OddsRatio_working_3-way'!X558=0),IF(Q558&gt;0,-Q558^(1/3),(-Q558)^(1/3)),'OddsRatio_working_3-way'!AM558-'OddsRatio_working_3-way'!R558/3)</f>
        <v>-0.63173123643234153</v>
      </c>
      <c r="AT558" s="11">
        <f>IF(('OddsRatio_working_3-way'!X558=0),IF(Q558&gt;0,-Q558^(1/3),(-Q558)^(1/3)),'OddsRatio_working_3-way'!AN558-'OddsRatio_working_3-way'!R558/3)</f>
        <v>-0.4477427159710291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2.41</v>
      </c>
      <c r="B559" s="4">
        <f>IF('True_Odds_Calculator_3-way'!B560="","",'True_Odds_Calculator_3-way'!B560)</f>
        <v>2.81</v>
      </c>
      <c r="C559" s="4">
        <f>IF('True_Odds_Calculator_3-way'!C560="","",'True_Odds_Calculator_3-way'!C560)</f>
        <v>3.59</v>
      </c>
      <c r="D559" s="9">
        <f t="shared" si="117"/>
        <v>0.39705139975276732</v>
      </c>
      <c r="E559" s="9">
        <f t="shared" si="118"/>
        <v>0.33905610744394421</v>
      </c>
      <c r="F559" s="9">
        <f t="shared" si="119"/>
        <v>0.26389249280328858</v>
      </c>
      <c r="G559" s="9">
        <f t="shared" si="120"/>
        <v>1.0769968850606926</v>
      </c>
      <c r="H559" s="9">
        <f t="shared" si="121"/>
        <v>2.5185656079355763</v>
      </c>
      <c r="I559" s="9">
        <f t="shared" si="122"/>
        <v>2.9493643619598533</v>
      </c>
      <c r="J559" s="9">
        <f t="shared" si="123"/>
        <v>3.7894219323071936</v>
      </c>
      <c r="K559" s="11">
        <f t="shared" si="124"/>
        <v>0.41493775933609955</v>
      </c>
      <c r="L559" s="11">
        <f t="shared" si="125"/>
        <v>0.35587188612099646</v>
      </c>
      <c r="M559" s="11">
        <f t="shared" si="126"/>
        <v>0.2785515320334262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-0.27188148950805402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0.2389782196237808</v>
      </c>
      <c r="Q559" s="11">
        <f>2*'OddsRatio_working_3-way'!K559*'OddsRatio_working_3-way'!L559*'OddsRatio_working_3-way'!M559</f>
        <v>8.2264447374795463E-2</v>
      </c>
      <c r="R559" s="11">
        <f t="shared" si="127"/>
        <v>0</v>
      </c>
      <c r="S559" s="11">
        <f t="shared" si="128"/>
        <v>-0.87897936728311721</v>
      </c>
      <c r="T559" s="11">
        <f t="shared" si="129"/>
        <v>-0.30257465310950682</v>
      </c>
      <c r="U559" s="11">
        <f>'OddsRatio_working_3-way'!S559-'OddsRatio_working_3-way'!R559^2/3</f>
        <v>-0.87897936728311721</v>
      </c>
      <c r="V559" s="11">
        <f>'OddsRatio_working_3-way'!S559*'OddsRatio_working_3-way'!R559/3-2*'OddsRatio_working_3-way'!R559^3/27-'OddsRatio_working_3-way'!T559</f>
        <v>0.30257465310950682</v>
      </c>
      <c r="W559" s="11">
        <f>'OddsRatio_working_3-way'!V559^2+4*'OddsRatio_working_3-way'!U559^3/27</f>
        <v>-9.0565222695239422E-3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0.15859377586609627</v>
      </c>
      <c r="Y559" s="11">
        <f>IF('OddsRatio_working_3-way'!W559&gt;=0,IF('OddsRatio_working_3-way'!V559+SQRT('OddsRatio_working_3-way'!W559)&gt;0,0,PI()),ACOS('OddsRatio_working_3-way'!V559/(2*'OddsRatio_working_3-way'!X559)))</f>
        <v>0.30472403965514427</v>
      </c>
      <c r="Z559" s="11">
        <f>'OddsRatio_working_3-way'!X559^(1/3)*COS('OddsRatio_working_3-way'!Y559/3)</f>
        <v>0.53849844253034629</v>
      </c>
      <c r="AA559" s="11">
        <f>'OddsRatio_working_3-way'!X559^(1/3)*COS(('OddsRatio_working_3-way'!Y559+2*PI())/3)</f>
        <v>-0.31678249766258482</v>
      </c>
      <c r="AB559" s="11">
        <f>'OddsRatio_working_3-way'!X559^(1/3)*COS(('OddsRatio_working_3-way'!Y559+4*PI())/3)</f>
        <v>-0.22171594486776117</v>
      </c>
      <c r="AC559" s="11">
        <f>'OddsRatio_working_3-way'!X559^(1/3)*SIN('OddsRatio_working_3-way'!Y559/3)</f>
        <v>5.4886699847021131E-2</v>
      </c>
      <c r="AD559" s="11">
        <f>'OddsRatio_working_3-way'!X559^(1/3)*SIN(('OddsRatio_working_3-way'!Y559+2*PI())/3)</f>
        <v>0.43890998120612401</v>
      </c>
      <c r="AE559" s="11">
        <f>'OddsRatio_working_3-way'!X559^(1/3)*SIN(('OddsRatio_working_3-way'!Y559+4*PI())/3)</f>
        <v>-0.49379668105314517</v>
      </c>
      <c r="AF559" s="11">
        <f>-'OddsRatio_working_3-way'!U559/(3*'OddsRatio_working_3-way'!X559^(1/3))*COS(('OddsRatio_working_3-way'!Y559)/3)</f>
        <v>0.5384984425303464</v>
      </c>
      <c r="AG559" s="11">
        <f>-'OddsRatio_working_3-way'!U559/(3*'OddsRatio_working_3-way'!X559^(1/3))*COS(('OddsRatio_working_3-way'!Y559+2*PI())/3)</f>
        <v>-0.31678249766258487</v>
      </c>
      <c r="AH559" s="11">
        <f>-'OddsRatio_working_3-way'!U559/(3*'OddsRatio_working_3-way'!X559^(1/3))*COS(('OddsRatio_working_3-way'!Y559+4*PI())/3)</f>
        <v>-0.22171594486776122</v>
      </c>
      <c r="AI559" s="11">
        <f>'OddsRatio_working_3-way'!U559/(3*'OddsRatio_working_3-way'!X559^(1/3))*SIN(('OddsRatio_working_3-way'!Y559)/3)</f>
        <v>-5.4886699847021145E-2</v>
      </c>
      <c r="AJ559" s="11">
        <f>'OddsRatio_working_3-way'!U559/(3*'OddsRatio_working_3-way'!X559^(1/3))*SIN(('OddsRatio_working_3-way'!Y559+2*PI())/3)</f>
        <v>-0.43890998120612407</v>
      </c>
      <c r="AK559" s="11">
        <f>'OddsRatio_working_3-way'!U559/(3*'OddsRatio_working_3-way'!X559^(1/3))*SIN(('OddsRatio_working_3-way'!Y559+4*PI())/3)</f>
        <v>0.49379668105314528</v>
      </c>
      <c r="AL559" s="11">
        <f>'OddsRatio_working_3-way'!Z559+'OddsRatio_working_3-way'!AF559</f>
        <v>1.0769968850606926</v>
      </c>
      <c r="AM559" s="11">
        <f>'OddsRatio_working_3-way'!AA559+'OddsRatio_working_3-way'!AG559</f>
        <v>-0.63356499532516963</v>
      </c>
      <c r="AN559" s="11">
        <f>'OddsRatio_working_3-way'!AB559+'OddsRatio_working_3-way'!AH559</f>
        <v>-0.44343188973552239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1.0769968850606926</v>
      </c>
      <c r="AS559" s="11">
        <f>IF(('OddsRatio_working_3-way'!X559=0),IF(Q559&gt;0,-Q559^(1/3),(-Q559)^(1/3)),'OddsRatio_working_3-way'!AM559-'OddsRatio_working_3-way'!R559/3)</f>
        <v>-0.63356499532516963</v>
      </c>
      <c r="AT559" s="11">
        <f>IF(('OddsRatio_working_3-way'!X559=0),IF(Q559&gt;0,-Q559^(1/3),(-Q559)^(1/3)),'OddsRatio_working_3-way'!AN559-'OddsRatio_working_3-way'!R559/3)</f>
        <v>-0.44343188973552239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1.52</v>
      </c>
      <c r="B560" s="4">
        <f>IF('True_Odds_Calculator_3-way'!B561="","",'True_Odds_Calculator_3-way'!B561)</f>
        <v>3.92</v>
      </c>
      <c r="C560" s="4">
        <f>IF('True_Odds_Calculator_3-way'!C561="","",'True_Odds_Calculator_3-way'!C561)</f>
        <v>6.99</v>
      </c>
      <c r="D560" s="9">
        <f t="shared" si="117"/>
        <v>0.63379001270103896</v>
      </c>
      <c r="E560" s="9">
        <f t="shared" si="118"/>
        <v>0.23559215913742246</v>
      </c>
      <c r="F560" s="9">
        <f t="shared" si="119"/>
        <v>0.13061782816153852</v>
      </c>
      <c r="G560" s="9">
        <f t="shared" si="120"/>
        <v>1.1111724095708055</v>
      </c>
      <c r="H560" s="9">
        <f t="shared" si="121"/>
        <v>1.5778096529768191</v>
      </c>
      <c r="I560" s="9">
        <f t="shared" si="122"/>
        <v>4.2446234359467514</v>
      </c>
      <c r="J560" s="9">
        <f t="shared" si="123"/>
        <v>7.6559227333291249</v>
      </c>
      <c r="K560" s="11">
        <f t="shared" si="124"/>
        <v>0.65789473684210531</v>
      </c>
      <c r="L560" s="11">
        <f t="shared" si="125"/>
        <v>0.25510204081632654</v>
      </c>
      <c r="M560" s="11">
        <f t="shared" si="126"/>
        <v>0.14306151645207438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-0.21837664363237952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0.22641482615182962</v>
      </c>
      <c r="Q560" s="11">
        <f>2*'OddsRatio_working_3-way'!K560*'OddsRatio_working_3-way'!L560*'OddsRatio_working_3-way'!M560</f>
        <v>4.8020111591056118E-2</v>
      </c>
      <c r="R560" s="11">
        <f t="shared" si="127"/>
        <v>0</v>
      </c>
      <c r="S560" s="11">
        <f t="shared" si="128"/>
        <v>-1.0368088014622194</v>
      </c>
      <c r="T560" s="11">
        <f t="shared" si="129"/>
        <v>-0.21989582215529571</v>
      </c>
      <c r="U560" s="11">
        <f>'OddsRatio_working_3-way'!S560-'OddsRatio_working_3-way'!R560^2/3</f>
        <v>-1.0368088014622194</v>
      </c>
      <c r="V560" s="11">
        <f>'OddsRatio_working_3-way'!S560*'OddsRatio_working_3-way'!R560/3-2*'OddsRatio_working_3-way'!R560^3/27-'OddsRatio_working_3-way'!T560</f>
        <v>0.21989582215529571</v>
      </c>
      <c r="W560" s="11">
        <f>'OddsRatio_working_3-way'!V560^2+4*'OddsRatio_working_3-way'!U560^3/27</f>
        <v>-0.11676300366240108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0.20317306432186977</v>
      </c>
      <c r="Y560" s="11">
        <f>IF('OddsRatio_working_3-way'!W560&gt;=0,IF('OddsRatio_working_3-way'!V560+SQRT('OddsRatio_working_3-way'!W560)&gt;0,0,PI()),ACOS('OddsRatio_working_3-way'!V560/(2*'OddsRatio_working_3-way'!X560)))</f>
        <v>0.99898755302503284</v>
      </c>
      <c r="Z560" s="11">
        <f>'OddsRatio_working_3-way'!X560^(1/3)*COS('OddsRatio_working_3-way'!Y560/3)</f>
        <v>0.55558620478540277</v>
      </c>
      <c r="AA560" s="11">
        <f>'OddsRatio_working_3-way'!X560^(1/3)*COS(('OddsRatio_working_3-way'!Y560+2*PI())/3)</f>
        <v>-0.44421178269833655</v>
      </c>
      <c r="AB560" s="11">
        <f>'OddsRatio_working_3-way'!X560^(1/3)*COS(('OddsRatio_working_3-way'!Y560+4*PI())/3)</f>
        <v>-0.11137442208706594</v>
      </c>
      <c r="AC560" s="11">
        <f>'OddsRatio_working_3-way'!X560^(1/3)*SIN('OddsRatio_working_3-way'!Y560/3)</f>
        <v>0.19216373974528159</v>
      </c>
      <c r="AD560" s="11">
        <f>'OddsRatio_working_3-way'!X560^(1/3)*SIN(('OddsRatio_working_3-way'!Y560+2*PI())/3)</f>
        <v>0.38506989746370163</v>
      </c>
      <c r="AE560" s="11">
        <f>'OddsRatio_working_3-way'!X560^(1/3)*SIN(('OddsRatio_working_3-way'!Y560+4*PI())/3)</f>
        <v>-0.57723363720898313</v>
      </c>
      <c r="AF560" s="11">
        <f>-'OddsRatio_working_3-way'!U560/(3*'OddsRatio_working_3-way'!X560^(1/3))*COS(('OddsRatio_working_3-way'!Y560)/3)</f>
        <v>0.55558620478540277</v>
      </c>
      <c r="AG560" s="11">
        <f>-'OddsRatio_working_3-way'!U560/(3*'OddsRatio_working_3-way'!X560^(1/3))*COS(('OddsRatio_working_3-way'!Y560+2*PI())/3)</f>
        <v>-0.44421178269833655</v>
      </c>
      <c r="AH560" s="11">
        <f>-'OddsRatio_working_3-way'!U560/(3*'OddsRatio_working_3-way'!X560^(1/3))*COS(('OddsRatio_working_3-way'!Y560+4*PI())/3)</f>
        <v>-0.11137442208706594</v>
      </c>
      <c r="AI560" s="11">
        <f>'OddsRatio_working_3-way'!U560/(3*'OddsRatio_working_3-way'!X560^(1/3))*SIN(('OddsRatio_working_3-way'!Y560)/3)</f>
        <v>-0.19216373974528159</v>
      </c>
      <c r="AJ560" s="11">
        <f>'OddsRatio_working_3-way'!U560/(3*'OddsRatio_working_3-way'!X560^(1/3))*SIN(('OddsRatio_working_3-way'!Y560+2*PI())/3)</f>
        <v>-0.38506989746370163</v>
      </c>
      <c r="AK560" s="11">
        <f>'OddsRatio_working_3-way'!U560/(3*'OddsRatio_working_3-way'!X560^(1/3))*SIN(('OddsRatio_working_3-way'!Y560+4*PI())/3)</f>
        <v>0.57723363720898313</v>
      </c>
      <c r="AL560" s="11">
        <f>'OddsRatio_working_3-way'!Z560+'OddsRatio_working_3-way'!AF560</f>
        <v>1.1111724095708055</v>
      </c>
      <c r="AM560" s="11">
        <f>'OddsRatio_working_3-way'!AA560+'OddsRatio_working_3-way'!AG560</f>
        <v>-0.88842356539667311</v>
      </c>
      <c r="AN560" s="11">
        <f>'OddsRatio_working_3-way'!AB560+'OddsRatio_working_3-way'!AH560</f>
        <v>-0.22274884417413188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1.1111724095708055</v>
      </c>
      <c r="AS560" s="11">
        <f>IF(('OddsRatio_working_3-way'!X560=0),IF(Q560&gt;0,-Q560^(1/3),(-Q560)^(1/3)),'OddsRatio_working_3-way'!AM560-'OddsRatio_working_3-way'!R560/3)</f>
        <v>-0.88842356539667311</v>
      </c>
      <c r="AT560" s="11">
        <f>IF(('OddsRatio_working_3-way'!X560=0),IF(Q560&gt;0,-Q560^(1/3),(-Q560)^(1/3)),'OddsRatio_working_3-way'!AN560-'OddsRatio_working_3-way'!R560/3)</f>
        <v>-0.22274884417413188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3.86</v>
      </c>
      <c r="B561" s="4">
        <f>IF('True_Odds_Calculator_3-way'!B562="","",'True_Odds_Calculator_3-way'!B562)</f>
        <v>3.4</v>
      </c>
      <c r="C561" s="4">
        <f>IF('True_Odds_Calculator_3-way'!C562="","",'True_Odds_Calculator_3-way'!C562)</f>
        <v>2.13</v>
      </c>
      <c r="D561" s="9">
        <f t="shared" si="117"/>
        <v>0.25238056751352334</v>
      </c>
      <c r="E561" s="9">
        <f t="shared" si="118"/>
        <v>0.28687645163361669</v>
      </c>
      <c r="F561" s="9">
        <f t="shared" si="119"/>
        <v>0.46074298085285997</v>
      </c>
      <c r="G561" s="9">
        <f t="shared" si="120"/>
        <v>1.035758808808787</v>
      </c>
      <c r="H561" s="9">
        <f t="shared" si="121"/>
        <v>3.9622701931931306</v>
      </c>
      <c r="I561" s="9">
        <f t="shared" si="122"/>
        <v>3.4858211411410887</v>
      </c>
      <c r="J561" s="9">
        <f t="shared" si="123"/>
        <v>2.1704074539539295</v>
      </c>
      <c r="K561" s="11">
        <f t="shared" si="124"/>
        <v>0.2590673575129534</v>
      </c>
      <c r="L561" s="11">
        <f t="shared" si="125"/>
        <v>0.29411764705882354</v>
      </c>
      <c r="M561" s="11">
        <f t="shared" si="126"/>
        <v>0.46948356807511737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-0.2774660765568725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0.22858884486437064</v>
      </c>
      <c r="Q561" s="11">
        <f>2*'OddsRatio_working_3-way'!K561*'OddsRatio_working_3-way'!L561*'OddsRatio_working_3-way'!M561</f>
        <v>7.1545804339396141E-2</v>
      </c>
      <c r="R561" s="11">
        <f t="shared" si="127"/>
        <v>0</v>
      </c>
      <c r="S561" s="11">
        <f t="shared" si="128"/>
        <v>-0.82384429729562481</v>
      </c>
      <c r="T561" s="11">
        <f t="shared" si="129"/>
        <v>-0.25785424015512515</v>
      </c>
      <c r="U561" s="11">
        <f>'OddsRatio_working_3-way'!S561-'OddsRatio_working_3-way'!R561^2/3</f>
        <v>-0.82384429729562481</v>
      </c>
      <c r="V561" s="11">
        <f>'OddsRatio_working_3-way'!S561*'OddsRatio_working_3-way'!R561/3-2*'OddsRatio_working_3-way'!R561^3/27-'OddsRatio_working_3-way'!T561</f>
        <v>0.25785424015512515</v>
      </c>
      <c r="W561" s="11">
        <f>'OddsRatio_working_3-way'!V561^2+4*'OddsRatio_working_3-way'!U561^3/27</f>
        <v>-1.6349580275137818E-2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0.14390829496689442</v>
      </c>
      <c r="Y561" s="11">
        <f>IF('OddsRatio_working_3-way'!W561&gt;=0,IF('OddsRatio_working_3-way'!V561+SQRT('OddsRatio_working_3-way'!W561)&gt;0,0,PI()),ACOS('OddsRatio_working_3-way'!V561/(2*'OddsRatio_working_3-way'!X561)))</f>
        <v>0.46034841097590795</v>
      </c>
      <c r="Z561" s="11">
        <f>'OddsRatio_working_3-way'!X561^(1/3)*COS('OddsRatio_working_3-way'!Y561/3)</f>
        <v>0.51787940440439351</v>
      </c>
      <c r="AA561" s="11">
        <f>'OddsRatio_working_3-way'!X561^(1/3)*COS(('OddsRatio_working_3-way'!Y561+2*PI())/3)</f>
        <v>-0.32830659772318105</v>
      </c>
      <c r="AB561" s="11">
        <f>'OddsRatio_working_3-way'!X561^(1/3)*COS(('OddsRatio_working_3-way'!Y561+4*PI())/3)</f>
        <v>-0.18957280668121285</v>
      </c>
      <c r="AC561" s="11">
        <f>'OddsRatio_working_3-way'!X561^(1/3)*SIN('OddsRatio_working_3-way'!Y561/3)</f>
        <v>8.0097991603777827E-2</v>
      </c>
      <c r="AD561" s="11">
        <f>'OddsRatio_working_3-way'!X561^(1/3)*SIN(('OddsRatio_working_3-way'!Y561+2*PI())/3)</f>
        <v>0.40844772450907063</v>
      </c>
      <c r="AE561" s="11">
        <f>'OddsRatio_working_3-way'!X561^(1/3)*SIN(('OddsRatio_working_3-way'!Y561+4*PI())/3)</f>
        <v>-0.48854571611284831</v>
      </c>
      <c r="AF561" s="11">
        <f>-'OddsRatio_working_3-way'!U561/(3*'OddsRatio_working_3-way'!X561^(1/3))*COS(('OddsRatio_working_3-way'!Y561)/3)</f>
        <v>0.51787940440439351</v>
      </c>
      <c r="AG561" s="11">
        <f>-'OddsRatio_working_3-way'!U561/(3*'OddsRatio_working_3-way'!X561^(1/3))*COS(('OddsRatio_working_3-way'!Y561+2*PI())/3)</f>
        <v>-0.32830659772318105</v>
      </c>
      <c r="AH561" s="11">
        <f>-'OddsRatio_working_3-way'!U561/(3*'OddsRatio_working_3-way'!X561^(1/3))*COS(('OddsRatio_working_3-way'!Y561+4*PI())/3)</f>
        <v>-0.18957280668121285</v>
      </c>
      <c r="AI561" s="11">
        <f>'OddsRatio_working_3-way'!U561/(3*'OddsRatio_working_3-way'!X561^(1/3))*SIN(('OddsRatio_working_3-way'!Y561)/3)</f>
        <v>-8.0097991603777827E-2</v>
      </c>
      <c r="AJ561" s="11">
        <f>'OddsRatio_working_3-way'!U561/(3*'OddsRatio_working_3-way'!X561^(1/3))*SIN(('OddsRatio_working_3-way'!Y561+2*PI())/3)</f>
        <v>-0.40844772450907063</v>
      </c>
      <c r="AK561" s="11">
        <f>'OddsRatio_working_3-way'!U561/(3*'OddsRatio_working_3-way'!X561^(1/3))*SIN(('OddsRatio_working_3-way'!Y561+4*PI())/3)</f>
        <v>0.48854571611284831</v>
      </c>
      <c r="AL561" s="11">
        <f>'OddsRatio_working_3-way'!Z561+'OddsRatio_working_3-way'!AF561</f>
        <v>1.035758808808787</v>
      </c>
      <c r="AM561" s="11">
        <f>'OddsRatio_working_3-way'!AA561+'OddsRatio_working_3-way'!AG561</f>
        <v>-0.6566131954463621</v>
      </c>
      <c r="AN561" s="11">
        <f>'OddsRatio_working_3-way'!AB561+'OddsRatio_working_3-way'!AH561</f>
        <v>-0.37914561336242569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1.035758808808787</v>
      </c>
      <c r="AS561" s="11">
        <f>IF(('OddsRatio_working_3-way'!X561=0),IF(Q561&gt;0,-Q561^(1/3),(-Q561)^(1/3)),'OddsRatio_working_3-way'!AM561-'OddsRatio_working_3-way'!R561/3)</f>
        <v>-0.6566131954463621</v>
      </c>
      <c r="AT561" s="11">
        <f>IF(('OddsRatio_working_3-way'!X561=0),IF(Q561&gt;0,-Q561^(1/3),(-Q561)^(1/3)),'OddsRatio_working_3-way'!AN561-'OddsRatio_working_3-way'!R561/3)</f>
        <v>-0.37914561336242569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3.75</v>
      </c>
      <c r="B562" s="4">
        <f>IF('True_Odds_Calculator_3-way'!B563="","",'True_Odds_Calculator_3-way'!B563)</f>
        <v>3.71</v>
      </c>
      <c r="C562" s="4">
        <f>IF('True_Odds_Calculator_3-way'!C563="","",'True_Odds_Calculator_3-way'!C563)</f>
        <v>2.06</v>
      </c>
      <c r="D562" s="9">
        <f t="shared" si="117"/>
        <v>0.26009492889534708</v>
      </c>
      <c r="E562" s="9">
        <f t="shared" si="118"/>
        <v>0.26292459053689415</v>
      </c>
      <c r="F562" s="9">
        <f t="shared" si="119"/>
        <v>0.47698048056775877</v>
      </c>
      <c r="G562" s="9">
        <f t="shared" si="120"/>
        <v>1.0344545763937587</v>
      </c>
      <c r="H562" s="9">
        <f t="shared" si="121"/>
        <v>3.8447500850828367</v>
      </c>
      <c r="I562" s="9">
        <f t="shared" si="122"/>
        <v>3.8033719020270862</v>
      </c>
      <c r="J562" s="9">
        <f t="shared" si="123"/>
        <v>2.0965218509773846</v>
      </c>
      <c r="K562" s="11">
        <f t="shared" si="124"/>
        <v>0.26666666666666666</v>
      </c>
      <c r="L562" s="11">
        <f t="shared" si="125"/>
        <v>0.26954177897574122</v>
      </c>
      <c r="M562" s="11">
        <f t="shared" si="126"/>
        <v>0.4854368932038835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-0.27563569116967179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0.22749675066949293</v>
      </c>
      <c r="Q562" s="11">
        <f>2*'OddsRatio_working_3-way'!K562*'OddsRatio_working_3-way'!L562*'OddsRatio_working_3-way'!M562</f>
        <v>6.9784279346470218E-2</v>
      </c>
      <c r="R562" s="11">
        <f t="shared" si="127"/>
        <v>0</v>
      </c>
      <c r="S562" s="11">
        <f t="shared" si="128"/>
        <v>-0.82535302196932758</v>
      </c>
      <c r="T562" s="11">
        <f t="shared" si="129"/>
        <v>-0.2531757736102232</v>
      </c>
      <c r="U562" s="11">
        <f>'OddsRatio_working_3-way'!S562-'OddsRatio_working_3-way'!R562^2/3</f>
        <v>-0.82535302196932758</v>
      </c>
      <c r="V562" s="11">
        <f>'OddsRatio_working_3-way'!S562*'OddsRatio_working_3-way'!R562/3-2*'OddsRatio_working_3-way'!R562^3/27-'OddsRatio_working_3-way'!T562</f>
        <v>0.2531757736102232</v>
      </c>
      <c r="W562" s="11">
        <f>'OddsRatio_working_3-way'!V562^2+4*'OddsRatio_working_3-way'!U562^3/27</f>
        <v>-1.9196362504758382E-2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0.14430378966601448</v>
      </c>
      <c r="Y562" s="11">
        <f>IF('OddsRatio_working_3-way'!W562&gt;=0,IF('OddsRatio_working_3-way'!V562+SQRT('OddsRatio_working_3-way'!W562)&gt;0,0,PI()),ACOS('OddsRatio_working_3-way'!V562/(2*'OddsRatio_working_3-way'!X562)))</f>
        <v>0.50073094332202683</v>
      </c>
      <c r="Z562" s="11">
        <f>'OddsRatio_working_3-way'!X562^(1/3)*COS('OddsRatio_working_3-way'!Y562/3)</f>
        <v>0.51722728819687935</v>
      </c>
      <c r="AA562" s="11">
        <f>'OddsRatio_working_3-way'!X562^(1/3)*COS(('OddsRatio_working_3-way'!Y562+2*PI())/3)</f>
        <v>-0.33408022445496977</v>
      </c>
      <c r="AB562" s="11">
        <f>'OddsRatio_working_3-way'!X562^(1/3)*COS(('OddsRatio_working_3-way'!Y562+4*PI())/3)</f>
        <v>-0.18314706374190975</v>
      </c>
      <c r="AC562" s="11">
        <f>'OddsRatio_working_3-way'!X562^(1/3)*SIN('OddsRatio_working_3-way'!Y562/3)</f>
        <v>8.7141300967326293E-2</v>
      </c>
      <c r="AD562" s="11">
        <f>'OddsRatio_working_3-way'!X562^(1/3)*SIN(('OddsRatio_working_3-way'!Y562+2*PI())/3)</f>
        <v>0.40436132062536956</v>
      </c>
      <c r="AE562" s="11">
        <f>'OddsRatio_working_3-way'!X562^(1/3)*SIN(('OddsRatio_working_3-way'!Y562+4*PI())/3)</f>
        <v>-0.49150262159269581</v>
      </c>
      <c r="AF562" s="11">
        <f>-'OddsRatio_working_3-way'!U562/(3*'OddsRatio_working_3-way'!X562^(1/3))*COS(('OddsRatio_working_3-way'!Y562)/3)</f>
        <v>0.51722728819687935</v>
      </c>
      <c r="AG562" s="11">
        <f>-'OddsRatio_working_3-way'!U562/(3*'OddsRatio_working_3-way'!X562^(1/3))*COS(('OddsRatio_working_3-way'!Y562+2*PI())/3)</f>
        <v>-0.33408022445496977</v>
      </c>
      <c r="AH562" s="11">
        <f>-'OddsRatio_working_3-way'!U562/(3*'OddsRatio_working_3-way'!X562^(1/3))*COS(('OddsRatio_working_3-way'!Y562+4*PI())/3)</f>
        <v>-0.18314706374190975</v>
      </c>
      <c r="AI562" s="11">
        <f>'OddsRatio_working_3-way'!U562/(3*'OddsRatio_working_3-way'!X562^(1/3))*SIN(('OddsRatio_working_3-way'!Y562)/3)</f>
        <v>-8.7141300967326293E-2</v>
      </c>
      <c r="AJ562" s="11">
        <f>'OddsRatio_working_3-way'!U562/(3*'OddsRatio_working_3-way'!X562^(1/3))*SIN(('OddsRatio_working_3-way'!Y562+2*PI())/3)</f>
        <v>-0.40436132062536956</v>
      </c>
      <c r="AK562" s="11">
        <f>'OddsRatio_working_3-way'!U562/(3*'OddsRatio_working_3-way'!X562^(1/3))*SIN(('OddsRatio_working_3-way'!Y562+4*PI())/3)</f>
        <v>0.49150262159269581</v>
      </c>
      <c r="AL562" s="11">
        <f>'OddsRatio_working_3-way'!Z562+'OddsRatio_working_3-way'!AF562</f>
        <v>1.0344545763937587</v>
      </c>
      <c r="AM562" s="11">
        <f>'OddsRatio_working_3-way'!AA562+'OddsRatio_working_3-way'!AG562</f>
        <v>-0.66816044890993953</v>
      </c>
      <c r="AN562" s="11">
        <f>'OddsRatio_working_3-way'!AB562+'OddsRatio_working_3-way'!AH562</f>
        <v>-0.36629412748381951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1.0344545763937587</v>
      </c>
      <c r="AS562" s="11">
        <f>IF(('OddsRatio_working_3-way'!X562=0),IF(Q562&gt;0,-Q562^(1/3),(-Q562)^(1/3)),'OddsRatio_working_3-way'!AM562-'OddsRatio_working_3-way'!R562/3)</f>
        <v>-0.66816044890993953</v>
      </c>
      <c r="AT562" s="11">
        <f>IF(('OddsRatio_working_3-way'!X562=0),IF(Q562&gt;0,-Q562^(1/3),(-Q562)^(1/3)),'OddsRatio_working_3-way'!AN562-'OddsRatio_working_3-way'!R562/3)</f>
        <v>-0.36629412748381951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1.87</v>
      </c>
      <c r="B563" s="4">
        <f>IF('True_Odds_Calculator_3-way'!B564="","",'True_Odds_Calculator_3-way'!B564)</f>
        <v>4</v>
      </c>
      <c r="C563" s="4">
        <f>IF('True_Odds_Calculator_3-way'!C564="","",'True_Odds_Calculator_3-way'!C564)</f>
        <v>4.1900000000000004</v>
      </c>
      <c r="D563" s="9">
        <f t="shared" si="117"/>
        <v>0.5252676922905497</v>
      </c>
      <c r="E563" s="9">
        <f t="shared" si="118"/>
        <v>0.2429235570925346</v>
      </c>
      <c r="F563" s="9">
        <f t="shared" si="119"/>
        <v>0.23180875061691564</v>
      </c>
      <c r="G563" s="9">
        <f t="shared" si="120"/>
        <v>1.0388404373905975</v>
      </c>
      <c r="H563" s="9">
        <f t="shared" si="121"/>
        <v>1.9037911805298202</v>
      </c>
      <c r="I563" s="9">
        <f t="shared" si="122"/>
        <v>4.116521312171793</v>
      </c>
      <c r="J563" s="9">
        <f t="shared" si="123"/>
        <v>4.3139009952760068</v>
      </c>
      <c r="K563" s="11">
        <f t="shared" si="124"/>
        <v>0.53475935828876997</v>
      </c>
      <c r="L563" s="11">
        <f t="shared" si="125"/>
        <v>0.25</v>
      </c>
      <c r="M563" s="11">
        <f t="shared" si="126"/>
        <v>0.2386634844868735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-0.26565351677663906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0.22526259364670143</v>
      </c>
      <c r="Q563" s="11">
        <f>2*'OddsRatio_working_3-way'!K563*'OddsRatio_working_3-way'!L563*'OddsRatio_working_3-way'!M563</f>
        <v>6.3813765905581132E-2</v>
      </c>
      <c r="R563" s="11">
        <f t="shared" si="127"/>
        <v>0</v>
      </c>
      <c r="S563" s="11">
        <f t="shared" si="128"/>
        <v>-0.84795637708836269</v>
      </c>
      <c r="T563" s="11">
        <f t="shared" si="129"/>
        <v>-0.24021427112984775</v>
      </c>
      <c r="U563" s="11">
        <f>'OddsRatio_working_3-way'!S563-'OddsRatio_working_3-way'!R563^2/3</f>
        <v>-0.84795637708836269</v>
      </c>
      <c r="V563" s="11">
        <f>'OddsRatio_working_3-way'!S563*'OddsRatio_working_3-way'!R563/3-2*'OddsRatio_working_3-way'!R563^3/27-'OddsRatio_working_3-way'!T563</f>
        <v>0.24021427112984775</v>
      </c>
      <c r="W563" s="11">
        <f>'OddsRatio_working_3-way'!V563^2+4*'OddsRatio_working_3-way'!U563^3/27</f>
        <v>-3.2623931887821631E-2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0.15027210980606617</v>
      </c>
      <c r="Y563" s="11">
        <f>IF('OddsRatio_working_3-way'!W563&gt;=0,IF('OddsRatio_working_3-way'!V563+SQRT('OddsRatio_working_3-way'!W563)&gt;0,0,PI()),ACOS('OddsRatio_working_3-way'!V563/(2*'OddsRatio_working_3-way'!X563)))</f>
        <v>0.64472624284222224</v>
      </c>
      <c r="Z563" s="11">
        <f>'OddsRatio_working_3-way'!X563^(1/3)*COS('OddsRatio_working_3-way'!Y563/3)</f>
        <v>0.51942021869529886</v>
      </c>
      <c r="AA563" s="11">
        <f>'OddsRatio_working_3-way'!X563^(1/3)*COS(('OddsRatio_working_3-way'!Y563+2*PI())/3)</f>
        <v>-0.35789906789180864</v>
      </c>
      <c r="AB563" s="11">
        <f>'OddsRatio_working_3-way'!X563^(1/3)*COS(('OddsRatio_working_3-way'!Y563+4*PI())/3)</f>
        <v>-0.16152115080349036</v>
      </c>
      <c r="AC563" s="11">
        <f>'OddsRatio_working_3-way'!X563^(1/3)*SIN('OddsRatio_working_3-way'!Y563/3)</f>
        <v>0.11337884329383875</v>
      </c>
      <c r="AD563" s="11">
        <f>'OddsRatio_working_3-way'!X563^(1/3)*SIN(('OddsRatio_working_3-way'!Y563+2*PI())/3)</f>
        <v>0.39314168298247837</v>
      </c>
      <c r="AE563" s="11">
        <f>'OddsRatio_working_3-way'!X563^(1/3)*SIN(('OddsRatio_working_3-way'!Y563+4*PI())/3)</f>
        <v>-0.50652052627631694</v>
      </c>
      <c r="AF563" s="11">
        <f>-'OddsRatio_working_3-way'!U563/(3*'OddsRatio_working_3-way'!X563^(1/3))*COS(('OddsRatio_working_3-way'!Y563)/3)</f>
        <v>0.51942021869529875</v>
      </c>
      <c r="AG563" s="11">
        <f>-'OddsRatio_working_3-way'!U563/(3*'OddsRatio_working_3-way'!X563^(1/3))*COS(('OddsRatio_working_3-way'!Y563+2*PI())/3)</f>
        <v>-0.35789906789180859</v>
      </c>
      <c r="AH563" s="11">
        <f>-'OddsRatio_working_3-way'!U563/(3*'OddsRatio_working_3-way'!X563^(1/3))*COS(('OddsRatio_working_3-way'!Y563+4*PI())/3)</f>
        <v>-0.16152115080349033</v>
      </c>
      <c r="AI563" s="11">
        <f>'OddsRatio_working_3-way'!U563/(3*'OddsRatio_working_3-way'!X563^(1/3))*SIN(('OddsRatio_working_3-way'!Y563)/3)</f>
        <v>-0.11337884329383872</v>
      </c>
      <c r="AJ563" s="11">
        <f>'OddsRatio_working_3-way'!U563/(3*'OddsRatio_working_3-way'!X563^(1/3))*SIN(('OddsRatio_working_3-way'!Y563+2*PI())/3)</f>
        <v>-0.39314168298247826</v>
      </c>
      <c r="AK563" s="11">
        <f>'OddsRatio_working_3-way'!U563/(3*'OddsRatio_working_3-way'!X563^(1/3))*SIN(('OddsRatio_working_3-way'!Y563+4*PI())/3)</f>
        <v>0.50652052627631683</v>
      </c>
      <c r="AL563" s="11">
        <f>'OddsRatio_working_3-way'!Z563+'OddsRatio_working_3-way'!AF563</f>
        <v>1.0388404373905975</v>
      </c>
      <c r="AM563" s="11">
        <f>'OddsRatio_working_3-way'!AA563+'OddsRatio_working_3-way'!AG563</f>
        <v>-0.71579813578361717</v>
      </c>
      <c r="AN563" s="11">
        <f>'OddsRatio_working_3-way'!AB563+'OddsRatio_working_3-way'!AH563</f>
        <v>-0.32304230160698066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1.0388404373905975</v>
      </c>
      <c r="AS563" s="11">
        <f>IF(('OddsRatio_working_3-way'!X563=0),IF(Q563&gt;0,-Q563^(1/3),(-Q563)^(1/3)),'OddsRatio_working_3-way'!AM563-'OddsRatio_working_3-way'!R563/3)</f>
        <v>-0.71579813578361717</v>
      </c>
      <c r="AT563" s="11">
        <f>IF(('OddsRatio_working_3-way'!X563=0),IF(Q563&gt;0,-Q563^(1/3),(-Q563)^(1/3)),'OddsRatio_working_3-way'!AN563-'OddsRatio_working_3-way'!R563/3)</f>
        <v>-0.32304230160698066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5.89</v>
      </c>
      <c r="B564" s="4">
        <f>IF('True_Odds_Calculator_3-way'!B565="","",'True_Odds_Calculator_3-way'!B565)</f>
        <v>4.66</v>
      </c>
      <c r="C564" s="4">
        <f>IF('True_Odds_Calculator_3-way'!C565="","",'True_Odds_Calculator_3-way'!C565)</f>
        <v>1.56</v>
      </c>
      <c r="D564" s="9">
        <f t="shared" si="117"/>
        <v>0.16321229112753785</v>
      </c>
      <c r="E564" s="9">
        <f t="shared" si="118"/>
        <v>0.20672353104417376</v>
      </c>
      <c r="F564" s="9">
        <f t="shared" si="119"/>
        <v>0.63006417782828816</v>
      </c>
      <c r="G564" s="9">
        <f t="shared" si="120"/>
        <v>1.0484641179354892</v>
      </c>
      <c r="H564" s="9">
        <f t="shared" si="121"/>
        <v>6.1269895367045422</v>
      </c>
      <c r="I564" s="9">
        <f t="shared" si="122"/>
        <v>4.8373786716438909</v>
      </c>
      <c r="J564" s="9">
        <f t="shared" si="123"/>
        <v>1.587139906043874</v>
      </c>
      <c r="K564" s="11">
        <f t="shared" si="124"/>
        <v>0.16977928692699493</v>
      </c>
      <c r="L564" s="11">
        <f t="shared" si="125"/>
        <v>0.21459227467811159</v>
      </c>
      <c r="M564" s="11">
        <f t="shared" si="126"/>
        <v>0.64102564102564097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-0.23407345294299964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0.21276126663157857</v>
      </c>
      <c r="Q564" s="11">
        <f>2*'OddsRatio_working_3-way'!K564*'OddsRatio_working_3-way'!L564*'OddsRatio_working_3-way'!M564</f>
        <v>4.6709388942168729E-2</v>
      </c>
      <c r="R564" s="11">
        <f t="shared" si="127"/>
        <v>0</v>
      </c>
      <c r="S564" s="11">
        <f t="shared" si="128"/>
        <v>-0.90895086117855961</v>
      </c>
      <c r="T564" s="11">
        <f t="shared" si="129"/>
        <v>-0.19955013417751033</v>
      </c>
      <c r="U564" s="11">
        <f>'OddsRatio_working_3-way'!S564-'OddsRatio_working_3-way'!R564^2/3</f>
        <v>-0.90895086117855961</v>
      </c>
      <c r="V564" s="11">
        <f>'OddsRatio_working_3-way'!S564*'OddsRatio_working_3-way'!R564/3-2*'OddsRatio_working_3-way'!R564^3/27-'OddsRatio_working_3-way'!T564</f>
        <v>0.19955013417751033</v>
      </c>
      <c r="W564" s="11">
        <f>'OddsRatio_working_3-way'!V564^2+4*'OddsRatio_working_3-way'!U564^3/27</f>
        <v>-7.143420738099758E-2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0.16677414625119502</v>
      </c>
      <c r="Y564" s="11">
        <f>IF('OddsRatio_working_3-way'!W564&gt;=0,IF('OddsRatio_working_3-way'!V564+SQRT('OddsRatio_working_3-way'!W564)&gt;0,0,PI()),ACOS('OddsRatio_working_3-way'!V564/(2*'OddsRatio_working_3-way'!X564)))</f>
        <v>0.92946271399515745</v>
      </c>
      <c r="Z564" s="11">
        <f>'OddsRatio_working_3-way'!X564^(1/3)*COS('OddsRatio_working_3-way'!Y564/3)</f>
        <v>0.52423205896774461</v>
      </c>
      <c r="AA564" s="11">
        <f>'OddsRatio_working_3-way'!X564^(1/3)*COS(('OddsRatio_working_3-way'!Y564+2*PI())/3)</f>
        <v>-0.40745451907788605</v>
      </c>
      <c r="AB564" s="11">
        <f>'OddsRatio_working_3-way'!X564^(1/3)*COS(('OddsRatio_working_3-way'!Y564+4*PI())/3)</f>
        <v>-0.11677753988985871</v>
      </c>
      <c r="AC564" s="11">
        <f>'OddsRatio_working_3-way'!X564^(1/3)*SIN('OddsRatio_working_3-way'!Y564/3)</f>
        <v>0.16782243218143506</v>
      </c>
      <c r="AD564" s="11">
        <f>'OddsRatio_working_3-way'!X564^(1/3)*SIN(('OddsRatio_working_3-way'!Y564+2*PI())/3)</f>
        <v>0.37008706445357126</v>
      </c>
      <c r="AE564" s="11">
        <f>'OddsRatio_working_3-way'!X564^(1/3)*SIN(('OddsRatio_working_3-way'!Y564+4*PI())/3)</f>
        <v>-0.53790949663500609</v>
      </c>
      <c r="AF564" s="11">
        <f>-'OddsRatio_working_3-way'!U564/(3*'OddsRatio_working_3-way'!X564^(1/3))*COS(('OddsRatio_working_3-way'!Y564)/3)</f>
        <v>0.52423205896774461</v>
      </c>
      <c r="AG564" s="11">
        <f>-'OddsRatio_working_3-way'!U564/(3*'OddsRatio_working_3-way'!X564^(1/3))*COS(('OddsRatio_working_3-way'!Y564+2*PI())/3)</f>
        <v>-0.40745451907788605</v>
      </c>
      <c r="AH564" s="11">
        <f>-'OddsRatio_working_3-way'!U564/(3*'OddsRatio_working_3-way'!X564^(1/3))*COS(('OddsRatio_working_3-way'!Y564+4*PI())/3)</f>
        <v>-0.11677753988985871</v>
      </c>
      <c r="AI564" s="11">
        <f>'OddsRatio_working_3-way'!U564/(3*'OddsRatio_working_3-way'!X564^(1/3))*SIN(('OddsRatio_working_3-way'!Y564)/3)</f>
        <v>-0.16782243218143506</v>
      </c>
      <c r="AJ564" s="11">
        <f>'OddsRatio_working_3-way'!U564/(3*'OddsRatio_working_3-way'!X564^(1/3))*SIN(('OddsRatio_working_3-way'!Y564+2*PI())/3)</f>
        <v>-0.37008706445357126</v>
      </c>
      <c r="AK564" s="11">
        <f>'OddsRatio_working_3-way'!U564/(3*'OddsRatio_working_3-way'!X564^(1/3))*SIN(('OddsRatio_working_3-way'!Y564+4*PI())/3)</f>
        <v>0.53790949663500609</v>
      </c>
      <c r="AL564" s="11">
        <f>'OddsRatio_working_3-way'!Z564+'OddsRatio_working_3-way'!AF564</f>
        <v>1.0484641179354892</v>
      </c>
      <c r="AM564" s="11">
        <f>'OddsRatio_working_3-way'!AA564+'OddsRatio_working_3-way'!AG564</f>
        <v>-0.81490903815577209</v>
      </c>
      <c r="AN564" s="11">
        <f>'OddsRatio_working_3-way'!AB564+'OddsRatio_working_3-way'!AH564</f>
        <v>-0.23355507977971743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1.0484641179354892</v>
      </c>
      <c r="AS564" s="11">
        <f>IF(('OddsRatio_working_3-way'!X564=0),IF(Q564&gt;0,-Q564^(1/3),(-Q564)^(1/3)),'OddsRatio_working_3-way'!AM564-'OddsRatio_working_3-way'!R564/3)</f>
        <v>-0.81490903815577209</v>
      </c>
      <c r="AT564" s="11">
        <f>IF(('OddsRatio_working_3-way'!X564=0),IF(Q564&gt;0,-Q564^(1/3),(-Q564)^(1/3)),'OddsRatio_working_3-way'!AN564-'OddsRatio_working_3-way'!R564/3)</f>
        <v>-0.23355507977971743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2.48</v>
      </c>
      <c r="B565" s="4">
        <f>IF('True_Odds_Calculator_3-way'!B566="","",'True_Odds_Calculator_3-way'!B566)</f>
        <v>3.02</v>
      </c>
      <c r="C565" s="4">
        <f>IF('True_Odds_Calculator_3-way'!C566="","",'True_Odds_Calculator_3-way'!C566)</f>
        <v>3.42</v>
      </c>
      <c r="D565" s="9">
        <f t="shared" si="117"/>
        <v>0.39358213265846698</v>
      </c>
      <c r="E565" s="9">
        <f t="shared" si="118"/>
        <v>0.3222753123201183</v>
      </c>
      <c r="F565" s="9">
        <f t="shared" si="119"/>
        <v>0.28414255502141489</v>
      </c>
      <c r="G565" s="9">
        <f t="shared" si="120"/>
        <v>1.0410579349478455</v>
      </c>
      <c r="H565" s="9">
        <f t="shared" si="121"/>
        <v>2.5407657437228113</v>
      </c>
      <c r="I565" s="9">
        <f t="shared" si="122"/>
        <v>3.1029370285946478</v>
      </c>
      <c r="J565" s="9">
        <f t="shared" si="123"/>
        <v>3.5193602025737865</v>
      </c>
      <c r="K565" s="11">
        <f t="shared" si="124"/>
        <v>0.40322580645161293</v>
      </c>
      <c r="L565" s="11">
        <f t="shared" si="125"/>
        <v>0.33112582781456956</v>
      </c>
      <c r="M565" s="11">
        <f t="shared" si="126"/>
        <v>0.29239766081871343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-0.28245139302718103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0.23111970626559275</v>
      </c>
      <c r="Q565" s="11">
        <f>2*'OddsRatio_working_3-way'!K565*'OddsRatio_working_3-way'!L565*'OddsRatio_working_3-way'!M565</f>
        <v>7.8080981846484043E-2</v>
      </c>
      <c r="R565" s="11">
        <f t="shared" si="127"/>
        <v>0</v>
      </c>
      <c r="S565" s="11">
        <f t="shared" si="128"/>
        <v>-0.81826364454627243</v>
      </c>
      <c r="T565" s="11">
        <f t="shared" si="129"/>
        <v>-0.27644042045482181</v>
      </c>
      <c r="U565" s="11">
        <f>'OddsRatio_working_3-way'!S565-'OddsRatio_working_3-way'!R565^2/3</f>
        <v>-0.81826364454627243</v>
      </c>
      <c r="V565" s="11">
        <f>'OddsRatio_working_3-way'!S565*'OddsRatio_working_3-way'!R565/3-2*'OddsRatio_working_3-way'!R565^3/27-'OddsRatio_working_3-way'!T565</f>
        <v>0.27644042045482181</v>
      </c>
      <c r="W565" s="11">
        <f>'OddsRatio_working_3-way'!V565^2+4*'OddsRatio_working_3-way'!U565^3/27</f>
        <v>-4.7470399050122819E-3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0.14244853980144104</v>
      </c>
      <c r="Y565" s="11">
        <f>IF('OddsRatio_working_3-way'!W565&gt;=0,IF('OddsRatio_working_3-way'!V565+SQRT('OddsRatio_working_3-way'!W565)&gt;0,0,PI()),ACOS('OddsRatio_working_3-way'!V565/(2*'OddsRatio_working_3-way'!X565)))</f>
        <v>0.24425900171307902</v>
      </c>
      <c r="Z565" s="11">
        <f>'OddsRatio_working_3-way'!X565^(1/3)*COS('OddsRatio_working_3-way'!Y565/3)</f>
        <v>0.52052896747392285</v>
      </c>
      <c r="AA565" s="11">
        <f>'OddsRatio_working_3-way'!X565^(1/3)*COS(('OddsRatio_working_3-way'!Y565+2*PI())/3)</f>
        <v>-0.297049081763404</v>
      </c>
      <c r="AB565" s="11">
        <f>'OddsRatio_working_3-way'!X565^(1/3)*COS(('OddsRatio_working_3-way'!Y565+4*PI())/3)</f>
        <v>-0.22347988571051899</v>
      </c>
      <c r="AC565" s="11">
        <f>'OddsRatio_working_3-way'!X565^(1/3)*SIN('OddsRatio_working_3-way'!Y565/3)</f>
        <v>4.2475195145197708E-2</v>
      </c>
      <c r="AD565" s="11">
        <f>'OddsRatio_working_3-way'!X565^(1/3)*SIN(('OddsRatio_working_3-way'!Y565+2*PI())/3)</f>
        <v>0.42955371166550216</v>
      </c>
      <c r="AE565" s="11">
        <f>'OddsRatio_working_3-way'!X565^(1/3)*SIN(('OddsRatio_working_3-way'!Y565+4*PI())/3)</f>
        <v>-0.4720289068106997</v>
      </c>
      <c r="AF565" s="11">
        <f>-'OddsRatio_working_3-way'!U565/(3*'OddsRatio_working_3-way'!X565^(1/3))*COS(('OddsRatio_working_3-way'!Y565)/3)</f>
        <v>0.52052896747392263</v>
      </c>
      <c r="AG565" s="11">
        <f>-'OddsRatio_working_3-way'!U565/(3*'OddsRatio_working_3-way'!X565^(1/3))*COS(('OddsRatio_working_3-way'!Y565+2*PI())/3)</f>
        <v>-0.29704908176340389</v>
      </c>
      <c r="AH565" s="11">
        <f>-'OddsRatio_working_3-way'!U565/(3*'OddsRatio_working_3-way'!X565^(1/3))*COS(('OddsRatio_working_3-way'!Y565+4*PI())/3)</f>
        <v>-0.22347988571051891</v>
      </c>
      <c r="AI565" s="11">
        <f>'OddsRatio_working_3-way'!U565/(3*'OddsRatio_working_3-way'!X565^(1/3))*SIN(('OddsRatio_working_3-way'!Y565)/3)</f>
        <v>-4.2475195145197688E-2</v>
      </c>
      <c r="AJ565" s="11">
        <f>'OddsRatio_working_3-way'!U565/(3*'OddsRatio_working_3-way'!X565^(1/3))*SIN(('OddsRatio_working_3-way'!Y565+2*PI())/3)</f>
        <v>-0.42955371166550199</v>
      </c>
      <c r="AK565" s="11">
        <f>'OddsRatio_working_3-way'!U565/(3*'OddsRatio_working_3-way'!X565^(1/3))*SIN(('OddsRatio_working_3-way'!Y565+4*PI())/3)</f>
        <v>0.47202890681069953</v>
      </c>
      <c r="AL565" s="11">
        <f>'OddsRatio_working_3-way'!Z565+'OddsRatio_working_3-way'!AF565</f>
        <v>1.0410579349478455</v>
      </c>
      <c r="AM565" s="11">
        <f>'OddsRatio_working_3-way'!AA565+'OddsRatio_working_3-way'!AG565</f>
        <v>-0.59409816352680789</v>
      </c>
      <c r="AN565" s="11">
        <f>'OddsRatio_working_3-way'!AB565+'OddsRatio_working_3-way'!AH565</f>
        <v>-0.44695977142103793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1.0410579349478455</v>
      </c>
      <c r="AS565" s="11">
        <f>IF(('OddsRatio_working_3-way'!X565=0),IF(Q565&gt;0,-Q565^(1/3),(-Q565)^(1/3)),'OddsRatio_working_3-way'!AM565-'OddsRatio_working_3-way'!R565/3)</f>
        <v>-0.59409816352680789</v>
      </c>
      <c r="AT565" s="11">
        <f>IF(('OddsRatio_working_3-way'!X565=0),IF(Q565&gt;0,-Q565^(1/3),(-Q565)^(1/3)),'OddsRatio_working_3-way'!AN565-'OddsRatio_working_3-way'!R565/3)</f>
        <v>-0.44695977142103793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1.74</v>
      </c>
      <c r="B566" s="4">
        <f>IF('True_Odds_Calculator_3-way'!B567="","",'True_Odds_Calculator_3-way'!B567)</f>
        <v>3.48</v>
      </c>
      <c r="C566" s="4">
        <f>IF('True_Odds_Calculator_3-way'!C567="","",'True_Odds_Calculator_3-way'!C567)</f>
        <v>5.98</v>
      </c>
      <c r="D566" s="9">
        <f t="shared" si="117"/>
        <v>0.56242649841153747</v>
      </c>
      <c r="E566" s="9">
        <f t="shared" si="118"/>
        <v>0.27720909627778828</v>
      </c>
      <c r="F566" s="9">
        <f t="shared" si="119"/>
        <v>0.16036440531067414</v>
      </c>
      <c r="G566" s="9">
        <f t="shared" si="120"/>
        <v>1.0513650127744076</v>
      </c>
      <c r="H566" s="9">
        <f t="shared" si="121"/>
        <v>1.7780101094530618</v>
      </c>
      <c r="I566" s="9">
        <f t="shared" si="122"/>
        <v>3.6073852316805315</v>
      </c>
      <c r="J566" s="9">
        <f t="shared" si="123"/>
        <v>6.2357977636165511</v>
      </c>
      <c r="K566" s="11">
        <f t="shared" si="124"/>
        <v>0.57471264367816088</v>
      </c>
      <c r="L566" s="11">
        <f t="shared" si="125"/>
        <v>0.28735632183908044</v>
      </c>
      <c r="M566" s="11">
        <f t="shared" si="126"/>
        <v>0.16722408026755853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-0.25239634824497559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0.22645617951413327</v>
      </c>
      <c r="Q566" s="11">
        <f>2*'OddsRatio_working_3-way'!K566*'OddsRatio_working_3-way'!L566*'OddsRatio_working_3-way'!M566</f>
        <v>5.5233214515642261E-2</v>
      </c>
      <c r="R566" s="11">
        <f t="shared" si="127"/>
        <v>0</v>
      </c>
      <c r="S566" s="11">
        <f t="shared" si="128"/>
        <v>-0.89722446893064867</v>
      </c>
      <c r="T566" s="11">
        <f t="shared" si="129"/>
        <v>-0.21883523632454843</v>
      </c>
      <c r="U566" s="11">
        <f>'OddsRatio_working_3-way'!S566-'OddsRatio_working_3-way'!R566^2/3</f>
        <v>-0.89722446893064867</v>
      </c>
      <c r="V566" s="11">
        <f>'OddsRatio_working_3-way'!S566*'OddsRatio_working_3-way'!R566/3-2*'OddsRatio_working_3-way'!R566^3/27-'OddsRatio_working_3-way'!T566</f>
        <v>0.21883523632454843</v>
      </c>
      <c r="W566" s="11">
        <f>'OddsRatio_working_3-way'!V566^2+4*'OddsRatio_working_3-way'!U566^3/27</f>
        <v>-5.9115026419268898E-2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0.16355724309587291</v>
      </c>
      <c r="Y566" s="11">
        <f>IF('OddsRatio_working_3-way'!W566&gt;=0,IF('OddsRatio_working_3-way'!V566+SQRT('OddsRatio_working_3-way'!W566)&gt;0,0,PI()),ACOS('OddsRatio_working_3-way'!V566/(2*'OddsRatio_working_3-way'!X566)))</f>
        <v>0.83795168693358335</v>
      </c>
      <c r="Z566" s="11">
        <f>'OddsRatio_working_3-way'!X566^(1/3)*COS('OddsRatio_working_3-way'!Y566/3)</f>
        <v>0.52568250638720393</v>
      </c>
      <c r="AA566" s="11">
        <f>'OddsRatio_working_3-way'!X566^(1/3)*COS(('OddsRatio_working_3-way'!Y566+2*PI())/3)</f>
        <v>-0.39341515599011301</v>
      </c>
      <c r="AB566" s="11">
        <f>'OddsRatio_working_3-way'!X566^(1/3)*COS(('OddsRatio_working_3-way'!Y566+4*PI())/3)</f>
        <v>-0.13226735039709103</v>
      </c>
      <c r="AC566" s="11">
        <f>'OddsRatio_working_3-way'!X566^(1/3)*SIN('OddsRatio_working_3-way'!Y566/3)</f>
        <v>0.15077375585741135</v>
      </c>
      <c r="AD566" s="11">
        <f>'OddsRatio_working_3-way'!X566^(1/3)*SIN(('OddsRatio_working_3-way'!Y566+2*PI())/3)</f>
        <v>0.37986752692768838</v>
      </c>
      <c r="AE566" s="11">
        <f>'OddsRatio_working_3-way'!X566^(1/3)*SIN(('OddsRatio_working_3-way'!Y566+4*PI())/3)</f>
        <v>-0.5306412827850997</v>
      </c>
      <c r="AF566" s="11">
        <f>-'OddsRatio_working_3-way'!U566/(3*'OddsRatio_working_3-way'!X566^(1/3))*COS(('OddsRatio_working_3-way'!Y566)/3)</f>
        <v>0.52568250638720371</v>
      </c>
      <c r="AG566" s="11">
        <f>-'OddsRatio_working_3-way'!U566/(3*'OddsRatio_working_3-way'!X566^(1/3))*COS(('OddsRatio_working_3-way'!Y566+2*PI())/3)</f>
        <v>-0.39341515599011284</v>
      </c>
      <c r="AH566" s="11">
        <f>-'OddsRatio_working_3-way'!U566/(3*'OddsRatio_working_3-way'!X566^(1/3))*COS(('OddsRatio_working_3-way'!Y566+4*PI())/3)</f>
        <v>-0.13226735039709098</v>
      </c>
      <c r="AI566" s="11">
        <f>'OddsRatio_working_3-way'!U566/(3*'OddsRatio_working_3-way'!X566^(1/3))*SIN(('OddsRatio_working_3-way'!Y566)/3)</f>
        <v>-0.15077375585741126</v>
      </c>
      <c r="AJ566" s="11">
        <f>'OddsRatio_working_3-way'!U566/(3*'OddsRatio_working_3-way'!X566^(1/3))*SIN(('OddsRatio_working_3-way'!Y566+2*PI())/3)</f>
        <v>-0.37986752692768821</v>
      </c>
      <c r="AK566" s="11">
        <f>'OddsRatio_working_3-way'!U566/(3*'OddsRatio_working_3-way'!X566^(1/3))*SIN(('OddsRatio_working_3-way'!Y566+4*PI())/3)</f>
        <v>0.53064128278509948</v>
      </c>
      <c r="AL566" s="11">
        <f>'OddsRatio_working_3-way'!Z566+'OddsRatio_working_3-way'!AF566</f>
        <v>1.0513650127744076</v>
      </c>
      <c r="AM566" s="11">
        <f>'OddsRatio_working_3-way'!AA566+'OddsRatio_working_3-way'!AG566</f>
        <v>-0.78683031198022579</v>
      </c>
      <c r="AN566" s="11">
        <f>'OddsRatio_working_3-way'!AB566+'OddsRatio_working_3-way'!AH566</f>
        <v>-0.26453470079418201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1.0513650127744076</v>
      </c>
      <c r="AS566" s="11">
        <f>IF(('OddsRatio_working_3-way'!X566=0),IF(Q566&gt;0,-Q566^(1/3),(-Q566)^(1/3)),'OddsRatio_working_3-way'!AM566-'OddsRatio_working_3-way'!R566/3)</f>
        <v>-0.78683031198022579</v>
      </c>
      <c r="AT566" s="11">
        <f>IF(('OddsRatio_working_3-way'!X566=0),IF(Q566&gt;0,-Q566^(1/3),(-Q566)^(1/3)),'OddsRatio_working_3-way'!AN566-'OddsRatio_working_3-way'!R566/3)</f>
        <v>-0.26453470079418201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3.55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2.0699999999999998</v>
      </c>
      <c r="D567" s="9">
        <f t="shared" si="117"/>
        <v>0.27254180068706302</v>
      </c>
      <c r="E567" s="9">
        <f t="shared" si="118"/>
        <v>0.25576037120058726</v>
      </c>
      <c r="F567" s="9">
        <f t="shared" si="119"/>
        <v>0.47169782811234978</v>
      </c>
      <c r="G567" s="9">
        <f t="shared" si="120"/>
        <v>1.0467301694697477</v>
      </c>
      <c r="H567" s="9">
        <f t="shared" si="121"/>
        <v>3.6691619321478561</v>
      </c>
      <c r="I567" s="9">
        <f t="shared" si="122"/>
        <v>3.9099098711258984</v>
      </c>
      <c r="J567" s="9">
        <f t="shared" si="123"/>
        <v>2.1200012813326294</v>
      </c>
      <c r="K567" s="11">
        <f t="shared" si="124"/>
        <v>0.28169014084507044</v>
      </c>
      <c r="L567" s="11">
        <f t="shared" si="125"/>
        <v>0.26455026455026459</v>
      </c>
      <c r="M567" s="11">
        <f t="shared" si="126"/>
        <v>0.48309178743961356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-0.27307268193163259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0.23040371410787147</v>
      </c>
      <c r="Q567" s="11">
        <f>2*'OddsRatio_working_3-way'!K567*'OddsRatio_working_3-way'!L567*'OddsRatio_working_3-way'!M567</f>
        <v>7.2001160658709831E-2</v>
      </c>
      <c r="R567" s="11">
        <f t="shared" si="127"/>
        <v>0</v>
      </c>
      <c r="S567" s="11">
        <f t="shared" si="128"/>
        <v>-0.84374501498306642</v>
      </c>
      <c r="T567" s="11">
        <f t="shared" si="129"/>
        <v>-0.26367031718220824</v>
      </c>
      <c r="U567" s="11">
        <f>'OddsRatio_working_3-way'!S567-'OddsRatio_working_3-way'!R567^2/3</f>
        <v>-0.84374501498306642</v>
      </c>
      <c r="V567" s="11">
        <f>'OddsRatio_working_3-way'!S567*'OddsRatio_working_3-way'!R567/3-2*'OddsRatio_working_3-way'!R567^3/27-'OddsRatio_working_3-way'!T567</f>
        <v>0.26367031718220824</v>
      </c>
      <c r="W567" s="11">
        <f>'OddsRatio_working_3-way'!V567^2+4*'OddsRatio_working_3-way'!U567^3/27</f>
        <v>-1.9465644368338433E-2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0.14915401480626053</v>
      </c>
      <c r="Y567" s="11">
        <f>IF('OddsRatio_working_3-way'!W567&gt;=0,IF('OddsRatio_working_3-way'!V567+SQRT('OddsRatio_working_3-way'!W567)&gt;0,0,PI()),ACOS('OddsRatio_working_3-way'!V567/(2*'OddsRatio_working_3-way'!X567)))</f>
        <v>0.48668937232636833</v>
      </c>
      <c r="Z567" s="11">
        <f>'OddsRatio_working_3-way'!X567^(1/3)*COS('OddsRatio_working_3-way'!Y567/3)</f>
        <v>0.52336508473487398</v>
      </c>
      <c r="AA567" s="11">
        <f>'OddsRatio_working_3-way'!X567^(1/3)*COS(('OddsRatio_working_3-way'!Y567+2*PI())/3)</f>
        <v>-0.33586471546926971</v>
      </c>
      <c r="AB567" s="11">
        <f>'OddsRatio_working_3-way'!X567^(1/3)*COS(('OddsRatio_working_3-way'!Y567+4*PI())/3)</f>
        <v>-0.18750036926560418</v>
      </c>
      <c r="AC567" s="11">
        <f>'OddsRatio_working_3-way'!X567^(1/3)*SIN('OddsRatio_working_3-way'!Y567/3)</f>
        <v>8.5658195218829128E-2</v>
      </c>
      <c r="AD567" s="11">
        <f>'OddsRatio_working_3-way'!X567^(1/3)*SIN(('OddsRatio_working_3-way'!Y567+2*PI())/3)</f>
        <v>0.41041836122478165</v>
      </c>
      <c r="AE567" s="11">
        <f>'OddsRatio_working_3-way'!X567^(1/3)*SIN(('OddsRatio_working_3-way'!Y567+4*PI())/3)</f>
        <v>-0.49607655644361082</v>
      </c>
      <c r="AF567" s="11">
        <f>-'OddsRatio_working_3-way'!U567/(3*'OddsRatio_working_3-way'!X567^(1/3))*COS(('OddsRatio_working_3-way'!Y567)/3)</f>
        <v>0.52336508473487375</v>
      </c>
      <c r="AG567" s="11">
        <f>-'OddsRatio_working_3-way'!U567/(3*'OddsRatio_working_3-way'!X567^(1/3))*COS(('OddsRatio_working_3-way'!Y567+2*PI())/3)</f>
        <v>-0.33586471546926955</v>
      </c>
      <c r="AH567" s="11">
        <f>-'OddsRatio_working_3-way'!U567/(3*'OddsRatio_working_3-way'!X567^(1/3))*COS(('OddsRatio_working_3-way'!Y567+4*PI())/3)</f>
        <v>-0.18750036926560409</v>
      </c>
      <c r="AI567" s="11">
        <f>'OddsRatio_working_3-way'!U567/(3*'OddsRatio_working_3-way'!X567^(1/3))*SIN(('OddsRatio_working_3-way'!Y567)/3)</f>
        <v>-8.5658195218829086E-2</v>
      </c>
      <c r="AJ567" s="11">
        <f>'OddsRatio_working_3-way'!U567/(3*'OddsRatio_working_3-way'!X567^(1/3))*SIN(('OddsRatio_working_3-way'!Y567+2*PI())/3)</f>
        <v>-0.41041836122478148</v>
      </c>
      <c r="AK567" s="11">
        <f>'OddsRatio_working_3-way'!U567/(3*'OddsRatio_working_3-way'!X567^(1/3))*SIN(('OddsRatio_working_3-way'!Y567+4*PI())/3)</f>
        <v>0.49607655644361059</v>
      </c>
      <c r="AL567" s="11">
        <f>'OddsRatio_working_3-way'!Z567+'OddsRatio_working_3-way'!AF567</f>
        <v>1.0467301694697477</v>
      </c>
      <c r="AM567" s="11">
        <f>'OddsRatio_working_3-way'!AA567+'OddsRatio_working_3-way'!AG567</f>
        <v>-0.67172943093853932</v>
      </c>
      <c r="AN567" s="11">
        <f>'OddsRatio_working_3-way'!AB567+'OddsRatio_working_3-way'!AH567</f>
        <v>-0.3750007385312083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1.0467301694697477</v>
      </c>
      <c r="AS567" s="11">
        <f>IF(('OddsRatio_working_3-way'!X567=0),IF(Q567&gt;0,-Q567^(1/3),(-Q567)^(1/3)),'OddsRatio_working_3-way'!AM567-'OddsRatio_working_3-way'!R567/3)</f>
        <v>-0.67172943093853932</v>
      </c>
      <c r="AT567" s="11">
        <f>IF(('OddsRatio_working_3-way'!X567=0),IF(Q567&gt;0,-Q567^(1/3),(-Q567)^(1/3)),'OddsRatio_working_3-way'!AN567-'OddsRatio_working_3-way'!R567/3)</f>
        <v>-0.3750007385312083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2.56</v>
      </c>
      <c r="B568" s="4">
        <f>IF('True_Odds_Calculator_3-way'!B569="","",'True_Odds_Calculator_3-way'!B569)</f>
        <v>3.46</v>
      </c>
      <c r="C568" s="4">
        <f>IF('True_Odds_Calculator_3-way'!C569="","",'True_Odds_Calculator_3-way'!C569)</f>
        <v>2.88</v>
      </c>
      <c r="D568" s="9">
        <f t="shared" si="117"/>
        <v>0.38106563821302031</v>
      </c>
      <c r="E568" s="9">
        <f t="shared" si="118"/>
        <v>0.28079872638338677</v>
      </c>
      <c r="F568" s="9">
        <f t="shared" si="119"/>
        <v>0.33813563540359304</v>
      </c>
      <c r="G568" s="9">
        <f t="shared" si="120"/>
        <v>1.0411665504080561</v>
      </c>
      <c r="H568" s="9">
        <f t="shared" si="121"/>
        <v>2.6242198186365675</v>
      </c>
      <c r="I568" s="9">
        <f t="shared" si="122"/>
        <v>3.5612697140038176</v>
      </c>
      <c r="J568" s="9">
        <f t="shared" si="123"/>
        <v>2.9573931147671457</v>
      </c>
      <c r="K568" s="11">
        <f t="shared" si="124"/>
        <v>0.390625</v>
      </c>
      <c r="L568" s="11">
        <f t="shared" si="125"/>
        <v>0.28901734104046245</v>
      </c>
      <c r="M568" s="11">
        <f t="shared" si="126"/>
        <v>0.34722222222222221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-0.28281927384393069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0.23128286568721901</v>
      </c>
      <c r="Q568" s="11">
        <f>2*'OddsRatio_working_3-way'!K568*'OddsRatio_working_3-way'!L568*'OddsRatio_working_3-way'!M568</f>
        <v>7.8400971419396281E-2</v>
      </c>
      <c r="R568" s="11">
        <f t="shared" si="127"/>
        <v>0</v>
      </c>
      <c r="S568" s="11">
        <f t="shared" si="128"/>
        <v>-0.81777618103513261</v>
      </c>
      <c r="T568" s="11">
        <f t="shared" si="129"/>
        <v>-0.27721226475767208</v>
      </c>
      <c r="U568" s="11">
        <f>'OddsRatio_working_3-way'!S568-'OddsRatio_working_3-way'!R568^2/3</f>
        <v>-0.81777618103513261</v>
      </c>
      <c r="V568" s="11">
        <f>'OddsRatio_working_3-way'!S568*'OddsRatio_working_3-way'!R568/3-2*'OddsRatio_working_3-way'!R568^3/27-'OddsRatio_working_3-way'!T568</f>
        <v>0.27721226475767208</v>
      </c>
      <c r="W568" s="11">
        <f>'OddsRatio_working_3-way'!V568^2+4*'OddsRatio_working_3-way'!U568^3/27</f>
        <v>-4.1747331566037854E-3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0.14232126763829209</v>
      </c>
      <c r="Y568" s="11">
        <f>IF('OddsRatio_working_3-way'!W568&gt;=0,IF('OddsRatio_working_3-way'!V568+SQRT('OddsRatio_working_3-way'!W568)&gt;0,0,PI()),ACOS('OddsRatio_working_3-way'!V568/(2*'OddsRatio_working_3-way'!X568)))</f>
        <v>0.22899009412570304</v>
      </c>
      <c r="Z568" s="11">
        <f>'OddsRatio_working_3-way'!X568^(1/3)*COS('OddsRatio_working_3-way'!Y568/3)</f>
        <v>0.52058327520402814</v>
      </c>
      <c r="AA568" s="11">
        <f>'OddsRatio_working_3-way'!X568^(1/3)*COS(('OddsRatio_working_3-way'!Y568+2*PI())/3)</f>
        <v>-0.29477113066917665</v>
      </c>
      <c r="AB568" s="11">
        <f>'OddsRatio_working_3-way'!X568^(1/3)*COS(('OddsRatio_working_3-way'!Y568+4*PI())/3)</f>
        <v>-0.22581214453485163</v>
      </c>
      <c r="AC568" s="11">
        <f>'OddsRatio_working_3-way'!X568^(1/3)*SIN('OddsRatio_working_3-way'!Y568/3)</f>
        <v>3.9813489207696381E-2</v>
      </c>
      <c r="AD568" s="11">
        <f>'OddsRatio_working_3-way'!X568^(1/3)*SIN(('OddsRatio_working_3-way'!Y568+2*PI())/3)</f>
        <v>0.43093159650814589</v>
      </c>
      <c r="AE568" s="11">
        <f>'OddsRatio_working_3-way'!X568^(1/3)*SIN(('OddsRatio_working_3-way'!Y568+4*PI())/3)</f>
        <v>-0.47074508571584212</v>
      </c>
      <c r="AF568" s="11">
        <f>-'OddsRatio_working_3-way'!U568/(3*'OddsRatio_working_3-way'!X568^(1/3))*COS(('OddsRatio_working_3-way'!Y568)/3)</f>
        <v>0.52058327520402792</v>
      </c>
      <c r="AG568" s="11">
        <f>-'OddsRatio_working_3-way'!U568/(3*'OddsRatio_working_3-way'!X568^(1/3))*COS(('OddsRatio_working_3-way'!Y568+2*PI())/3)</f>
        <v>-0.29477113066917654</v>
      </c>
      <c r="AH568" s="11">
        <f>-'OddsRatio_working_3-way'!U568/(3*'OddsRatio_working_3-way'!X568^(1/3))*COS(('OddsRatio_working_3-way'!Y568+4*PI())/3)</f>
        <v>-0.22581214453485154</v>
      </c>
      <c r="AI568" s="11">
        <f>'OddsRatio_working_3-way'!U568/(3*'OddsRatio_working_3-way'!X568^(1/3))*SIN(('OddsRatio_working_3-way'!Y568)/3)</f>
        <v>-3.9813489207696368E-2</v>
      </c>
      <c r="AJ568" s="11">
        <f>'OddsRatio_working_3-way'!U568/(3*'OddsRatio_working_3-way'!X568^(1/3))*SIN(('OddsRatio_working_3-way'!Y568+2*PI())/3)</f>
        <v>-0.43093159650814572</v>
      </c>
      <c r="AK568" s="11">
        <f>'OddsRatio_working_3-way'!U568/(3*'OddsRatio_working_3-way'!X568^(1/3))*SIN(('OddsRatio_working_3-way'!Y568+4*PI())/3)</f>
        <v>0.47074508571584195</v>
      </c>
      <c r="AL568" s="11">
        <f>'OddsRatio_working_3-way'!Z568+'OddsRatio_working_3-way'!AF568</f>
        <v>1.0411665504080561</v>
      </c>
      <c r="AM568" s="11">
        <f>'OddsRatio_working_3-way'!AA568+'OddsRatio_working_3-way'!AG568</f>
        <v>-0.58954226133835319</v>
      </c>
      <c r="AN568" s="11">
        <f>'OddsRatio_working_3-way'!AB568+'OddsRatio_working_3-way'!AH568</f>
        <v>-0.4516242890697032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1.0411665504080561</v>
      </c>
      <c r="AS568" s="11">
        <f>IF(('OddsRatio_working_3-way'!X568=0),IF(Q568&gt;0,-Q568^(1/3),(-Q568)^(1/3)),'OddsRatio_working_3-way'!AM568-'OddsRatio_working_3-way'!R568/3)</f>
        <v>-0.58954226133835319</v>
      </c>
      <c r="AT568" s="11">
        <f>IF(('OddsRatio_working_3-way'!X568=0),IF(Q568&gt;0,-Q568^(1/3),(-Q568)^(1/3)),'OddsRatio_working_3-way'!AN568-'OddsRatio_working_3-way'!R568/3)</f>
        <v>-0.4516242890697032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3.21</v>
      </c>
      <c r="B569" s="4">
        <f>IF('True_Odds_Calculator_3-way'!B570="","",'True_Odds_Calculator_3-way'!B570)</f>
        <v>3.72</v>
      </c>
      <c r="C569" s="4">
        <f>IF('True_Odds_Calculator_3-way'!C570="","",'True_Odds_Calculator_3-way'!C570)</f>
        <v>2.23</v>
      </c>
      <c r="D569" s="9">
        <f t="shared" si="117"/>
        <v>0.30216866216331034</v>
      </c>
      <c r="E569" s="9">
        <f t="shared" si="118"/>
        <v>0.26025734032205794</v>
      </c>
      <c r="F569" s="9">
        <f t="shared" si="119"/>
        <v>0.43757399751463166</v>
      </c>
      <c r="G569" s="9">
        <f t="shared" si="120"/>
        <v>1.0449819120580641</v>
      </c>
      <c r="H569" s="9">
        <f t="shared" si="121"/>
        <v>3.3094100256483219</v>
      </c>
      <c r="I569" s="9">
        <f t="shared" si="122"/>
        <v>3.8423508007979348</v>
      </c>
      <c r="J569" s="9">
        <f t="shared" si="123"/>
        <v>2.2853277518314186</v>
      </c>
      <c r="K569" s="11">
        <f t="shared" si="124"/>
        <v>0.3115264797507788</v>
      </c>
      <c r="L569" s="11">
        <f t="shared" si="125"/>
        <v>0.26881720430107525</v>
      </c>
      <c r="M569" s="11">
        <f t="shared" si="126"/>
        <v>0.44843049327354262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-0.277660085990862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0.23132782622894038</v>
      </c>
      <c r="Q569" s="11">
        <f>2*'OddsRatio_working_3-way'!K569*'OddsRatio_working_3-way'!L569*'OddsRatio_working_3-way'!M569</f>
        <v>7.5106437087318276E-2</v>
      </c>
      <c r="R569" s="11">
        <f t="shared" si="127"/>
        <v>0</v>
      </c>
      <c r="S569" s="11">
        <f t="shared" si="128"/>
        <v>-0.83313316497551448</v>
      </c>
      <c r="T569" s="11">
        <f t="shared" si="129"/>
        <v>-0.2704977808362059</v>
      </c>
      <c r="U569" s="11">
        <f>'OddsRatio_working_3-way'!S569-'OddsRatio_working_3-way'!R569^2/3</f>
        <v>-0.83313316497551448</v>
      </c>
      <c r="V569" s="11">
        <f>'OddsRatio_working_3-way'!S569*'OddsRatio_working_3-way'!R569/3-2*'OddsRatio_working_3-way'!R569^3/27-'OddsRatio_working_3-way'!T569</f>
        <v>0.2704977808362059</v>
      </c>
      <c r="W569" s="11">
        <f>'OddsRatio_working_3-way'!V569^2+4*'OddsRatio_working_3-way'!U569^3/27</f>
        <v>-1.2503067074093793E-2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0.14634899770019427</v>
      </c>
      <c r="Y569" s="11">
        <f>IF('OddsRatio_working_3-way'!W569&gt;=0,IF('OddsRatio_working_3-way'!V569+SQRT('OddsRatio_working_3-way'!W569)&gt;0,0,PI()),ACOS('OddsRatio_working_3-way'!V569/(2*'OddsRatio_working_3-way'!X569)))</f>
        <v>0.39198340938631349</v>
      </c>
      <c r="Z569" s="11">
        <f>'OddsRatio_working_3-way'!X569^(1/3)*COS('OddsRatio_working_3-way'!Y569/3)</f>
        <v>0.52249095602903206</v>
      </c>
      <c r="AA569" s="11">
        <f>'OddsRatio_working_3-way'!X569^(1/3)*COS(('OddsRatio_working_3-way'!Y569+2*PI())/3)</f>
        <v>-0.32070716227236162</v>
      </c>
      <c r="AB569" s="11">
        <f>'OddsRatio_working_3-way'!X569^(1/3)*COS(('OddsRatio_working_3-way'!Y569+4*PI())/3)</f>
        <v>-0.20178379375667055</v>
      </c>
      <c r="AC569" s="11">
        <f>'OddsRatio_working_3-way'!X569^(1/3)*SIN('OddsRatio_working_3-way'!Y569/3)</f>
        <v>6.8660438825471432E-2</v>
      </c>
      <c r="AD569" s="11">
        <f>'OddsRatio_working_3-way'!X569^(1/3)*SIN(('OddsRatio_working_3-way'!Y569+2*PI())/3)</f>
        <v>0.41816022175602419</v>
      </c>
      <c r="AE569" s="11">
        <f>'OddsRatio_working_3-way'!X569^(1/3)*SIN(('OddsRatio_working_3-way'!Y569+4*PI())/3)</f>
        <v>-0.48682066058149548</v>
      </c>
      <c r="AF569" s="11">
        <f>-'OddsRatio_working_3-way'!U569/(3*'OddsRatio_working_3-way'!X569^(1/3))*COS(('OddsRatio_working_3-way'!Y569)/3)</f>
        <v>0.52249095602903206</v>
      </c>
      <c r="AG569" s="11">
        <f>-'OddsRatio_working_3-way'!U569/(3*'OddsRatio_working_3-way'!X569^(1/3))*COS(('OddsRatio_working_3-way'!Y569+2*PI())/3)</f>
        <v>-0.32070716227236162</v>
      </c>
      <c r="AH569" s="11">
        <f>-'OddsRatio_working_3-way'!U569/(3*'OddsRatio_working_3-way'!X569^(1/3))*COS(('OddsRatio_working_3-way'!Y569+4*PI())/3)</f>
        <v>-0.20178379375667055</v>
      </c>
      <c r="AI569" s="11">
        <f>'OddsRatio_working_3-way'!U569/(3*'OddsRatio_working_3-way'!X569^(1/3))*SIN(('OddsRatio_working_3-way'!Y569)/3)</f>
        <v>-6.8660438825471432E-2</v>
      </c>
      <c r="AJ569" s="11">
        <f>'OddsRatio_working_3-way'!U569/(3*'OddsRatio_working_3-way'!X569^(1/3))*SIN(('OddsRatio_working_3-way'!Y569+2*PI())/3)</f>
        <v>-0.41816022175602419</v>
      </c>
      <c r="AK569" s="11">
        <f>'OddsRatio_working_3-way'!U569/(3*'OddsRatio_working_3-way'!X569^(1/3))*SIN(('OddsRatio_working_3-way'!Y569+4*PI())/3)</f>
        <v>0.48682066058149548</v>
      </c>
      <c r="AL569" s="11">
        <f>'OddsRatio_working_3-way'!Z569+'OddsRatio_working_3-way'!AF569</f>
        <v>1.0449819120580641</v>
      </c>
      <c r="AM569" s="11">
        <f>'OddsRatio_working_3-way'!AA569+'OddsRatio_working_3-way'!AG569</f>
        <v>-0.64141432454472325</v>
      </c>
      <c r="AN569" s="11">
        <f>'OddsRatio_working_3-way'!AB569+'OddsRatio_working_3-way'!AH569</f>
        <v>-0.4035675875133411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1.0449819120580641</v>
      </c>
      <c r="AS569" s="11">
        <f>IF(('OddsRatio_working_3-way'!X569=0),IF(Q569&gt;0,-Q569^(1/3),(-Q569)^(1/3)),'OddsRatio_working_3-way'!AM569-'OddsRatio_working_3-way'!R569/3)</f>
        <v>-0.64141432454472325</v>
      </c>
      <c r="AT569" s="11">
        <f>IF(('OddsRatio_working_3-way'!X569=0),IF(Q569&gt;0,-Q569^(1/3),(-Q569)^(1/3)),'OddsRatio_working_3-way'!AN569-'OddsRatio_working_3-way'!R569/3)</f>
        <v>-0.4035675875133411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1.67</v>
      </c>
      <c r="B570" s="4">
        <f>IF('True_Odds_Calculator_3-way'!B571="","",'True_Odds_Calculator_3-way'!B571)</f>
        <v>4.3099999999999996</v>
      </c>
      <c r="C570" s="4">
        <f>IF('True_Odds_Calculator_3-way'!C571="","",'True_Odds_Calculator_3-way'!C571)</f>
        <v>4.9800000000000004</v>
      </c>
      <c r="D570" s="9">
        <f t="shared" si="117"/>
        <v>0.58551820091067985</v>
      </c>
      <c r="E570" s="9">
        <f t="shared" si="118"/>
        <v>0.22236146142803551</v>
      </c>
      <c r="F570" s="9">
        <f t="shared" si="119"/>
        <v>0.19212033766128458</v>
      </c>
      <c r="G570" s="9">
        <f t="shared" si="120"/>
        <v>1.0565505050353738</v>
      </c>
      <c r="H570" s="9">
        <f t="shared" si="121"/>
        <v>1.7078888383737005</v>
      </c>
      <c r="I570" s="9">
        <f t="shared" si="122"/>
        <v>4.4971821716670872</v>
      </c>
      <c r="J570" s="9">
        <f t="shared" si="123"/>
        <v>5.2050710100407889</v>
      </c>
      <c r="K570" s="11">
        <f t="shared" si="124"/>
        <v>0.5988023952095809</v>
      </c>
      <c r="L570" s="11">
        <f t="shared" si="125"/>
        <v>0.23201856148491881</v>
      </c>
      <c r="M570" s="11">
        <f t="shared" si="126"/>
        <v>0.20080321285140559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-0.24624237115459624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0.22207004658393498</v>
      </c>
      <c r="Q570" s="11">
        <f>2*'OddsRatio_working_3-way'!K570*'OddsRatio_working_3-way'!L570*'OddsRatio_working_3-way'!M570</f>
        <v>5.5796494116566578E-2</v>
      </c>
      <c r="R570" s="11">
        <f t="shared" si="127"/>
        <v>0</v>
      </c>
      <c r="S570" s="11">
        <f t="shared" si="128"/>
        <v>-0.90183523470262006</v>
      </c>
      <c r="T570" s="11">
        <f t="shared" si="129"/>
        <v>-0.22659176751322113</v>
      </c>
      <c r="U570" s="11">
        <f>'OddsRatio_working_3-way'!S570-'OddsRatio_working_3-way'!R570^2/3</f>
        <v>-0.90183523470262006</v>
      </c>
      <c r="V570" s="11">
        <f>'OddsRatio_working_3-way'!S570*'OddsRatio_working_3-way'!R570/3-2*'OddsRatio_working_3-way'!R570^3/27-'OddsRatio_working_3-way'!T570</f>
        <v>0.22659176751322113</v>
      </c>
      <c r="W570" s="11">
        <f>'OddsRatio_working_3-way'!V570^2+4*'OddsRatio_working_3-way'!U570^3/27</f>
        <v>-5.7318203538480682E-2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0.16481962310602336</v>
      </c>
      <c r="Y570" s="11">
        <f>IF('OddsRatio_working_3-way'!W570&gt;=0,IF('OddsRatio_working_3-way'!V570+SQRT('OddsRatio_working_3-way'!W570)&gt;0,0,PI()),ACOS('OddsRatio_working_3-way'!V570/(2*'OddsRatio_working_3-way'!X570)))</f>
        <v>0.81290265791801031</v>
      </c>
      <c r="Z570" s="11">
        <f>'OddsRatio_working_3-way'!X570^(1/3)*COS('OddsRatio_working_3-way'!Y570/3)</f>
        <v>0.52827525251768692</v>
      </c>
      <c r="AA570" s="11">
        <f>'OddsRatio_working_3-way'!X570^(1/3)*COS(('OddsRatio_working_3-way'!Y570+2*PI())/3)</f>
        <v>-0.39123110311224274</v>
      </c>
      <c r="AB570" s="11">
        <f>'OddsRatio_working_3-way'!X570^(1/3)*COS(('OddsRatio_working_3-way'!Y570+4*PI())/3)</f>
        <v>-0.13704414940544396</v>
      </c>
      <c r="AC570" s="11">
        <f>'OddsRatio_working_3-way'!X570^(1/3)*SIN('OddsRatio_working_3-way'!Y570/3)</f>
        <v>0.14675490614711117</v>
      </c>
      <c r="AD570" s="11">
        <f>'OddsRatio_working_3-way'!X570^(1/3)*SIN(('OddsRatio_working_3-way'!Y570+2*PI())/3)</f>
        <v>0.38412233579740068</v>
      </c>
      <c r="AE570" s="11">
        <f>'OddsRatio_working_3-way'!X570^(1/3)*SIN(('OddsRatio_working_3-way'!Y570+4*PI())/3)</f>
        <v>-0.5308772419445118</v>
      </c>
      <c r="AF570" s="11">
        <f>-'OddsRatio_working_3-way'!U570/(3*'OddsRatio_working_3-way'!X570^(1/3))*COS(('OddsRatio_working_3-way'!Y570)/3)</f>
        <v>0.52827525251768692</v>
      </c>
      <c r="AG570" s="11">
        <f>-'OddsRatio_working_3-way'!U570/(3*'OddsRatio_working_3-way'!X570^(1/3))*COS(('OddsRatio_working_3-way'!Y570+2*PI())/3)</f>
        <v>-0.39123110311224274</v>
      </c>
      <c r="AH570" s="11">
        <f>-'OddsRatio_working_3-way'!U570/(3*'OddsRatio_working_3-way'!X570^(1/3))*COS(('OddsRatio_working_3-way'!Y570+4*PI())/3)</f>
        <v>-0.13704414940544396</v>
      </c>
      <c r="AI570" s="11">
        <f>'OddsRatio_working_3-way'!U570/(3*'OddsRatio_working_3-way'!X570^(1/3))*SIN(('OddsRatio_working_3-way'!Y570)/3)</f>
        <v>-0.14675490614711117</v>
      </c>
      <c r="AJ570" s="11">
        <f>'OddsRatio_working_3-way'!U570/(3*'OddsRatio_working_3-way'!X570^(1/3))*SIN(('OddsRatio_working_3-way'!Y570+2*PI())/3)</f>
        <v>-0.38412233579740068</v>
      </c>
      <c r="AK570" s="11">
        <f>'OddsRatio_working_3-way'!U570/(3*'OddsRatio_working_3-way'!X570^(1/3))*SIN(('OddsRatio_working_3-way'!Y570+4*PI())/3)</f>
        <v>0.5308772419445118</v>
      </c>
      <c r="AL570" s="11">
        <f>'OddsRatio_working_3-way'!Z570+'OddsRatio_working_3-way'!AF570</f>
        <v>1.0565505050353738</v>
      </c>
      <c r="AM570" s="11">
        <f>'OddsRatio_working_3-way'!AA570+'OddsRatio_working_3-way'!AG570</f>
        <v>-0.78246220622448548</v>
      </c>
      <c r="AN570" s="11">
        <f>'OddsRatio_working_3-way'!AB570+'OddsRatio_working_3-way'!AH570</f>
        <v>-0.27408829881088792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1.0565505050353738</v>
      </c>
      <c r="AS570" s="11">
        <f>IF(('OddsRatio_working_3-way'!X570=0),IF(Q570&gt;0,-Q570^(1/3),(-Q570)^(1/3)),'OddsRatio_working_3-way'!AM570-'OddsRatio_working_3-way'!R570/3)</f>
        <v>-0.78246220622448548</v>
      </c>
      <c r="AT570" s="11">
        <f>IF(('OddsRatio_working_3-way'!X570=0),IF(Q570&gt;0,-Q570^(1/3),(-Q570)^(1/3)),'OddsRatio_working_3-way'!AN570-'OddsRatio_working_3-way'!R570/3)</f>
        <v>-0.27408829881088792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1.18</v>
      </c>
      <c r="B571" s="4">
        <f>IF('True_Odds_Calculator_3-way'!B572="","",'True_Odds_Calculator_3-way'!B572)</f>
        <v>8.48</v>
      </c>
      <c r="C571" s="4">
        <f>IF('True_Odds_Calculator_3-way'!C572="","",'True_Odds_Calculator_3-way'!C572)</f>
        <v>14.57</v>
      </c>
      <c r="D571" s="9">
        <f t="shared" si="117"/>
        <v>0.83193961931077542</v>
      </c>
      <c r="E571" s="9">
        <f t="shared" si="118"/>
        <v>0.10644355332026061</v>
      </c>
      <c r="F571" s="9">
        <f t="shared" si="119"/>
        <v>6.1616827368964185E-2</v>
      </c>
      <c r="G571" s="9">
        <f t="shared" si="120"/>
        <v>1.1222795019430705</v>
      </c>
      <c r="H571" s="9">
        <f t="shared" si="121"/>
        <v>1.2020103103497524</v>
      </c>
      <c r="I571" s="9">
        <f t="shared" si="122"/>
        <v>9.3946506745341676</v>
      </c>
      <c r="J571" s="9">
        <f t="shared" si="123"/>
        <v>16.229332841367462</v>
      </c>
      <c r="K571" s="11">
        <f t="shared" si="124"/>
        <v>0.84745762711864414</v>
      </c>
      <c r="L571" s="11">
        <f t="shared" si="125"/>
        <v>0.11792452830188678</v>
      </c>
      <c r="M571" s="11">
        <f t="shared" si="126"/>
        <v>6.8634179821551136E-2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-0.12531888993926521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0.14561716877313824</v>
      </c>
      <c r="Q571" s="11">
        <f>2*'OddsRatio_working_3-way'!K571*'OddsRatio_working_3-way'!L571*'OddsRatio_working_3-way'!M571</f>
        <v>1.3718056408208973E-2</v>
      </c>
      <c r="R571" s="11">
        <f t="shared" si="127"/>
        <v>0</v>
      </c>
      <c r="S571" s="11">
        <f t="shared" si="128"/>
        <v>-1.1619730181436367</v>
      </c>
      <c r="T571" s="11">
        <f t="shared" si="129"/>
        <v>-0.10946519247702656</v>
      </c>
      <c r="U571" s="11">
        <f>'OddsRatio_working_3-way'!S571-'OddsRatio_working_3-way'!R571^2/3</f>
        <v>-1.1619730181436367</v>
      </c>
      <c r="V571" s="11">
        <f>'OddsRatio_working_3-way'!S571*'OddsRatio_working_3-way'!R571/3-2*'OddsRatio_working_3-way'!R571^3/27-'OddsRatio_working_3-way'!T571</f>
        <v>0.10946519247702656</v>
      </c>
      <c r="W571" s="11">
        <f>'OddsRatio_working_3-way'!V571^2+4*'OddsRatio_working_3-way'!U571^3/27</f>
        <v>-0.22044318412024458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0.24105280152088931</v>
      </c>
      <c r="Y571" s="11">
        <f>IF('OddsRatio_working_3-way'!W571&gt;=0,IF('OddsRatio_working_3-way'!V571+SQRT('OddsRatio_working_3-way'!W571)&gt;0,0,PI()),ACOS('OddsRatio_working_3-way'!V571/(2*'OddsRatio_working_3-way'!X571)))</f>
        <v>1.3417421947224002</v>
      </c>
      <c r="Z571" s="11">
        <f>'OddsRatio_working_3-way'!X571^(1/3)*COS('OddsRatio_working_3-way'!Y571/3)</f>
        <v>0.56113975097153534</v>
      </c>
      <c r="AA571" s="11">
        <f>'OddsRatio_working_3-way'!X571^(1/3)*COS(('OddsRatio_working_3-way'!Y571+2*PI())/3)</f>
        <v>-0.51366832988993516</v>
      </c>
      <c r="AB571" s="11">
        <f>'OddsRatio_working_3-way'!X571^(1/3)*COS(('OddsRatio_working_3-way'!Y571+4*PI())/3)</f>
        <v>-4.7471421081600282E-2</v>
      </c>
      <c r="AC571" s="11">
        <f>'OddsRatio_working_3-way'!X571^(1/3)*SIN('OddsRatio_working_3-way'!Y571/3)</f>
        <v>0.26915891079586363</v>
      </c>
      <c r="AD571" s="11">
        <f>'OddsRatio_working_3-way'!X571^(1/3)*SIN(('OddsRatio_working_3-way'!Y571+2*PI())/3)</f>
        <v>0.35138182401669138</v>
      </c>
      <c r="AE571" s="11">
        <f>'OddsRatio_working_3-way'!X571^(1/3)*SIN(('OddsRatio_working_3-way'!Y571+4*PI())/3)</f>
        <v>-0.62054073481255501</v>
      </c>
      <c r="AF571" s="11">
        <f>-'OddsRatio_working_3-way'!U571/(3*'OddsRatio_working_3-way'!X571^(1/3))*COS(('OddsRatio_working_3-way'!Y571)/3)</f>
        <v>0.56113975097153523</v>
      </c>
      <c r="AG571" s="11">
        <f>-'OddsRatio_working_3-way'!U571/(3*'OddsRatio_working_3-way'!X571^(1/3))*COS(('OddsRatio_working_3-way'!Y571+2*PI())/3)</f>
        <v>-0.51366832988993505</v>
      </c>
      <c r="AH571" s="11">
        <f>-'OddsRatio_working_3-way'!U571/(3*'OddsRatio_working_3-way'!X571^(1/3))*COS(('OddsRatio_working_3-way'!Y571+4*PI())/3)</f>
        <v>-4.7471421081600275E-2</v>
      </c>
      <c r="AI571" s="11">
        <f>'OddsRatio_working_3-way'!U571/(3*'OddsRatio_working_3-way'!X571^(1/3))*SIN(('OddsRatio_working_3-way'!Y571)/3)</f>
        <v>-0.26915891079586357</v>
      </c>
      <c r="AJ571" s="11">
        <f>'OddsRatio_working_3-way'!U571/(3*'OddsRatio_working_3-way'!X571^(1/3))*SIN(('OddsRatio_working_3-way'!Y571+2*PI())/3)</f>
        <v>-0.35138182401669132</v>
      </c>
      <c r="AK571" s="11">
        <f>'OddsRatio_working_3-way'!U571/(3*'OddsRatio_working_3-way'!X571^(1/3))*SIN(('OddsRatio_working_3-way'!Y571+4*PI())/3)</f>
        <v>0.62054073481255489</v>
      </c>
      <c r="AL571" s="11">
        <f>'OddsRatio_working_3-way'!Z571+'OddsRatio_working_3-way'!AF571</f>
        <v>1.1222795019430705</v>
      </c>
      <c r="AM571" s="11">
        <f>'OddsRatio_working_3-way'!AA571+'OddsRatio_working_3-way'!AG571</f>
        <v>-1.0273366597798703</v>
      </c>
      <c r="AN571" s="11">
        <f>'OddsRatio_working_3-way'!AB571+'OddsRatio_working_3-way'!AH571</f>
        <v>-9.4942842163200564E-2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1.1222795019430705</v>
      </c>
      <c r="AS571" s="11">
        <f>IF(('OddsRatio_working_3-way'!X571=0),IF(Q571&gt;0,-Q571^(1/3),(-Q571)^(1/3)),'OddsRatio_working_3-way'!AM571-'OddsRatio_working_3-way'!R571/3)</f>
        <v>-1.0273366597798703</v>
      </c>
      <c r="AT571" s="11">
        <f>IF(('OddsRatio_working_3-way'!X571=0),IF(Q571&gt;0,-Q571^(1/3),(-Q571)^(1/3)),'OddsRatio_working_3-way'!AN571-'OddsRatio_working_3-way'!R571/3)</f>
        <v>-9.4942842163200564E-2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</v>
      </c>
      <c r="C572" s="4">
        <f>IF('True_Odds_Calculator_3-way'!C573="","",'True_Odds_Calculator_3-way'!C573)</f>
        <v>3.25</v>
      </c>
      <c r="D572" s="9">
        <f t="shared" si="117"/>
        <v>0.37747727701365275</v>
      </c>
      <c r="E572" s="9">
        <f t="shared" si="118"/>
        <v>0.32388118421435619</v>
      </c>
      <c r="F572" s="9">
        <f t="shared" si="119"/>
        <v>0.29864153877199107</v>
      </c>
      <c r="G572" s="9">
        <f t="shared" si="120"/>
        <v>1.0437760029587952</v>
      </c>
      <c r="H572" s="9">
        <f t="shared" si="121"/>
        <v>2.649166084674897</v>
      </c>
      <c r="I572" s="9">
        <f t="shared" si="122"/>
        <v>3.08755200591759</v>
      </c>
      <c r="J572" s="9">
        <f t="shared" si="123"/>
        <v>3.3484960066572889</v>
      </c>
      <c r="K572" s="11">
        <f t="shared" si="124"/>
        <v>0.38759689922480617</v>
      </c>
      <c r="L572" s="11">
        <f t="shared" si="125"/>
        <v>0.33333333333333331</v>
      </c>
      <c r="M572" s="11">
        <f t="shared" si="126"/>
        <v>0.30769230769230771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-0.28264758497316633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0.23176306897237126</v>
      </c>
      <c r="Q572" s="11">
        <f>2*'OddsRatio_working_3-way'!K572*'OddsRatio_working_3-way'!L572*'OddsRatio_working_3-way'!M572</f>
        <v>7.9507056251242297E-2</v>
      </c>
      <c r="R572" s="11">
        <f t="shared" si="127"/>
        <v>0</v>
      </c>
      <c r="S572" s="11">
        <f t="shared" si="128"/>
        <v>-0.81997187060478194</v>
      </c>
      <c r="T572" s="11">
        <f t="shared" si="129"/>
        <v>-0.28129395218002817</v>
      </c>
      <c r="U572" s="11">
        <f>'OddsRatio_working_3-way'!S572-'OddsRatio_working_3-way'!R572^2/3</f>
        <v>-0.81997187060478194</v>
      </c>
      <c r="V572" s="11">
        <f>'OddsRatio_working_3-way'!S572*'OddsRatio_working_3-way'!R572/3-2*'OddsRatio_working_3-way'!R572^3/27-'OddsRatio_working_3-way'!T572</f>
        <v>0.28129395218002817</v>
      </c>
      <c r="W572" s="11">
        <f>'OddsRatio_working_3-way'!V572^2+4*'OddsRatio_working_3-way'!U572^3/27</f>
        <v>-2.5494545899697324E-3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0.14289484081224704</v>
      </c>
      <c r="Y572" s="11">
        <f>IF('OddsRatio_working_3-way'!W572&gt;=0,IF('OddsRatio_working_3-way'!V572+SQRT('OddsRatio_working_3-way'!W572)&gt;0,0,PI()),ACOS('OddsRatio_working_3-way'!V572/(2*'OddsRatio_working_3-way'!X572)))</f>
        <v>0.17760810417389705</v>
      </c>
      <c r="Z572" s="11">
        <f>'OddsRatio_working_3-way'!X572^(1/3)*COS('OddsRatio_working_3-way'!Y572/3)</f>
        <v>0.52188800147939762</v>
      </c>
      <c r="AA572" s="11">
        <f>'OddsRatio_working_3-way'!X572^(1/3)*COS(('OddsRatio_working_3-way'!Y572+2*PI())/3)</f>
        <v>-0.28773304859653132</v>
      </c>
      <c r="AB572" s="11">
        <f>'OddsRatio_working_3-way'!X572^(1/3)*COS(('OddsRatio_working_3-way'!Y572+4*PI())/3)</f>
        <v>-0.23415495288286628</v>
      </c>
      <c r="AC572" s="11">
        <f>'OddsRatio_working_3-way'!X572^(1/3)*SIN('OddsRatio_working_3-way'!Y572/3)</f>
        <v>3.0933327982951998E-2</v>
      </c>
      <c r="AD572" s="11">
        <f>'OddsRatio_working_3-way'!X572^(1/3)*SIN(('OddsRatio_working_3-way'!Y572+2*PI())/3)</f>
        <v>0.43650160321997306</v>
      </c>
      <c r="AE572" s="11">
        <f>'OddsRatio_working_3-way'!X572^(1/3)*SIN(('OddsRatio_working_3-way'!Y572+4*PI())/3)</f>
        <v>-0.46743493120292512</v>
      </c>
      <c r="AF572" s="11">
        <f>-'OddsRatio_working_3-way'!U572/(3*'OddsRatio_working_3-way'!X572^(1/3))*COS(('OddsRatio_working_3-way'!Y572)/3)</f>
        <v>0.52188800147939762</v>
      </c>
      <c r="AG572" s="11">
        <f>-'OddsRatio_working_3-way'!U572/(3*'OddsRatio_working_3-way'!X572^(1/3))*COS(('OddsRatio_working_3-way'!Y572+2*PI())/3)</f>
        <v>-0.28773304859653132</v>
      </c>
      <c r="AH572" s="11">
        <f>-'OddsRatio_working_3-way'!U572/(3*'OddsRatio_working_3-way'!X572^(1/3))*COS(('OddsRatio_working_3-way'!Y572+4*PI())/3)</f>
        <v>-0.23415495288286628</v>
      </c>
      <c r="AI572" s="11">
        <f>'OddsRatio_working_3-way'!U572/(3*'OddsRatio_working_3-way'!X572^(1/3))*SIN(('OddsRatio_working_3-way'!Y572)/3)</f>
        <v>-3.0933327982951998E-2</v>
      </c>
      <c r="AJ572" s="11">
        <f>'OddsRatio_working_3-way'!U572/(3*'OddsRatio_working_3-way'!X572^(1/3))*SIN(('OddsRatio_working_3-way'!Y572+2*PI())/3)</f>
        <v>-0.43650160321997306</v>
      </c>
      <c r="AK572" s="11">
        <f>'OddsRatio_working_3-way'!U572/(3*'OddsRatio_working_3-way'!X572^(1/3))*SIN(('OddsRatio_working_3-way'!Y572+4*PI())/3)</f>
        <v>0.46743493120292512</v>
      </c>
      <c r="AL572" s="11">
        <f>'OddsRatio_working_3-way'!Z572+'OddsRatio_working_3-way'!AF572</f>
        <v>1.0437760029587952</v>
      </c>
      <c r="AM572" s="11">
        <f>'OddsRatio_working_3-way'!AA572+'OddsRatio_working_3-way'!AG572</f>
        <v>-0.57546609719306263</v>
      </c>
      <c r="AN572" s="11">
        <f>'OddsRatio_working_3-way'!AB572+'OddsRatio_working_3-way'!AH572</f>
        <v>-0.46830990576573256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1.0437760029587952</v>
      </c>
      <c r="AS572" s="11">
        <f>IF(('OddsRatio_working_3-way'!X572=0),IF(Q572&gt;0,-Q572^(1/3),(-Q572)^(1/3)),'OddsRatio_working_3-way'!AM572-'OddsRatio_working_3-way'!R572/3)</f>
        <v>-0.57546609719306263</v>
      </c>
      <c r="AT572" s="11">
        <f>IF(('OddsRatio_working_3-way'!X572=0),IF(Q572&gt;0,-Q572^(1/3),(-Q572)^(1/3)),'OddsRatio_working_3-way'!AN572-'OddsRatio_working_3-way'!R572/3)</f>
        <v>-0.46830990576573256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2.0099999999999998</v>
      </c>
      <c r="B573" s="4">
        <f>IF('True_Odds_Calculator_3-way'!B574="","",'True_Odds_Calculator_3-way'!B574)</f>
        <v>3.5</v>
      </c>
      <c r="C573" s="4">
        <f>IF('True_Odds_Calculator_3-way'!C574="","",'True_Odds_Calculator_3-way'!C574)</f>
        <v>4.07</v>
      </c>
      <c r="D573" s="9">
        <f t="shared" si="117"/>
        <v>0.48613055267078581</v>
      </c>
      <c r="E573" s="9">
        <f t="shared" si="118"/>
        <v>0.27651146271064925</v>
      </c>
      <c r="F573" s="9">
        <f t="shared" si="119"/>
        <v>0.23735798461856478</v>
      </c>
      <c r="G573" s="9">
        <f t="shared" si="120"/>
        <v>1.0465946405215512</v>
      </c>
      <c r="H573" s="9">
        <f t="shared" si="121"/>
        <v>2.0570605869267666</v>
      </c>
      <c r="I573" s="9">
        <f t="shared" si="122"/>
        <v>3.6164866013038783</v>
      </c>
      <c r="J573" s="9">
        <f t="shared" si="123"/>
        <v>4.2130455464011627</v>
      </c>
      <c r="K573" s="11">
        <f t="shared" si="124"/>
        <v>0.49751243781094534</v>
      </c>
      <c r="L573" s="11">
        <f t="shared" si="125"/>
        <v>0.2857142857142857</v>
      </c>
      <c r="M573" s="11">
        <f t="shared" si="126"/>
        <v>0.24570024570024568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-0.27073303192706166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0.22980918503306566</v>
      </c>
      <c r="Q573" s="11">
        <f>2*'OddsRatio_working_3-way'!K573*'OddsRatio_working_3-way'!L573*'OddsRatio_working_3-way'!M573</f>
        <v>6.9850816119472831E-2</v>
      </c>
      <c r="R573" s="11">
        <f t="shared" si="127"/>
        <v>0</v>
      </c>
      <c r="S573" s="11">
        <f t="shared" si="128"/>
        <v>-0.84884058438417176</v>
      </c>
      <c r="T573" s="11">
        <f t="shared" si="129"/>
        <v>-0.25800625665172389</v>
      </c>
      <c r="U573" s="11">
        <f>'OddsRatio_working_3-way'!S573-'OddsRatio_working_3-way'!R573^2/3</f>
        <v>-0.84884058438417176</v>
      </c>
      <c r="V573" s="11">
        <f>'OddsRatio_working_3-way'!S573*'OddsRatio_working_3-way'!R573/3-2*'OddsRatio_working_3-way'!R573^3/27-'OddsRatio_working_3-way'!T573</f>
        <v>0.25800625665172389</v>
      </c>
      <c r="W573" s="11">
        <f>'OddsRatio_working_3-way'!V573^2+4*'OddsRatio_working_3-way'!U573^3/27</f>
        <v>-2.4042459368240066E-2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0.15050721564070879</v>
      </c>
      <c r="Y573" s="11">
        <f>IF('OddsRatio_working_3-way'!W573&gt;=0,IF('OddsRatio_working_3-way'!V573+SQRT('OddsRatio_working_3-way'!W573)&gt;0,0,PI()),ACOS('OddsRatio_working_3-way'!V573/(2*'OddsRatio_working_3-way'!X573)))</f>
        <v>0.54113895175396376</v>
      </c>
      <c r="Z573" s="11">
        <f>'OddsRatio_working_3-way'!X573^(1/3)*COS('OddsRatio_working_3-way'!Y573/3)</f>
        <v>0.52329732026077558</v>
      </c>
      <c r="AA573" s="11">
        <f>'OddsRatio_working_3-way'!X573^(1/3)*COS(('OddsRatio_working_3-way'!Y573+2*PI())/3)</f>
        <v>-0.34429297059373065</v>
      </c>
      <c r="AB573" s="11">
        <f>'OddsRatio_working_3-way'!X573^(1/3)*COS(('OddsRatio_working_3-way'!Y573+4*PI())/3)</f>
        <v>-0.17900434966704504</v>
      </c>
      <c r="AC573" s="11">
        <f>'OddsRatio_working_3-way'!X573^(1/3)*SIN('OddsRatio_working_3-way'!Y573/3)</f>
        <v>9.542942978600398E-2</v>
      </c>
      <c r="AD573" s="11">
        <f>'OddsRatio_working_3-way'!X573^(1/3)*SIN(('OddsRatio_working_3-way'!Y573+2*PI())/3)</f>
        <v>0.40547405818515092</v>
      </c>
      <c r="AE573" s="11">
        <f>'OddsRatio_working_3-way'!X573^(1/3)*SIN(('OddsRatio_working_3-way'!Y573+4*PI())/3)</f>
        <v>-0.5009034879711548</v>
      </c>
      <c r="AF573" s="11">
        <f>-'OddsRatio_working_3-way'!U573/(3*'OddsRatio_working_3-way'!X573^(1/3))*COS(('OddsRatio_working_3-way'!Y573)/3)</f>
        <v>0.52329732026077547</v>
      </c>
      <c r="AG573" s="11">
        <f>-'OddsRatio_working_3-way'!U573/(3*'OddsRatio_working_3-way'!X573^(1/3))*COS(('OddsRatio_working_3-way'!Y573+2*PI())/3)</f>
        <v>-0.3442929705937306</v>
      </c>
      <c r="AH573" s="11">
        <f>-'OddsRatio_working_3-way'!U573/(3*'OddsRatio_working_3-way'!X573^(1/3))*COS(('OddsRatio_working_3-way'!Y573+4*PI())/3)</f>
        <v>-0.17900434966704498</v>
      </c>
      <c r="AI573" s="11">
        <f>'OddsRatio_working_3-way'!U573/(3*'OddsRatio_working_3-way'!X573^(1/3))*SIN(('OddsRatio_working_3-way'!Y573)/3)</f>
        <v>-9.5429429786003966E-2</v>
      </c>
      <c r="AJ573" s="11">
        <f>'OddsRatio_working_3-way'!U573/(3*'OddsRatio_working_3-way'!X573^(1/3))*SIN(('OddsRatio_working_3-way'!Y573+2*PI())/3)</f>
        <v>-0.40547405818515081</v>
      </c>
      <c r="AK573" s="11">
        <f>'OddsRatio_working_3-way'!U573/(3*'OddsRatio_working_3-way'!X573^(1/3))*SIN(('OddsRatio_working_3-way'!Y573+4*PI())/3)</f>
        <v>0.50090348797115469</v>
      </c>
      <c r="AL573" s="11">
        <f>'OddsRatio_working_3-way'!Z573+'OddsRatio_working_3-way'!AF573</f>
        <v>1.0465946405215512</v>
      </c>
      <c r="AM573" s="11">
        <f>'OddsRatio_working_3-way'!AA573+'OddsRatio_working_3-way'!AG573</f>
        <v>-0.6885859411874613</v>
      </c>
      <c r="AN573" s="11">
        <f>'OddsRatio_working_3-way'!AB573+'OddsRatio_working_3-way'!AH573</f>
        <v>-0.35800869933409002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1.0465946405215512</v>
      </c>
      <c r="AS573" s="11">
        <f>IF(('OddsRatio_working_3-way'!X573=0),IF(Q573&gt;0,-Q573^(1/3),(-Q573)^(1/3)),'OddsRatio_working_3-way'!AM573-'OddsRatio_working_3-way'!R573/3)</f>
        <v>-0.6885859411874613</v>
      </c>
      <c r="AT573" s="11">
        <f>IF(('OddsRatio_working_3-way'!X573=0),IF(Q573&gt;0,-Q573^(1/3),(-Q573)^(1/3)),'OddsRatio_working_3-way'!AN573-'OddsRatio_working_3-way'!R573/3)</f>
        <v>-0.35800869933409002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1.36</v>
      </c>
      <c r="B574" s="4">
        <f>IF('True_Odds_Calculator_3-way'!B575="","",'True_Odds_Calculator_3-way'!B575)</f>
        <v>5.16</v>
      </c>
      <c r="C574" s="4">
        <f>IF('True_Odds_Calculator_3-way'!C575="","",'True_Odds_Calculator_3-way'!C575)</f>
        <v>9.91</v>
      </c>
      <c r="D574" s="9">
        <f t="shared" si="117"/>
        <v>0.72178093389940889</v>
      </c>
      <c r="E574" s="9">
        <f t="shared" si="118"/>
        <v>0.18334404916217484</v>
      </c>
      <c r="F574" s="9">
        <f t="shared" si="119"/>
        <v>9.4875016938416198E-2</v>
      </c>
      <c r="G574" s="9">
        <f t="shared" si="120"/>
        <v>1.0707275613295901</v>
      </c>
      <c r="H574" s="9">
        <f t="shared" si="121"/>
        <v>1.3854619220786526</v>
      </c>
      <c r="I574" s="9">
        <f t="shared" si="122"/>
        <v>5.4542266551310954</v>
      </c>
      <c r="J574" s="9">
        <f t="shared" si="123"/>
        <v>10.540182571446648</v>
      </c>
      <c r="K574" s="11">
        <f t="shared" si="124"/>
        <v>0.73529411764705876</v>
      </c>
      <c r="L574" s="11">
        <f t="shared" si="125"/>
        <v>0.19379844961240308</v>
      </c>
      <c r="M574" s="11">
        <f t="shared" si="126"/>
        <v>0.10090817356205853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-0.19187185352164016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0.19311399494676898</v>
      </c>
      <c r="Q574" s="11">
        <f>2*'OddsRatio_working_3-way'!K574*'OddsRatio_working_3-way'!L574*'OddsRatio_working_3-way'!M574</f>
        <v>2.8758599396391506E-2</v>
      </c>
      <c r="R574" s="11">
        <f t="shared" si="127"/>
        <v>0</v>
      </c>
      <c r="S574" s="11">
        <f t="shared" si="128"/>
        <v>-1.0064738073997328</v>
      </c>
      <c r="T574" s="11">
        <f t="shared" si="129"/>
        <v>-0.1498844091436683</v>
      </c>
      <c r="U574" s="11">
        <f>'OddsRatio_working_3-way'!S574-'OddsRatio_working_3-way'!R574^2/3</f>
        <v>-1.0064738073997328</v>
      </c>
      <c r="V574" s="11">
        <f>'OddsRatio_working_3-way'!S574*'OddsRatio_working_3-way'!R574/3-2*'OddsRatio_working_3-way'!R574^3/27-'OddsRatio_working_3-way'!T574</f>
        <v>0.1498844091436683</v>
      </c>
      <c r="W574" s="11">
        <f>'OddsRatio_working_3-way'!V574^2+4*'OddsRatio_working_3-way'!U574^3/27</f>
        <v>-0.12857872672000795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0.19432193830365274</v>
      </c>
      <c r="Y574" s="11">
        <f>IF('OddsRatio_working_3-way'!W574&gt;=0,IF('OddsRatio_working_3-way'!V574+SQRT('OddsRatio_working_3-way'!W574)&gt;0,0,PI()),ACOS('OddsRatio_working_3-way'!V574/(2*'OddsRatio_working_3-way'!X574)))</f>
        <v>1.1748732406501103</v>
      </c>
      <c r="Z574" s="11">
        <f>'OddsRatio_working_3-way'!X574^(1/3)*COS('OddsRatio_working_3-way'!Y574/3)</f>
        <v>0.53536378066479506</v>
      </c>
      <c r="AA574" s="11">
        <f>'OddsRatio_working_3-way'!X574^(1/3)*COS(('OddsRatio_working_3-way'!Y574+2*PI())/3)</f>
        <v>-0.45914381504369922</v>
      </c>
      <c r="AB574" s="11">
        <f>'OddsRatio_working_3-way'!X574^(1/3)*COS(('OddsRatio_working_3-way'!Y574+4*PI())/3)</f>
        <v>-7.6219965621095967E-2</v>
      </c>
      <c r="AC574" s="11">
        <f>'OddsRatio_working_3-way'!X574^(1/3)*SIN('OddsRatio_working_3-way'!Y574/3)</f>
        <v>0.22108118754326775</v>
      </c>
      <c r="AD574" s="11">
        <f>'OddsRatio_working_3-way'!X574^(1/3)*SIN(('OddsRatio_working_3-way'!Y574+2*PI())/3)</f>
        <v>0.35309804055015886</v>
      </c>
      <c r="AE574" s="11">
        <f>'OddsRatio_working_3-way'!X574^(1/3)*SIN(('OddsRatio_working_3-way'!Y574+4*PI())/3)</f>
        <v>-0.5741792280934267</v>
      </c>
      <c r="AF574" s="11">
        <f>-'OddsRatio_working_3-way'!U574/(3*'OddsRatio_working_3-way'!X574^(1/3))*COS(('OddsRatio_working_3-way'!Y574)/3)</f>
        <v>0.53536378066479495</v>
      </c>
      <c r="AG574" s="11">
        <f>-'OddsRatio_working_3-way'!U574/(3*'OddsRatio_working_3-way'!X574^(1/3))*COS(('OddsRatio_working_3-way'!Y574+2*PI())/3)</f>
        <v>-0.45914381504369911</v>
      </c>
      <c r="AH574" s="11">
        <f>-'OddsRatio_working_3-way'!U574/(3*'OddsRatio_working_3-way'!X574^(1/3))*COS(('OddsRatio_working_3-way'!Y574+4*PI())/3)</f>
        <v>-7.6219965621095953E-2</v>
      </c>
      <c r="AI574" s="11">
        <f>'OddsRatio_working_3-way'!U574/(3*'OddsRatio_working_3-way'!X574^(1/3))*SIN(('OddsRatio_working_3-way'!Y574)/3)</f>
        <v>-0.22108118754326772</v>
      </c>
      <c r="AJ574" s="11">
        <f>'OddsRatio_working_3-way'!U574/(3*'OddsRatio_working_3-way'!X574^(1/3))*SIN(('OddsRatio_working_3-way'!Y574+2*PI())/3)</f>
        <v>-0.35309804055015881</v>
      </c>
      <c r="AK574" s="11">
        <f>'OddsRatio_working_3-way'!U574/(3*'OddsRatio_working_3-way'!X574^(1/3))*SIN(('OddsRatio_working_3-way'!Y574+4*PI())/3)</f>
        <v>0.57417922809342659</v>
      </c>
      <c r="AL574" s="11">
        <f>'OddsRatio_working_3-way'!Z574+'OddsRatio_working_3-way'!AF574</f>
        <v>1.0707275613295901</v>
      </c>
      <c r="AM574" s="11">
        <f>'OddsRatio_working_3-way'!AA574+'OddsRatio_working_3-way'!AG574</f>
        <v>-0.91828763008739833</v>
      </c>
      <c r="AN574" s="11">
        <f>'OddsRatio_working_3-way'!AB574+'OddsRatio_working_3-way'!AH574</f>
        <v>-0.15243993124219191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1.0707275613295901</v>
      </c>
      <c r="AS574" s="11">
        <f>IF(('OddsRatio_working_3-way'!X574=0),IF(Q574&gt;0,-Q574^(1/3),(-Q574)^(1/3)),'OddsRatio_working_3-way'!AM574-'OddsRatio_working_3-way'!R574/3)</f>
        <v>-0.91828763008739833</v>
      </c>
      <c r="AT574" s="11">
        <f>IF(('OddsRatio_working_3-way'!X574=0),IF(Q574&gt;0,-Q574^(1/3),(-Q574)^(1/3)),'OddsRatio_working_3-way'!AN574-'OddsRatio_working_3-way'!R574/3)</f>
        <v>-0.15243993124219191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6.93</v>
      </c>
      <c r="B575" s="4">
        <f>IF('True_Odds_Calculator_3-way'!B576="","",'True_Odds_Calculator_3-way'!B576)</f>
        <v>4.5999999999999996</v>
      </c>
      <c r="C575" s="4">
        <f>IF('True_Odds_Calculator_3-way'!C576="","",'True_Odds_Calculator_3-way'!C576)</f>
        <v>1.49</v>
      </c>
      <c r="D575" s="9">
        <f t="shared" si="117"/>
        <v>0.13654354232053389</v>
      </c>
      <c r="E575" s="9">
        <f t="shared" si="118"/>
        <v>0.20665465560007201</v>
      </c>
      <c r="F575" s="9">
        <f t="shared" si="119"/>
        <v>0.6568018020793942</v>
      </c>
      <c r="G575" s="9">
        <f t="shared" si="120"/>
        <v>1.0663863639454392</v>
      </c>
      <c r="H575" s="9">
        <f t="shared" si="121"/>
        <v>7.3236711381964525</v>
      </c>
      <c r="I575" s="9">
        <f t="shared" si="122"/>
        <v>4.8389909102035809</v>
      </c>
      <c r="J575" s="9">
        <f t="shared" si="123"/>
        <v>1.5225293183332649</v>
      </c>
      <c r="K575" s="11">
        <f t="shared" si="124"/>
        <v>0.14430014430014432</v>
      </c>
      <c r="L575" s="11">
        <f t="shared" si="125"/>
        <v>0.21739130434782611</v>
      </c>
      <c r="M575" s="11">
        <f t="shared" si="126"/>
        <v>0.67114093959731547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-0.2202297265034352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0.2109552736923615</v>
      </c>
      <c r="Q575" s="11">
        <f>2*'OddsRatio_working_3-way'!K575*'OddsRatio_working_3-way'!L575*'OddsRatio_working_3-way'!M575</f>
        <v>4.210684105635959E-2</v>
      </c>
      <c r="R575" s="11">
        <f t="shared" si="127"/>
        <v>0</v>
      </c>
      <c r="S575" s="11">
        <f t="shared" si="128"/>
        <v>-0.95788737079992226</v>
      </c>
      <c r="T575" s="11">
        <f t="shared" si="129"/>
        <v>-0.1911950839920005</v>
      </c>
      <c r="U575" s="11">
        <f>'OddsRatio_working_3-way'!S575-'OddsRatio_working_3-way'!R575^2/3</f>
        <v>-0.95788737079992226</v>
      </c>
      <c r="V575" s="11">
        <f>'OddsRatio_working_3-way'!S575*'OddsRatio_working_3-way'!R575/3-2*'OddsRatio_working_3-way'!R575^3/27-'OddsRatio_working_3-way'!T575</f>
        <v>0.1911950839920005</v>
      </c>
      <c r="W575" s="11">
        <f>'OddsRatio_working_3-way'!V575^2+4*'OddsRatio_working_3-way'!U575^3/27</f>
        <v>-9.3653009839616094E-2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0.18042212307691385</v>
      </c>
      <c r="Y575" s="11">
        <f>IF('OddsRatio_working_3-way'!W575&gt;=0,IF('OddsRatio_working_3-way'!V575+SQRT('OddsRatio_working_3-way'!W575)&gt;0,0,PI()),ACOS('OddsRatio_working_3-way'!V575/(2*'OddsRatio_working_3-way'!X575)))</f>
        <v>1.0123668873123459</v>
      </c>
      <c r="Z575" s="11">
        <f>'OddsRatio_working_3-way'!X575^(1/3)*COS('OddsRatio_working_3-way'!Y575/3)</f>
        <v>0.53319318197271959</v>
      </c>
      <c r="AA575" s="11">
        <f>'OddsRatio_working_3-way'!X575^(1/3)*COS(('OddsRatio_working_3-way'!Y575+2*PI())/3)</f>
        <v>-0.42861700859887969</v>
      </c>
      <c r="AB575" s="11">
        <f>'OddsRatio_working_3-way'!X575^(1/3)*COS(('OddsRatio_working_3-way'!Y575+4*PI())/3)</f>
        <v>-0.10457617337384001</v>
      </c>
      <c r="AC575" s="11">
        <f>'OddsRatio_working_3-way'!X575^(1/3)*SIN('OddsRatio_working_3-way'!Y575/3)</f>
        <v>0.18708506344560777</v>
      </c>
      <c r="AD575" s="11">
        <f>'OddsRatio_working_3-way'!X575^(1/3)*SIN(('OddsRatio_working_3-way'!Y575+2*PI())/3)</f>
        <v>0.36821630899023017</v>
      </c>
      <c r="AE575" s="11">
        <f>'OddsRatio_working_3-way'!X575^(1/3)*SIN(('OddsRatio_working_3-way'!Y575+4*PI())/3)</f>
        <v>-0.5553013724358381</v>
      </c>
      <c r="AF575" s="11">
        <f>-'OddsRatio_working_3-way'!U575/(3*'OddsRatio_working_3-way'!X575^(1/3))*COS(('OddsRatio_working_3-way'!Y575)/3)</f>
        <v>0.53319318197271948</v>
      </c>
      <c r="AG575" s="11">
        <f>-'OddsRatio_working_3-way'!U575/(3*'OddsRatio_working_3-way'!X575^(1/3))*COS(('OddsRatio_working_3-way'!Y575+2*PI())/3)</f>
        <v>-0.42861700859887963</v>
      </c>
      <c r="AH575" s="11">
        <f>-'OddsRatio_working_3-way'!U575/(3*'OddsRatio_working_3-way'!X575^(1/3))*COS(('OddsRatio_working_3-way'!Y575+4*PI())/3)</f>
        <v>-0.10457617337384</v>
      </c>
      <c r="AI575" s="11">
        <f>'OddsRatio_working_3-way'!U575/(3*'OddsRatio_working_3-way'!X575^(1/3))*SIN(('OddsRatio_working_3-way'!Y575)/3)</f>
        <v>-0.18708506344560774</v>
      </c>
      <c r="AJ575" s="11">
        <f>'OddsRatio_working_3-way'!U575/(3*'OddsRatio_working_3-way'!X575^(1/3))*SIN(('OddsRatio_working_3-way'!Y575+2*PI())/3)</f>
        <v>-0.36821630899023011</v>
      </c>
      <c r="AK575" s="11">
        <f>'OddsRatio_working_3-way'!U575/(3*'OddsRatio_working_3-way'!X575^(1/3))*SIN(('OddsRatio_working_3-way'!Y575+4*PI())/3)</f>
        <v>0.55530137243583799</v>
      </c>
      <c r="AL575" s="11">
        <f>'OddsRatio_working_3-way'!Z575+'OddsRatio_working_3-way'!AF575</f>
        <v>1.0663863639454392</v>
      </c>
      <c r="AM575" s="11">
        <f>'OddsRatio_working_3-way'!AA575+'OddsRatio_working_3-way'!AG575</f>
        <v>-0.85723401719775927</v>
      </c>
      <c r="AN575" s="11">
        <f>'OddsRatio_working_3-way'!AB575+'OddsRatio_working_3-way'!AH575</f>
        <v>-0.20915234674768002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1.0663863639454392</v>
      </c>
      <c r="AS575" s="11">
        <f>IF(('OddsRatio_working_3-way'!X575=0),IF(Q575&gt;0,-Q575^(1/3),(-Q575)^(1/3)),'OddsRatio_working_3-way'!AM575-'OddsRatio_working_3-way'!R575/3)</f>
        <v>-0.85723401719775927</v>
      </c>
      <c r="AT575" s="11">
        <f>IF(('OddsRatio_working_3-way'!X575=0),IF(Q575&gt;0,-Q575^(1/3),(-Q575)^(1/3)),'OddsRatio_working_3-way'!AN575-'OddsRatio_working_3-way'!R575/3)</f>
        <v>-0.20915234674768002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1.18</v>
      </c>
      <c r="B576" s="4">
        <f>IF('True_Odds_Calculator_3-way'!B577="","",'True_Odds_Calculator_3-way'!B577)</f>
        <v>7.46</v>
      </c>
      <c r="C576" s="4">
        <f>IF('True_Odds_Calculator_3-way'!C577="","",'True_Odds_Calculator_3-way'!C577)</f>
        <v>19.690000000000001</v>
      </c>
      <c r="D576" s="9">
        <f t="shared" si="117"/>
        <v>0.83258588158461677</v>
      </c>
      <c r="E576" s="9">
        <f t="shared" si="118"/>
        <v>0.12170720009941628</v>
      </c>
      <c r="F576" s="9">
        <f t="shared" si="119"/>
        <v>4.5706918315966932E-2</v>
      </c>
      <c r="G576" s="9">
        <f t="shared" si="120"/>
        <v>1.1170960932833125</v>
      </c>
      <c r="H576" s="9">
        <f t="shared" si="121"/>
        <v>1.2010772967909962</v>
      </c>
      <c r="I576" s="9">
        <f t="shared" si="122"/>
        <v>8.2164407626101994</v>
      </c>
      <c r="J576" s="9">
        <f t="shared" si="123"/>
        <v>21.878525983465114</v>
      </c>
      <c r="K576" s="11">
        <f t="shared" si="124"/>
        <v>0.84745762711864414</v>
      </c>
      <c r="L576" s="11">
        <f t="shared" si="125"/>
        <v>0.13404825737265416</v>
      </c>
      <c r="M576" s="11">
        <f t="shared" si="126"/>
        <v>5.0787201625190452E-2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-0.12538563206595954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0.14613984381856618</v>
      </c>
      <c r="Q576" s="11">
        <f>2*'OddsRatio_working_3-way'!K576*'OddsRatio_working_3-way'!L576*'OddsRatio_working_3-way'!M576</f>
        <v>1.1538874363882051E-2</v>
      </c>
      <c r="R576" s="11">
        <f t="shared" si="127"/>
        <v>0</v>
      </c>
      <c r="S576" s="11">
        <f t="shared" si="128"/>
        <v>-1.1655230460671029</v>
      </c>
      <c r="T576" s="11">
        <f t="shared" si="129"/>
        <v>-9.2027086148211826E-2</v>
      </c>
      <c r="U576" s="11">
        <f>'OddsRatio_working_3-way'!S576-'OddsRatio_working_3-way'!R576^2/3</f>
        <v>-1.1655230460671029</v>
      </c>
      <c r="V576" s="11">
        <f>'OddsRatio_working_3-way'!S576*'OddsRatio_working_3-way'!R576/3-2*'OddsRatio_working_3-way'!R576^3/27-'OddsRatio_working_3-way'!T576</f>
        <v>9.2027086148211826E-2</v>
      </c>
      <c r="W576" s="11">
        <f>'OddsRatio_working_3-way'!V576^2+4*'OddsRatio_working_3-way'!U576^3/27</f>
        <v>-0.22609364576923816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0.24215833165212824</v>
      </c>
      <c r="Y576" s="11">
        <f>IF('OddsRatio_working_3-way'!W576&gt;=0,IF('OddsRatio_working_3-way'!V576+SQRT('OddsRatio_working_3-way'!W576)&gt;0,0,PI()),ACOS('OddsRatio_working_3-way'!V576/(2*'OddsRatio_working_3-way'!X576)))</f>
        <v>1.3796196267165701</v>
      </c>
      <c r="Z576" s="11">
        <f>'OddsRatio_working_3-way'!X576^(1/3)*COS('OddsRatio_working_3-way'!Y576/3)</f>
        <v>0.55854804664165625</v>
      </c>
      <c r="AA576" s="11">
        <f>'OddsRatio_working_3-way'!X576^(1/3)*COS(('OddsRatio_working_3-way'!Y576+2*PI())/3)</f>
        <v>-0.51885453423807359</v>
      </c>
      <c r="AB576" s="11">
        <f>'OddsRatio_working_3-way'!X576^(1/3)*COS(('OddsRatio_working_3-way'!Y576+4*PI())/3)</f>
        <v>-3.9693512403582515E-2</v>
      </c>
      <c r="AC576" s="11">
        <f>'OddsRatio_working_3-way'!X576^(1/3)*SIN('OddsRatio_working_3-way'!Y576/3)</f>
        <v>0.27664374494131955</v>
      </c>
      <c r="AD576" s="11">
        <f>'OddsRatio_working_3-way'!X576^(1/3)*SIN(('OddsRatio_working_3-way'!Y576+2*PI())/3)</f>
        <v>0.34539492515519005</v>
      </c>
      <c r="AE576" s="11">
        <f>'OddsRatio_working_3-way'!X576^(1/3)*SIN(('OddsRatio_working_3-way'!Y576+4*PI())/3)</f>
        <v>-0.62203867009650959</v>
      </c>
      <c r="AF576" s="11">
        <f>-'OddsRatio_working_3-way'!U576/(3*'OddsRatio_working_3-way'!X576^(1/3))*COS(('OddsRatio_working_3-way'!Y576)/3)</f>
        <v>0.55854804664165625</v>
      </c>
      <c r="AG576" s="11">
        <f>-'OddsRatio_working_3-way'!U576/(3*'OddsRatio_working_3-way'!X576^(1/3))*COS(('OddsRatio_working_3-way'!Y576+2*PI())/3)</f>
        <v>-0.51885453423807359</v>
      </c>
      <c r="AH576" s="11">
        <f>-'OddsRatio_working_3-way'!U576/(3*'OddsRatio_working_3-way'!X576^(1/3))*COS(('OddsRatio_working_3-way'!Y576+4*PI())/3)</f>
        <v>-3.9693512403582515E-2</v>
      </c>
      <c r="AI576" s="11">
        <f>'OddsRatio_working_3-way'!U576/(3*'OddsRatio_working_3-way'!X576^(1/3))*SIN(('OddsRatio_working_3-way'!Y576)/3)</f>
        <v>-0.27664374494131955</v>
      </c>
      <c r="AJ576" s="11">
        <f>'OddsRatio_working_3-way'!U576/(3*'OddsRatio_working_3-way'!X576^(1/3))*SIN(('OddsRatio_working_3-way'!Y576+2*PI())/3)</f>
        <v>-0.34539492515519005</v>
      </c>
      <c r="AK576" s="11">
        <f>'OddsRatio_working_3-way'!U576/(3*'OddsRatio_working_3-way'!X576^(1/3))*SIN(('OddsRatio_working_3-way'!Y576+4*PI())/3)</f>
        <v>0.62203867009650959</v>
      </c>
      <c r="AL576" s="11">
        <f>'OddsRatio_working_3-way'!Z576+'OddsRatio_working_3-way'!AF576</f>
        <v>1.1170960932833125</v>
      </c>
      <c r="AM576" s="11">
        <f>'OddsRatio_working_3-way'!AA576+'OddsRatio_working_3-way'!AG576</f>
        <v>-1.0377090684761472</v>
      </c>
      <c r="AN576" s="11">
        <f>'OddsRatio_working_3-way'!AB576+'OddsRatio_working_3-way'!AH576</f>
        <v>-7.938702480716503E-2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1.1170960932833125</v>
      </c>
      <c r="AS576" s="11">
        <f>IF(('OddsRatio_working_3-way'!X576=0),IF(Q576&gt;0,-Q576^(1/3),(-Q576)^(1/3)),'OddsRatio_working_3-way'!AM576-'OddsRatio_working_3-way'!R576/3)</f>
        <v>-1.0377090684761472</v>
      </c>
      <c r="AT576" s="11">
        <f>IF(('OddsRatio_working_3-way'!X576=0),IF(Q576&gt;0,-Q576^(1/3),(-Q576)^(1/3)),'OddsRatio_working_3-way'!AN576-'OddsRatio_working_3-way'!R576/3)</f>
        <v>-7.938702480716503E-2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10.07</v>
      </c>
      <c r="B577" s="4">
        <f>IF('True_Odds_Calculator_3-way'!B578="","",'True_Odds_Calculator_3-way'!B578)</f>
        <v>5.69</v>
      </c>
      <c r="C577" s="4">
        <f>IF('True_Odds_Calculator_3-way'!C578="","",'True_Odds_Calculator_3-way'!C578)</f>
        <v>1.32</v>
      </c>
      <c r="D577" s="9">
        <f t="shared" si="117"/>
        <v>9.2494277490465432E-2</v>
      </c>
      <c r="E577" s="9">
        <f t="shared" si="118"/>
        <v>0.16465211500673513</v>
      </c>
      <c r="F577" s="9">
        <f t="shared" si="119"/>
        <v>0.74285360750279927</v>
      </c>
      <c r="G577" s="9">
        <f t="shared" si="120"/>
        <v>1.0817507897082181</v>
      </c>
      <c r="H577" s="9">
        <f t="shared" si="121"/>
        <v>10.811479662653539</v>
      </c>
      <c r="I577" s="9">
        <f t="shared" si="122"/>
        <v>6.0734112037315455</v>
      </c>
      <c r="J577" s="9">
        <f t="shared" si="123"/>
        <v>1.3461602527066301</v>
      </c>
      <c r="K577" s="11">
        <f t="shared" si="124"/>
        <v>9.9304865938430978E-2</v>
      </c>
      <c r="L577" s="11">
        <f t="shared" si="125"/>
        <v>0.17574692442882248</v>
      </c>
      <c r="M577" s="11">
        <f t="shared" si="126"/>
        <v>0.75757575757575757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-0.17997593561266478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0.18616026420795498</v>
      </c>
      <c r="Q577" s="11">
        <f>2*'OddsRatio_working_3-way'!K577*'OddsRatio_working_3-way'!L577*'OddsRatio_working_3-way'!M577</f>
        <v>2.6443219347720873E-2</v>
      </c>
      <c r="R577" s="11">
        <f t="shared" si="127"/>
        <v>0</v>
      </c>
      <c r="S577" s="11">
        <f t="shared" si="128"/>
        <v>-1.0343619749731419</v>
      </c>
      <c r="T577" s="11">
        <f t="shared" si="129"/>
        <v>-0.14692641689959401</v>
      </c>
      <c r="U577" s="11">
        <f>'OddsRatio_working_3-way'!S577-'OddsRatio_working_3-way'!R577^2/3</f>
        <v>-1.0343619749731419</v>
      </c>
      <c r="V577" s="11">
        <f>'OddsRatio_working_3-way'!S577*'OddsRatio_working_3-way'!R577/3-2*'OddsRatio_working_3-way'!R577^3/27-'OddsRatio_working_3-way'!T577</f>
        <v>0.14692641689959401</v>
      </c>
      <c r="W577" s="11">
        <f>'OddsRatio_working_3-way'!V577^2+4*'OddsRatio_working_3-way'!U577^3/27</f>
        <v>-0.14236355151821187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0.20245426860229768</v>
      </c>
      <c r="Y577" s="11">
        <f>IF('OddsRatio_working_3-way'!W577&gt;=0,IF('OddsRatio_working_3-way'!V577+SQRT('OddsRatio_working_3-way'!W577)&gt;0,0,PI()),ACOS('OddsRatio_working_3-way'!V577/(2*'OddsRatio_working_3-way'!X577)))</f>
        <v>1.1994576171472111</v>
      </c>
      <c r="Z577" s="11">
        <f>'OddsRatio_working_3-way'!X577^(1/3)*COS('OddsRatio_working_3-way'!Y577/3)</f>
        <v>0.54087539485410907</v>
      </c>
      <c r="AA577" s="11">
        <f>'OddsRatio_working_3-way'!X577^(1/3)*COS(('OddsRatio_working_3-way'!Y577+2*PI())/3)</f>
        <v>-0.46837922711282853</v>
      </c>
      <c r="AB577" s="11">
        <f>'OddsRatio_working_3-way'!X577^(1/3)*COS(('OddsRatio_working_3-way'!Y577+4*PI())/3)</f>
        <v>-7.2496167741280898E-2</v>
      </c>
      <c r="AC577" s="11">
        <f>'OddsRatio_working_3-way'!X577^(1/3)*SIN('OddsRatio_working_3-way'!Y577/3)</f>
        <v>0.2285631908957759</v>
      </c>
      <c r="AD577" s="11">
        <f>'OddsRatio_working_3-way'!X577^(1/3)*SIN(('OddsRatio_working_3-way'!Y577+2*PI())/3)</f>
        <v>0.35413023677770961</v>
      </c>
      <c r="AE577" s="11">
        <f>'OddsRatio_working_3-way'!X577^(1/3)*SIN(('OddsRatio_working_3-way'!Y577+4*PI())/3)</f>
        <v>-0.58269342767348542</v>
      </c>
      <c r="AF577" s="11">
        <f>-'OddsRatio_working_3-way'!U577/(3*'OddsRatio_working_3-way'!X577^(1/3))*COS(('OddsRatio_working_3-way'!Y577)/3)</f>
        <v>0.54087539485410907</v>
      </c>
      <c r="AG577" s="11">
        <f>-'OddsRatio_working_3-way'!U577/(3*'OddsRatio_working_3-way'!X577^(1/3))*COS(('OddsRatio_working_3-way'!Y577+2*PI())/3)</f>
        <v>-0.46837922711282853</v>
      </c>
      <c r="AH577" s="11">
        <f>-'OddsRatio_working_3-way'!U577/(3*'OddsRatio_working_3-way'!X577^(1/3))*COS(('OddsRatio_working_3-way'!Y577+4*PI())/3)</f>
        <v>-7.2496167741280898E-2</v>
      </c>
      <c r="AI577" s="11">
        <f>'OddsRatio_working_3-way'!U577/(3*'OddsRatio_working_3-way'!X577^(1/3))*SIN(('OddsRatio_working_3-way'!Y577)/3)</f>
        <v>-0.2285631908957759</v>
      </c>
      <c r="AJ577" s="11">
        <f>'OddsRatio_working_3-way'!U577/(3*'OddsRatio_working_3-way'!X577^(1/3))*SIN(('OddsRatio_working_3-way'!Y577+2*PI())/3)</f>
        <v>-0.35413023677770961</v>
      </c>
      <c r="AK577" s="11">
        <f>'OddsRatio_working_3-way'!U577/(3*'OddsRatio_working_3-way'!X577^(1/3))*SIN(('OddsRatio_working_3-way'!Y577+4*PI())/3)</f>
        <v>0.58269342767348542</v>
      </c>
      <c r="AL577" s="11">
        <f>'OddsRatio_working_3-way'!Z577+'OddsRatio_working_3-way'!AF577</f>
        <v>1.0817507897082181</v>
      </c>
      <c r="AM577" s="11">
        <f>'OddsRatio_working_3-way'!AA577+'OddsRatio_working_3-way'!AG577</f>
        <v>-0.93675845422565707</v>
      </c>
      <c r="AN577" s="11">
        <f>'OddsRatio_working_3-way'!AB577+'OddsRatio_working_3-way'!AH577</f>
        <v>-0.1449923354825618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1.0817507897082181</v>
      </c>
      <c r="AS577" s="11">
        <f>IF(('OddsRatio_working_3-way'!X577=0),IF(Q577&gt;0,-Q577^(1/3),(-Q577)^(1/3)),'OddsRatio_working_3-way'!AM577-'OddsRatio_working_3-way'!R577/3)</f>
        <v>-0.93675845422565707</v>
      </c>
      <c r="AT577" s="11">
        <f>IF(('OddsRatio_working_3-way'!X577=0),IF(Q577&gt;0,-Q577^(1/3),(-Q577)^(1/3)),'OddsRatio_working_3-way'!AN577-'OddsRatio_working_3-way'!R577/3)</f>
        <v>-0.1449923354825618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1.17</v>
      </c>
      <c r="B578" s="4">
        <f>IF('True_Odds_Calculator_3-way'!B579="","",'True_Odds_Calculator_3-way'!B579)</f>
        <v>8.23</v>
      </c>
      <c r="C578" s="4">
        <f>IF('True_Odds_Calculator_3-way'!C579="","",'True_Odds_Calculator_3-way'!C579)</f>
        <v>17.86</v>
      </c>
      <c r="D578" s="9">
        <f t="shared" si="117"/>
        <v>0.8399257769953884</v>
      </c>
      <c r="E578" s="9">
        <f t="shared" si="118"/>
        <v>0.10982597083535316</v>
      </c>
      <c r="F578" s="9">
        <f t="shared" si="119"/>
        <v>5.0248252169258531E-2</v>
      </c>
      <c r="G578" s="9">
        <f t="shared" si="120"/>
        <v>1.1210670064991783</v>
      </c>
      <c r="H578" s="9">
        <f t="shared" si="121"/>
        <v>1.1905813911048602</v>
      </c>
      <c r="I578" s="9">
        <f t="shared" si="122"/>
        <v>9.1053144569890598</v>
      </c>
      <c r="J578" s="9">
        <f t="shared" si="123"/>
        <v>19.901189729576142</v>
      </c>
      <c r="K578" s="11">
        <f t="shared" si="124"/>
        <v>0.85470085470085477</v>
      </c>
      <c r="L578" s="11">
        <f t="shared" si="125"/>
        <v>0.12150668286755771</v>
      </c>
      <c r="M578" s="11">
        <f t="shared" si="126"/>
        <v>5.5991041433370664E-2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-0.12049738926527331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0.14106642003651143</v>
      </c>
      <c r="Q578" s="11">
        <f>2*'OddsRatio_working_3-way'!K578*'OddsRatio_working_3-way'!L578*'OddsRatio_working_3-way'!M578</f>
        <v>1.1629548230545048E-2</v>
      </c>
      <c r="R578" s="11">
        <f t="shared" si="127"/>
        <v>0</v>
      </c>
      <c r="S578" s="11">
        <f t="shared" si="128"/>
        <v>-1.170701049181702</v>
      </c>
      <c r="T578" s="11">
        <f t="shared" si="129"/>
        <v>-9.6512864730560768E-2</v>
      </c>
      <c r="U578" s="11">
        <f>'OddsRatio_working_3-way'!S578-'OddsRatio_working_3-way'!R578^2/3</f>
        <v>-1.170701049181702</v>
      </c>
      <c r="V578" s="11">
        <f>'OddsRatio_working_3-way'!S578*'OddsRatio_working_3-way'!R578/3-2*'OddsRatio_working_3-way'!R578^3/27-'OddsRatio_working_3-way'!T578</f>
        <v>9.6512864730560768E-2</v>
      </c>
      <c r="W578" s="11">
        <f>'OddsRatio_working_3-way'!V578^2+4*'OddsRatio_working_3-way'!U578^3/27</f>
        <v>-0.22838804087906833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0.24377385726199594</v>
      </c>
      <c r="Y578" s="11">
        <f>IF('OddsRatio_working_3-way'!W578&gt;=0,IF('OddsRatio_working_3-way'!V578+SQRT('OddsRatio_working_3-way'!W578)&gt;0,0,PI()),ACOS('OddsRatio_working_3-way'!V578/(2*'OddsRatio_working_3-way'!X578)))</f>
        <v>1.3715243856686423</v>
      </c>
      <c r="Z578" s="11">
        <f>'OddsRatio_working_3-way'!X578^(1/3)*COS('OddsRatio_working_3-way'!Y578/3)</f>
        <v>0.56053350324958917</v>
      </c>
      <c r="AA578" s="11">
        <f>'OddsRatio_working_3-way'!X578^(1/3)*COS(('OddsRatio_working_3-way'!Y578+2*PI())/3)</f>
        <v>-0.51906982132131796</v>
      </c>
      <c r="AB578" s="11">
        <f>'OddsRatio_working_3-way'!X578^(1/3)*COS(('OddsRatio_working_3-way'!Y578+4*PI())/3)</f>
        <v>-4.146368192827108E-2</v>
      </c>
      <c r="AC578" s="11">
        <f>'OddsRatio_working_3-way'!X578^(1/3)*SIN('OddsRatio_working_3-way'!Y578/3)</f>
        <v>0.27574603314519347</v>
      </c>
      <c r="AD578" s="11">
        <f>'OddsRatio_working_3-way'!X578^(1/3)*SIN(('OddsRatio_working_3-way'!Y578+2*PI())/3)</f>
        <v>0.34756323691383467</v>
      </c>
      <c r="AE578" s="11">
        <f>'OddsRatio_working_3-way'!X578^(1/3)*SIN(('OddsRatio_working_3-way'!Y578+4*PI())/3)</f>
        <v>-0.62330927005902814</v>
      </c>
      <c r="AF578" s="11">
        <f>-'OddsRatio_working_3-way'!U578/(3*'OddsRatio_working_3-way'!X578^(1/3))*COS(('OddsRatio_working_3-way'!Y578)/3)</f>
        <v>0.56053350324958917</v>
      </c>
      <c r="AG578" s="11">
        <f>-'OddsRatio_working_3-way'!U578/(3*'OddsRatio_working_3-way'!X578^(1/3))*COS(('OddsRatio_working_3-way'!Y578+2*PI())/3)</f>
        <v>-0.51906982132131796</v>
      </c>
      <c r="AH578" s="11">
        <f>-'OddsRatio_working_3-way'!U578/(3*'OddsRatio_working_3-way'!X578^(1/3))*COS(('OddsRatio_working_3-way'!Y578+4*PI())/3)</f>
        <v>-4.146368192827108E-2</v>
      </c>
      <c r="AI578" s="11">
        <f>'OddsRatio_working_3-way'!U578/(3*'OddsRatio_working_3-way'!X578^(1/3))*SIN(('OddsRatio_working_3-way'!Y578)/3)</f>
        <v>-0.27574603314519347</v>
      </c>
      <c r="AJ578" s="11">
        <f>'OddsRatio_working_3-way'!U578/(3*'OddsRatio_working_3-way'!X578^(1/3))*SIN(('OddsRatio_working_3-way'!Y578+2*PI())/3)</f>
        <v>-0.34756323691383467</v>
      </c>
      <c r="AK578" s="11">
        <f>'OddsRatio_working_3-way'!U578/(3*'OddsRatio_working_3-way'!X578^(1/3))*SIN(('OddsRatio_working_3-way'!Y578+4*PI())/3)</f>
        <v>0.62330927005902814</v>
      </c>
      <c r="AL578" s="11">
        <f>'OddsRatio_working_3-way'!Z578+'OddsRatio_working_3-way'!AF578</f>
        <v>1.1210670064991783</v>
      </c>
      <c r="AM578" s="11">
        <f>'OddsRatio_working_3-way'!AA578+'OddsRatio_working_3-way'!AG578</f>
        <v>-1.0381396426426359</v>
      </c>
      <c r="AN578" s="11">
        <f>'OddsRatio_working_3-way'!AB578+'OddsRatio_working_3-way'!AH578</f>
        <v>-8.2927363856542161E-2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1.1210670064991783</v>
      </c>
      <c r="AS578" s="11">
        <f>IF(('OddsRatio_working_3-way'!X578=0),IF(Q578&gt;0,-Q578^(1/3),(-Q578)^(1/3)),'OddsRatio_working_3-way'!AM578-'OddsRatio_working_3-way'!R578/3)</f>
        <v>-1.0381396426426359</v>
      </c>
      <c r="AT578" s="11">
        <f>IF(('OddsRatio_working_3-way'!X578=0),IF(Q578&gt;0,-Q578^(1/3),(-Q578)^(1/3)),'OddsRatio_working_3-way'!AN578-'OddsRatio_working_3-way'!R578/3)</f>
        <v>-8.2927363856542161E-2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1.67</v>
      </c>
      <c r="B579" s="4">
        <f>IF('True_Odds_Calculator_3-way'!B580="","",'True_Odds_Calculator_3-way'!B580)</f>
        <v>3.67</v>
      </c>
      <c r="C579" s="4">
        <f>IF('True_Odds_Calculator_3-way'!C580="","",'True_Odds_Calculator_3-way'!C580)</f>
        <v>6.57</v>
      </c>
      <c r="D579" s="9">
        <f t="shared" si="117"/>
        <v>0.58877023030183406</v>
      </c>
      <c r="E579" s="9">
        <f t="shared" si="118"/>
        <v>0.26431272934996014</v>
      </c>
      <c r="F579" s="9">
        <f t="shared" si="119"/>
        <v>0.14691704034820569</v>
      </c>
      <c r="G579" s="9">
        <f t="shared" si="120"/>
        <v>1.0424708045348203</v>
      </c>
      <c r="H579" s="9">
        <f t="shared" si="121"/>
        <v>1.6984554390383295</v>
      </c>
      <c r="I579" s="9">
        <f t="shared" si="122"/>
        <v>3.78339704810797</v>
      </c>
      <c r="J579" s="9">
        <f t="shared" si="123"/>
        <v>6.8065623812589493</v>
      </c>
      <c r="K579" s="11">
        <f t="shared" si="124"/>
        <v>0.5988023952095809</v>
      </c>
      <c r="L579" s="11">
        <f t="shared" si="125"/>
        <v>0.27247956403269757</v>
      </c>
      <c r="M579" s="11">
        <f t="shared" si="126"/>
        <v>0.15220700152207001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-0.24745335948982172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0.22127370059254417</v>
      </c>
      <c r="Q579" s="11">
        <f>2*'OddsRatio_working_3-way'!K579*'OddsRatio_working_3-way'!L579*'OddsRatio_working_3-way'!M579</f>
        <v>4.9668619661626084E-2</v>
      </c>
      <c r="R579" s="11">
        <f t="shared" si="127"/>
        <v>0</v>
      </c>
      <c r="S579" s="11">
        <f t="shared" si="128"/>
        <v>-0.89420366346509683</v>
      </c>
      <c r="T579" s="11">
        <f t="shared" si="129"/>
        <v>-0.20071911637824849</v>
      </c>
      <c r="U579" s="11">
        <f>'OddsRatio_working_3-way'!S579-'OddsRatio_working_3-way'!R579^2/3</f>
        <v>-0.89420366346509683</v>
      </c>
      <c r="V579" s="11">
        <f>'OddsRatio_working_3-way'!S579*'OddsRatio_working_3-way'!R579/3-2*'OddsRatio_working_3-way'!R579^3/27-'OddsRatio_working_3-way'!T579</f>
        <v>0.20071911637824849</v>
      </c>
      <c r="W579" s="11">
        <f>'OddsRatio_working_3-way'!V579^2+4*'OddsRatio_working_3-way'!U579^3/27</f>
        <v>-6.5638565323917153E-2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0.1627319337158368</v>
      </c>
      <c r="Y579" s="11">
        <f>IF('OddsRatio_working_3-way'!W579&gt;=0,IF('OddsRatio_working_3-way'!V579+SQRT('OddsRatio_working_3-way'!W579)&gt;0,0,PI()),ACOS('OddsRatio_working_3-way'!V579/(2*'OddsRatio_working_3-way'!X579)))</f>
        <v>0.90623096477152143</v>
      </c>
      <c r="Z579" s="11">
        <f>'OddsRatio_working_3-way'!X579^(1/3)*COS('OddsRatio_working_3-way'!Y579/3)</f>
        <v>0.52123540226741016</v>
      </c>
      <c r="AA579" s="11">
        <f>'OddsRatio_working_3-way'!X579^(1/3)*COS(('OddsRatio_working_3-way'!Y579+2*PI())/3)</f>
        <v>-0.40128097791063266</v>
      </c>
      <c r="AB579" s="11">
        <f>'OddsRatio_working_3-way'!X579^(1/3)*COS(('OddsRatio_working_3-way'!Y579+4*PI())/3)</f>
        <v>-0.11995442435677744</v>
      </c>
      <c r="AC579" s="11">
        <f>'OddsRatio_working_3-way'!X579^(1/3)*SIN('OddsRatio_working_3-way'!Y579/3)</f>
        <v>0.16242396142450799</v>
      </c>
      <c r="AD579" s="11">
        <f>'OddsRatio_working_3-way'!X579^(1/3)*SIN(('OddsRatio_working_3-way'!Y579+2*PI())/3)</f>
        <v>0.37019111900312424</v>
      </c>
      <c r="AE579" s="11">
        <f>'OddsRatio_working_3-way'!X579^(1/3)*SIN(('OddsRatio_working_3-way'!Y579+4*PI())/3)</f>
        <v>-0.53261508042763217</v>
      </c>
      <c r="AF579" s="11">
        <f>-'OddsRatio_working_3-way'!U579/(3*'OddsRatio_working_3-way'!X579^(1/3))*COS(('OddsRatio_working_3-way'!Y579)/3)</f>
        <v>0.52123540226741016</v>
      </c>
      <c r="AG579" s="11">
        <f>-'OddsRatio_working_3-way'!U579/(3*'OddsRatio_working_3-way'!X579^(1/3))*COS(('OddsRatio_working_3-way'!Y579+2*PI())/3)</f>
        <v>-0.40128097791063266</v>
      </c>
      <c r="AH579" s="11">
        <f>-'OddsRatio_working_3-way'!U579/(3*'OddsRatio_working_3-way'!X579^(1/3))*COS(('OddsRatio_working_3-way'!Y579+4*PI())/3)</f>
        <v>-0.11995442435677744</v>
      </c>
      <c r="AI579" s="11">
        <f>'OddsRatio_working_3-way'!U579/(3*'OddsRatio_working_3-way'!X579^(1/3))*SIN(('OddsRatio_working_3-way'!Y579)/3)</f>
        <v>-0.16242396142450799</v>
      </c>
      <c r="AJ579" s="11">
        <f>'OddsRatio_working_3-way'!U579/(3*'OddsRatio_working_3-way'!X579^(1/3))*SIN(('OddsRatio_working_3-way'!Y579+2*PI())/3)</f>
        <v>-0.37019111900312424</v>
      </c>
      <c r="AK579" s="11">
        <f>'OddsRatio_working_3-way'!U579/(3*'OddsRatio_working_3-way'!X579^(1/3))*SIN(('OddsRatio_working_3-way'!Y579+4*PI())/3)</f>
        <v>0.53261508042763217</v>
      </c>
      <c r="AL579" s="11">
        <f>'OddsRatio_working_3-way'!Z579+'OddsRatio_working_3-way'!AF579</f>
        <v>1.0424708045348203</v>
      </c>
      <c r="AM579" s="11">
        <f>'OddsRatio_working_3-way'!AA579+'OddsRatio_working_3-way'!AG579</f>
        <v>-0.80256195582126533</v>
      </c>
      <c r="AN579" s="11">
        <f>'OddsRatio_working_3-way'!AB579+'OddsRatio_working_3-way'!AH579</f>
        <v>-0.23990884871355489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1.0424708045348203</v>
      </c>
      <c r="AS579" s="11">
        <f>IF(('OddsRatio_working_3-way'!X579=0),IF(Q579&gt;0,-Q579^(1/3),(-Q579)^(1/3)),'OddsRatio_working_3-way'!AM579-'OddsRatio_working_3-way'!R579/3)</f>
        <v>-0.80256195582126533</v>
      </c>
      <c r="AT579" s="11">
        <f>IF(('OddsRatio_working_3-way'!X579=0),IF(Q579&gt;0,-Q579^(1/3),(-Q579)^(1/3)),'OddsRatio_working_3-way'!AN579-'OddsRatio_working_3-way'!R579/3)</f>
        <v>-0.23990884871355489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2.21</v>
      </c>
      <c r="B580" s="4">
        <f>IF('True_Odds_Calculator_3-way'!B581="","",'True_Odds_Calculator_3-way'!B581)</f>
        <v>3.25</v>
      </c>
      <c r="C580" s="4">
        <f>IF('True_Odds_Calculator_3-way'!C581="","",'True_Odds_Calculator_3-way'!C581)</f>
        <v>3.81</v>
      </c>
      <c r="D580" s="9">
        <f t="shared" ref="D580:D643" si="130">(K580/(AR580+K580-(AR580*K580)))</f>
        <v>0.44388302043355216</v>
      </c>
      <c r="E580" s="9">
        <f t="shared" ref="E580:E643" si="131">(L580/(AR580+L580-(AR580*L580)))</f>
        <v>0.30032988690904894</v>
      </c>
      <c r="F580" s="9">
        <f t="shared" ref="F580:F643" si="132">(M580/(AR580+M580-(AR580*M580)))</f>
        <v>0.25578709265739891</v>
      </c>
      <c r="G580" s="9">
        <f t="shared" ref="G580:G643" si="133">AR580</f>
        <v>1.035409755277739</v>
      </c>
      <c r="H580" s="9">
        <f t="shared" ref="H580:H643" si="134">IF(A580="","",1/D580)</f>
        <v>2.2528458038860641</v>
      </c>
      <c r="I580" s="9">
        <f t="shared" ref="I580:I643" si="135">IF(B580="","",1/E580)</f>
        <v>3.3296719493749127</v>
      </c>
      <c r="J580" s="9">
        <f t="shared" ref="J580:J643" si="136">IF(C580="","",1/F580)</f>
        <v>3.9095014123304472</v>
      </c>
      <c r="K580" s="11">
        <f t="shared" ref="K580:K643" si="137">1/A580</f>
        <v>0.45248868778280543</v>
      </c>
      <c r="L580" s="11">
        <f t="shared" ref="L580:L643" si="138">1/B580</f>
        <v>0.30769230769230771</v>
      </c>
      <c r="M580" s="11">
        <f t="shared" ref="M580:M643" si="139">1/C580</f>
        <v>0.26246719160104987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-0.27955907704366745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0.2291220732806937</v>
      </c>
      <c r="Q580" s="11">
        <f>2*'OddsRatio_working_3-way'!K580*'OddsRatio_working_3-way'!L580*'OddsRatio_working_3-way'!M580</f>
        <v>7.3085190839136768E-2</v>
      </c>
      <c r="R580" s="11">
        <f t="shared" ref="R580:R643" si="140">O580/N580</f>
        <v>0</v>
      </c>
      <c r="S580" s="11">
        <f t="shared" ref="S580:S643" si="141">P580/N580</f>
        <v>-0.81958373773320392</v>
      </c>
      <c r="T580" s="11">
        <f t="shared" ref="T580:T643" si="142">Q580/N580</f>
        <v>-0.26143021937263294</v>
      </c>
      <c r="U580" s="11">
        <f>'OddsRatio_working_3-way'!S580-'OddsRatio_working_3-way'!R580^2/3</f>
        <v>-0.81958373773320392</v>
      </c>
      <c r="V580" s="11">
        <f>'OddsRatio_working_3-way'!S580*'OddsRatio_working_3-way'!R580/3-2*'OddsRatio_working_3-way'!R580^3/27-'OddsRatio_working_3-way'!T580</f>
        <v>0.26143021937263294</v>
      </c>
      <c r="W580" s="11">
        <f>'OddsRatio_working_3-way'!V580^2+4*'OddsRatio_working_3-way'!U580^3/27</f>
        <v>-1.3214054019222543E-2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0.14279339412280731</v>
      </c>
      <c r="Y580" s="11">
        <f>IF('OddsRatio_working_3-way'!W580&gt;=0,IF('OddsRatio_working_3-way'!V580+SQRT('OddsRatio_working_3-way'!W580)&gt;0,0,PI()),ACOS('OddsRatio_working_3-way'!V580/(2*'OddsRatio_working_3-way'!X580)))</f>
        <v>0.41426041526151147</v>
      </c>
      <c r="Z580" s="11">
        <f>'OddsRatio_working_3-way'!X580^(1/3)*COS('OddsRatio_working_3-way'!Y580/3)</f>
        <v>0.51770487763886952</v>
      </c>
      <c r="AA580" s="11">
        <f>'OddsRatio_working_3-way'!X580^(1/3)*COS(('OddsRatio_working_3-way'!Y580+2*PI())/3)</f>
        <v>-0.32115957472691592</v>
      </c>
      <c r="AB580" s="11">
        <f>'OddsRatio_working_3-way'!X580^(1/3)*COS(('OddsRatio_working_3-way'!Y580+4*PI())/3)</f>
        <v>-0.19654530291195371</v>
      </c>
      <c r="AC580" s="11">
        <f>'OddsRatio_working_3-way'!X580^(1/3)*SIN('OddsRatio_working_3-way'!Y580/3)</f>
        <v>7.1946083377237735E-2</v>
      </c>
      <c r="AD580" s="11">
        <f>'OddsRatio_working_3-way'!X580^(1/3)*SIN(('OddsRatio_working_3-way'!Y580+2*PI())/3)</f>
        <v>0.41237253400975649</v>
      </c>
      <c r="AE580" s="11">
        <f>'OddsRatio_working_3-way'!X580^(1/3)*SIN(('OddsRatio_working_3-way'!Y580+4*PI())/3)</f>
        <v>-0.48431861738699417</v>
      </c>
      <c r="AF580" s="11">
        <f>-'OddsRatio_working_3-way'!U580/(3*'OddsRatio_working_3-way'!X580^(1/3))*COS(('OddsRatio_working_3-way'!Y580)/3)</f>
        <v>0.51770487763886952</v>
      </c>
      <c r="AG580" s="11">
        <f>-'OddsRatio_working_3-way'!U580/(3*'OddsRatio_working_3-way'!X580^(1/3))*COS(('OddsRatio_working_3-way'!Y580+2*PI())/3)</f>
        <v>-0.32115957472691592</v>
      </c>
      <c r="AH580" s="11">
        <f>-'OddsRatio_working_3-way'!U580/(3*'OddsRatio_working_3-way'!X580^(1/3))*COS(('OddsRatio_working_3-way'!Y580+4*PI())/3)</f>
        <v>-0.19654530291195371</v>
      </c>
      <c r="AI580" s="11">
        <f>'OddsRatio_working_3-way'!U580/(3*'OddsRatio_working_3-way'!X580^(1/3))*SIN(('OddsRatio_working_3-way'!Y580)/3)</f>
        <v>-7.1946083377237735E-2</v>
      </c>
      <c r="AJ580" s="11">
        <f>'OddsRatio_working_3-way'!U580/(3*'OddsRatio_working_3-way'!X580^(1/3))*SIN(('OddsRatio_working_3-way'!Y580+2*PI())/3)</f>
        <v>-0.41237253400975649</v>
      </c>
      <c r="AK580" s="11">
        <f>'OddsRatio_working_3-way'!U580/(3*'OddsRatio_working_3-way'!X580^(1/3))*SIN(('OddsRatio_working_3-way'!Y580+4*PI())/3)</f>
        <v>0.48431861738699417</v>
      </c>
      <c r="AL580" s="11">
        <f>'OddsRatio_working_3-way'!Z580+'OddsRatio_working_3-way'!AF580</f>
        <v>1.035409755277739</v>
      </c>
      <c r="AM580" s="11">
        <f>'OddsRatio_working_3-way'!AA580+'OddsRatio_working_3-way'!AG580</f>
        <v>-0.64231914945383184</v>
      </c>
      <c r="AN580" s="11">
        <f>'OddsRatio_working_3-way'!AB580+'OddsRatio_working_3-way'!AH580</f>
        <v>-0.39309060582390742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1.035409755277739</v>
      </c>
      <c r="AS580" s="11">
        <f>IF(('OddsRatio_working_3-way'!X580=0),IF(Q580&gt;0,-Q580^(1/3),(-Q580)^(1/3)),'OddsRatio_working_3-way'!AM580-'OddsRatio_working_3-way'!R580/3)</f>
        <v>-0.64231914945383184</v>
      </c>
      <c r="AT580" s="11">
        <f>IF(('OddsRatio_working_3-way'!X580=0),IF(Q580&gt;0,-Q580^(1/3),(-Q580)^(1/3)),'OddsRatio_working_3-way'!AN580-'OddsRatio_working_3-way'!R580/3)</f>
        <v>-0.39309060582390742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2.6</v>
      </c>
      <c r="B581" s="4">
        <f>IF('True_Odds_Calculator_3-way'!B582="","",'True_Odds_Calculator_3-way'!B582)</f>
        <v>3.15</v>
      </c>
      <c r="C581" s="4">
        <f>IF('True_Odds_Calculator_3-way'!C582="","",'True_Odds_Calculator_3-way'!C582)</f>
        <v>3.12</v>
      </c>
      <c r="D581" s="9">
        <f t="shared" si="130"/>
        <v>0.37663796528732252</v>
      </c>
      <c r="E581" s="9">
        <f t="shared" si="131"/>
        <v>0.31017372298131024</v>
      </c>
      <c r="F581" s="9">
        <f t="shared" si="132"/>
        <v>0.31318831173136719</v>
      </c>
      <c r="G581" s="9">
        <f t="shared" si="133"/>
        <v>1.034418480352111</v>
      </c>
      <c r="H581" s="9">
        <f t="shared" si="134"/>
        <v>2.6550695685633783</v>
      </c>
      <c r="I581" s="9">
        <f t="shared" si="135"/>
        <v>3.2239997327570387</v>
      </c>
      <c r="J581" s="9">
        <f t="shared" si="136"/>
        <v>3.1929671783464761</v>
      </c>
      <c r="K581" s="11">
        <f t="shared" si="137"/>
        <v>0.38461538461538458</v>
      </c>
      <c r="L581" s="11">
        <f t="shared" si="138"/>
        <v>0.31746031746031744</v>
      </c>
      <c r="M581" s="11">
        <f t="shared" si="139"/>
        <v>0.32051282051282048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-0.28540120847813166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0.22972042202811432</v>
      </c>
      <c r="Q581" s="11">
        <f>2*'OddsRatio_working_3-way'!K581*'OddsRatio_working_3-way'!L581*'OddsRatio_working_3-way'!M581</f>
        <v>7.8269309038539792E-2</v>
      </c>
      <c r="R581" s="11">
        <f t="shared" si="140"/>
        <v>0</v>
      </c>
      <c r="S581" s="11">
        <f t="shared" si="141"/>
        <v>-0.80490346643264554</v>
      </c>
      <c r="T581" s="11">
        <f t="shared" si="142"/>
        <v>-0.27424308907415518</v>
      </c>
      <c r="U581" s="11">
        <f>'OddsRatio_working_3-way'!S581-'OddsRatio_working_3-way'!R581^2/3</f>
        <v>-0.80490346643264554</v>
      </c>
      <c r="V581" s="11">
        <f>'OddsRatio_working_3-way'!S581*'OddsRatio_working_3-way'!R581/3-2*'OddsRatio_working_3-way'!R581^3/27-'OddsRatio_working_3-way'!T581</f>
        <v>0.27424308907415518</v>
      </c>
      <c r="W581" s="11">
        <f>'OddsRatio_working_3-way'!V581^2+4*'OddsRatio_working_3-way'!U581^3/27</f>
        <v>-2.0459101704543015E-3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0.13897408218386378</v>
      </c>
      <c r="Y581" s="11">
        <f>IF('OddsRatio_working_3-way'!W581&gt;=0,IF('OddsRatio_working_3-way'!V581+SQRT('OddsRatio_working_3-way'!W581)&gt;0,0,PI()),ACOS('OddsRatio_working_3-way'!V581/(2*'OddsRatio_working_3-way'!X581)))</f>
        <v>0.16346140492471206</v>
      </c>
      <c r="Z581" s="11">
        <f>'OddsRatio_working_3-way'!X581^(1/3)*COS('OddsRatio_working_3-way'!Y581/3)</f>
        <v>0.51720924017605541</v>
      </c>
      <c r="AA581" s="11">
        <f>'OddsRatio_working_3-way'!X581^(1/3)*COS(('OddsRatio_working_3-way'!Y581+2*PI())/3)</f>
        <v>-0.28303447918590025</v>
      </c>
      <c r="AB581" s="11">
        <f>'OddsRatio_working_3-way'!X581^(1/3)*COS(('OddsRatio_working_3-way'!Y581+4*PI())/3)</f>
        <v>-0.2341747609901553</v>
      </c>
      <c r="AC581" s="11">
        <f>'OddsRatio_working_3-way'!X581^(1/3)*SIN('OddsRatio_working_3-way'!Y581/3)</f>
        <v>2.8209171452842741E-2</v>
      </c>
      <c r="AD581" s="11">
        <f>'OddsRatio_working_3-way'!X581^(1/3)*SIN(('OddsRatio_working_3-way'!Y581+2*PI())/3)</f>
        <v>0.43381175533808974</v>
      </c>
      <c r="AE581" s="11">
        <f>'OddsRatio_working_3-way'!X581^(1/3)*SIN(('OddsRatio_working_3-way'!Y581+4*PI())/3)</f>
        <v>-0.46202092679093237</v>
      </c>
      <c r="AF581" s="11">
        <f>-'OddsRatio_working_3-way'!U581/(3*'OddsRatio_working_3-way'!X581^(1/3))*COS(('OddsRatio_working_3-way'!Y581)/3)</f>
        <v>0.51720924017605552</v>
      </c>
      <c r="AG581" s="11">
        <f>-'OddsRatio_working_3-way'!U581/(3*'OddsRatio_working_3-way'!X581^(1/3))*COS(('OddsRatio_working_3-way'!Y581+2*PI())/3)</f>
        <v>-0.2830344791859003</v>
      </c>
      <c r="AH581" s="11">
        <f>-'OddsRatio_working_3-way'!U581/(3*'OddsRatio_working_3-way'!X581^(1/3))*COS(('OddsRatio_working_3-way'!Y581+4*PI())/3)</f>
        <v>-0.23417476099015536</v>
      </c>
      <c r="AI581" s="11">
        <f>'OddsRatio_working_3-way'!U581/(3*'OddsRatio_working_3-way'!X581^(1/3))*SIN(('OddsRatio_working_3-way'!Y581)/3)</f>
        <v>-2.8209171452842748E-2</v>
      </c>
      <c r="AJ581" s="11">
        <f>'OddsRatio_working_3-way'!U581/(3*'OddsRatio_working_3-way'!X581^(1/3))*SIN(('OddsRatio_working_3-way'!Y581+2*PI())/3)</f>
        <v>-0.43381175533808986</v>
      </c>
      <c r="AK581" s="11">
        <f>'OddsRatio_working_3-way'!U581/(3*'OddsRatio_working_3-way'!X581^(1/3))*SIN(('OddsRatio_working_3-way'!Y581+4*PI())/3)</f>
        <v>0.46202092679093248</v>
      </c>
      <c r="AL581" s="11">
        <f>'OddsRatio_working_3-way'!Z581+'OddsRatio_working_3-way'!AF581</f>
        <v>1.034418480352111</v>
      </c>
      <c r="AM581" s="11">
        <f>'OddsRatio_working_3-way'!AA581+'OddsRatio_working_3-way'!AG581</f>
        <v>-0.5660689583718006</v>
      </c>
      <c r="AN581" s="11">
        <f>'OddsRatio_working_3-way'!AB581+'OddsRatio_working_3-way'!AH581</f>
        <v>-0.46834952198031066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1.034418480352111</v>
      </c>
      <c r="AS581" s="11">
        <f>IF(('OddsRatio_working_3-way'!X581=0),IF(Q581&gt;0,-Q581^(1/3),(-Q581)^(1/3)),'OddsRatio_working_3-way'!AM581-'OddsRatio_working_3-way'!R581/3)</f>
        <v>-0.5660689583718006</v>
      </c>
      <c r="AT581" s="11">
        <f>IF(('OddsRatio_working_3-way'!X581=0),IF(Q581&gt;0,-Q581^(1/3),(-Q581)^(1/3)),'OddsRatio_working_3-way'!AN581-'OddsRatio_working_3-way'!R581/3)</f>
        <v>-0.46834952198031066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2.34</v>
      </c>
      <c r="B582" s="4">
        <f>IF('True_Odds_Calculator_3-way'!B583="","",'True_Odds_Calculator_3-way'!B583)</f>
        <v>2.83</v>
      </c>
      <c r="C582" s="4">
        <f>IF('True_Odds_Calculator_3-way'!C583="","",'True_Odds_Calculator_3-way'!C583)</f>
        <v>3.96</v>
      </c>
      <c r="D582" s="9">
        <f t="shared" si="130"/>
        <v>0.41501831564598385</v>
      </c>
      <c r="E582" s="9">
        <f t="shared" si="131"/>
        <v>0.34188523116316377</v>
      </c>
      <c r="F582" s="9">
        <f t="shared" si="132"/>
        <v>0.24309645319085219</v>
      </c>
      <c r="G582" s="9">
        <f t="shared" si="133"/>
        <v>1.0518897102338132</v>
      </c>
      <c r="H582" s="9">
        <f t="shared" si="134"/>
        <v>2.40953221171331</v>
      </c>
      <c r="I582" s="9">
        <f t="shared" si="135"/>
        <v>2.9249581697278781</v>
      </c>
      <c r="J582" s="9">
        <f t="shared" si="136"/>
        <v>4.1135935422920866</v>
      </c>
      <c r="K582" s="11">
        <f t="shared" si="137"/>
        <v>0.42735042735042739</v>
      </c>
      <c r="L582" s="11">
        <f t="shared" si="138"/>
        <v>0.35335689045936397</v>
      </c>
      <c r="M582" s="11">
        <f t="shared" si="139"/>
        <v>0.25252525252525254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-0.2767898244930046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0.23375612303763071</v>
      </c>
      <c r="Q582" s="11">
        <f>2*'OddsRatio_working_3-way'!K582*'OddsRatio_working_3-way'!L582*'OddsRatio_working_3-way'!M582</f>
        <v>7.6266271790417853E-2</v>
      </c>
      <c r="R582" s="11">
        <f t="shared" si="140"/>
        <v>0</v>
      </c>
      <c r="S582" s="11">
        <f t="shared" si="141"/>
        <v>-0.84452570995267384</v>
      </c>
      <c r="T582" s="11">
        <f t="shared" si="142"/>
        <v>-0.27553856768439605</v>
      </c>
      <c r="U582" s="11">
        <f>'OddsRatio_working_3-way'!S582-'OddsRatio_working_3-way'!R582^2/3</f>
        <v>-0.84452570995267384</v>
      </c>
      <c r="V582" s="11">
        <f>'OddsRatio_working_3-way'!S582*'OddsRatio_working_3-way'!R582/3-2*'OddsRatio_working_3-way'!R582^3/27-'OddsRatio_working_3-way'!T582</f>
        <v>0.27553856768439605</v>
      </c>
      <c r="W582" s="11">
        <f>'OddsRatio_working_3-way'!V582^2+4*'OddsRatio_working_3-way'!U582^3/27</f>
        <v>-1.3313420724519034E-2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0.14936107508826349</v>
      </c>
      <c r="Y582" s="11">
        <f>IF('OddsRatio_working_3-way'!W582&gt;=0,IF('OddsRatio_working_3-way'!V582+SQRT('OddsRatio_working_3-way'!W582)&gt;0,0,PI()),ACOS('OddsRatio_working_3-way'!V582/(2*'OddsRatio_working_3-way'!X582)))</f>
        <v>0.39657119814197261</v>
      </c>
      <c r="Z582" s="11">
        <f>'OddsRatio_working_3-way'!X582^(1/3)*COS('OddsRatio_working_3-way'!Y582/3)</f>
        <v>0.52594485511690658</v>
      </c>
      <c r="AA582" s="11">
        <f>'OddsRatio_working_3-way'!X582^(1/3)*COS(('OddsRatio_working_3-way'!Y582+2*PI())/3)</f>
        <v>-0.3235359026916606</v>
      </c>
      <c r="AB582" s="11">
        <f>'OddsRatio_working_3-way'!X582^(1/3)*COS(('OddsRatio_working_3-way'!Y582+4*PI())/3)</f>
        <v>-0.20240895242524609</v>
      </c>
      <c r="AC582" s="11">
        <f>'OddsRatio_working_3-way'!X582^(1/3)*SIN('OddsRatio_working_3-way'!Y582/3)</f>
        <v>6.9932677342432831E-2</v>
      </c>
      <c r="AD582" s="11">
        <f>'OddsRatio_working_3-way'!X582^(1/3)*SIN(('OddsRatio_working_3-way'!Y582+2*PI())/3)</f>
        <v>0.4205152668497506</v>
      </c>
      <c r="AE582" s="11">
        <f>'OddsRatio_working_3-way'!X582^(1/3)*SIN(('OddsRatio_working_3-way'!Y582+4*PI())/3)</f>
        <v>-0.49044794419218352</v>
      </c>
      <c r="AF582" s="11">
        <f>-'OddsRatio_working_3-way'!U582/(3*'OddsRatio_working_3-way'!X582^(1/3))*COS(('OddsRatio_working_3-way'!Y582)/3)</f>
        <v>0.52594485511690647</v>
      </c>
      <c r="AG582" s="11">
        <f>-'OddsRatio_working_3-way'!U582/(3*'OddsRatio_working_3-way'!X582^(1/3))*COS(('OddsRatio_working_3-way'!Y582+2*PI())/3)</f>
        <v>-0.32353590269166049</v>
      </c>
      <c r="AH582" s="11">
        <f>-'OddsRatio_working_3-way'!U582/(3*'OddsRatio_working_3-way'!X582^(1/3))*COS(('OddsRatio_working_3-way'!Y582+4*PI())/3)</f>
        <v>-0.20240895242524604</v>
      </c>
      <c r="AI582" s="11">
        <f>'OddsRatio_working_3-way'!U582/(3*'OddsRatio_working_3-way'!X582^(1/3))*SIN(('OddsRatio_working_3-way'!Y582)/3)</f>
        <v>-6.9932677342432817E-2</v>
      </c>
      <c r="AJ582" s="11">
        <f>'OddsRatio_working_3-way'!U582/(3*'OddsRatio_working_3-way'!X582^(1/3))*SIN(('OddsRatio_working_3-way'!Y582+2*PI())/3)</f>
        <v>-0.42051526684975055</v>
      </c>
      <c r="AK582" s="11">
        <f>'OddsRatio_working_3-way'!U582/(3*'OddsRatio_working_3-way'!X582^(1/3))*SIN(('OddsRatio_working_3-way'!Y582+4*PI())/3)</f>
        <v>0.4904479441921834</v>
      </c>
      <c r="AL582" s="11">
        <f>'OddsRatio_working_3-way'!Z582+'OddsRatio_working_3-way'!AF582</f>
        <v>1.0518897102338132</v>
      </c>
      <c r="AM582" s="11">
        <f>'OddsRatio_working_3-way'!AA582+'OddsRatio_working_3-way'!AG582</f>
        <v>-0.6470718053833211</v>
      </c>
      <c r="AN582" s="11">
        <f>'OddsRatio_working_3-way'!AB582+'OddsRatio_working_3-way'!AH582</f>
        <v>-0.40481790485049213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1.0518897102338132</v>
      </c>
      <c r="AS582" s="11">
        <f>IF(('OddsRatio_working_3-way'!X582=0),IF(Q582&gt;0,-Q582^(1/3),(-Q582)^(1/3)),'OddsRatio_working_3-way'!AM582-'OddsRatio_working_3-way'!R582/3)</f>
        <v>-0.6470718053833211</v>
      </c>
      <c r="AT582" s="11">
        <f>IF(('OddsRatio_working_3-way'!X582=0),IF(Q582&gt;0,-Q582^(1/3),(-Q582)^(1/3)),'OddsRatio_working_3-way'!AN582-'OddsRatio_working_3-way'!R582/3)</f>
        <v>-0.40481790485049213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2.17</v>
      </c>
      <c r="B583" s="4">
        <f>IF('True_Odds_Calculator_3-way'!B584="","",'True_Odds_Calculator_3-way'!B584)</f>
        <v>2.95</v>
      </c>
      <c r="C583" s="4">
        <f>IF('True_Odds_Calculator_3-way'!C584="","",'True_Odds_Calculator_3-way'!C584)</f>
        <v>4.25</v>
      </c>
      <c r="D583" s="9">
        <f t="shared" si="130"/>
        <v>0.44738566704263222</v>
      </c>
      <c r="E583" s="9">
        <f t="shared" si="131"/>
        <v>0.32693842666345957</v>
      </c>
      <c r="F583" s="9">
        <f t="shared" si="132"/>
        <v>0.22567590629390796</v>
      </c>
      <c r="G583" s="9">
        <f t="shared" si="133"/>
        <v>1.0557332911910131</v>
      </c>
      <c r="H583" s="9">
        <f t="shared" si="134"/>
        <v>2.2352079506934857</v>
      </c>
      <c r="I583" s="9">
        <f t="shared" si="135"/>
        <v>3.0586799178224755</v>
      </c>
      <c r="J583" s="9">
        <f t="shared" si="136"/>
        <v>4.4311331963707934</v>
      </c>
      <c r="K583" s="11">
        <f t="shared" si="137"/>
        <v>0.46082949308755761</v>
      </c>
      <c r="L583" s="11">
        <f t="shared" si="138"/>
        <v>0.33898305084745761</v>
      </c>
      <c r="M583" s="11">
        <f t="shared" si="139"/>
        <v>0.23529411764705882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-0.27254182153998829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0.23413630077509404</v>
      </c>
      <c r="Q583" s="11">
        <f>2*'OddsRatio_working_3-way'!K583*'OddsRatio_working_3-way'!L583*'OddsRatio_working_3-way'!M583</f>
        <v>7.3512182346968311E-2</v>
      </c>
      <c r="R583" s="11">
        <f t="shared" si="140"/>
        <v>0</v>
      </c>
      <c r="S583" s="11">
        <f t="shared" si="141"/>
        <v>-0.85908393600701294</v>
      </c>
      <c r="T583" s="11">
        <f t="shared" si="142"/>
        <v>-0.269728080378968</v>
      </c>
      <c r="U583" s="11">
        <f>'OddsRatio_working_3-way'!S583-'OddsRatio_working_3-way'!R583^2/3</f>
        <v>-0.85908393600701294</v>
      </c>
      <c r="V583" s="11">
        <f>'OddsRatio_working_3-way'!S583*'OddsRatio_working_3-way'!R583/3-2*'OddsRatio_working_3-way'!R583^3/27-'OddsRatio_working_3-way'!T583</f>
        <v>0.269728080378968</v>
      </c>
      <c r="W583" s="11">
        <f>'OddsRatio_working_3-way'!V583^2+4*'OddsRatio_working_3-way'!U583^3/27</f>
        <v>-2.1176481397385302E-2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0.15323977840488115</v>
      </c>
      <c r="Y583" s="11">
        <f>IF('OddsRatio_working_3-way'!W583&gt;=0,IF('OddsRatio_working_3-way'!V583+SQRT('OddsRatio_working_3-way'!W583)&gt;0,0,PI()),ACOS('OddsRatio_working_3-way'!V583/(2*'OddsRatio_working_3-way'!X583)))</f>
        <v>0.49475500452598609</v>
      </c>
      <c r="Z583" s="11">
        <f>'OddsRatio_working_3-way'!X583^(1/3)*COS('OddsRatio_working_3-way'!Y583/3)</f>
        <v>0.52786664559550645</v>
      </c>
      <c r="AA583" s="11">
        <f>'OddsRatio_working_3-way'!X583^(1/3)*COS(('OddsRatio_working_3-way'!Y583+2*PI())/3)</f>
        <v>-0.34001608926010157</v>
      </c>
      <c r="AB583" s="11">
        <f>'OddsRatio_working_3-way'!X583^(1/3)*COS(('OddsRatio_working_3-way'!Y583+4*PI())/3)</f>
        <v>-0.18785055633540471</v>
      </c>
      <c r="AC583" s="11">
        <f>'OddsRatio_working_3-way'!X583^(1/3)*SIN('OddsRatio_working_3-way'!Y583/3)</f>
        <v>8.7852811395456545E-2</v>
      </c>
      <c r="AD583" s="11">
        <f>'OddsRatio_working_3-way'!X583^(1/3)*SIN(('OddsRatio_working_3-way'!Y583+2*PI())/3)</f>
        <v>0.41321951919845734</v>
      </c>
      <c r="AE583" s="11">
        <f>'OddsRatio_working_3-way'!X583^(1/3)*SIN(('OddsRatio_working_3-way'!Y583+4*PI())/3)</f>
        <v>-0.50107233059391387</v>
      </c>
      <c r="AF583" s="11">
        <f>-'OddsRatio_working_3-way'!U583/(3*'OddsRatio_working_3-way'!X583^(1/3))*COS(('OddsRatio_working_3-way'!Y583)/3)</f>
        <v>0.52786664559550656</v>
      </c>
      <c r="AG583" s="11">
        <f>-'OddsRatio_working_3-way'!U583/(3*'OddsRatio_working_3-way'!X583^(1/3))*COS(('OddsRatio_working_3-way'!Y583+2*PI())/3)</f>
        <v>-0.34001608926010163</v>
      </c>
      <c r="AH583" s="11">
        <f>-'OddsRatio_working_3-way'!U583/(3*'OddsRatio_working_3-way'!X583^(1/3))*COS(('OddsRatio_working_3-way'!Y583+4*PI())/3)</f>
        <v>-0.18785055633540473</v>
      </c>
      <c r="AI583" s="11">
        <f>'OddsRatio_working_3-way'!U583/(3*'OddsRatio_working_3-way'!X583^(1/3))*SIN(('OddsRatio_working_3-way'!Y583)/3)</f>
        <v>-8.7852811395456559E-2</v>
      </c>
      <c r="AJ583" s="11">
        <f>'OddsRatio_working_3-way'!U583/(3*'OddsRatio_working_3-way'!X583^(1/3))*SIN(('OddsRatio_working_3-way'!Y583+2*PI())/3)</f>
        <v>-0.4132195191984574</v>
      </c>
      <c r="AK583" s="11">
        <f>'OddsRatio_working_3-way'!U583/(3*'OddsRatio_working_3-way'!X583^(1/3))*SIN(('OddsRatio_working_3-way'!Y583+4*PI())/3)</f>
        <v>0.50107233059391398</v>
      </c>
      <c r="AL583" s="11">
        <f>'OddsRatio_working_3-way'!Z583+'OddsRatio_working_3-way'!AF583</f>
        <v>1.0557332911910131</v>
      </c>
      <c r="AM583" s="11">
        <f>'OddsRatio_working_3-way'!AA583+'OddsRatio_working_3-way'!AG583</f>
        <v>-0.68003217852020326</v>
      </c>
      <c r="AN583" s="11">
        <f>'OddsRatio_working_3-way'!AB583+'OddsRatio_working_3-way'!AH583</f>
        <v>-0.37570111267080941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1.0557332911910131</v>
      </c>
      <c r="AS583" s="11">
        <f>IF(('OddsRatio_working_3-way'!X583=0),IF(Q583&gt;0,-Q583^(1/3),(-Q583)^(1/3)),'OddsRatio_working_3-way'!AM583-'OddsRatio_working_3-way'!R583/3)</f>
        <v>-0.68003217852020326</v>
      </c>
      <c r="AT583" s="11">
        <f>IF(('OddsRatio_working_3-way'!X583=0),IF(Q583&gt;0,-Q583^(1/3),(-Q583)^(1/3)),'OddsRatio_working_3-way'!AN583-'OddsRatio_working_3-way'!R583/3)</f>
        <v>-0.37570111267080941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1.83</v>
      </c>
      <c r="B584" s="4">
        <f>IF('True_Odds_Calculator_3-way'!B585="","",'True_Odds_Calculator_3-way'!B585)</f>
        <v>3.39</v>
      </c>
      <c r="C584" s="4">
        <f>IF('True_Odds_Calculator_3-way'!C585="","",'True_Odds_Calculator_3-way'!C585)</f>
        <v>5.0999999999999996</v>
      </c>
      <c r="D584" s="9">
        <f t="shared" si="130"/>
        <v>0.53112971620213267</v>
      </c>
      <c r="E584" s="9">
        <f t="shared" si="131"/>
        <v>0.28232806254018489</v>
      </c>
      <c r="F584" s="9">
        <f t="shared" si="132"/>
        <v>0.18654222125768266</v>
      </c>
      <c r="G584" s="9">
        <f t="shared" si="133"/>
        <v>1.0635894380422621</v>
      </c>
      <c r="H584" s="9">
        <f t="shared" si="134"/>
        <v>1.8827792335750779</v>
      </c>
      <c r="I584" s="9">
        <f t="shared" si="135"/>
        <v>3.5419787569210057</v>
      </c>
      <c r="J584" s="9">
        <f t="shared" si="136"/>
        <v>5.3607166959732737</v>
      </c>
      <c r="K584" s="11">
        <f t="shared" si="137"/>
        <v>0.54644808743169393</v>
      </c>
      <c r="L584" s="11">
        <f t="shared" si="138"/>
        <v>0.29498525073746312</v>
      </c>
      <c r="M584" s="11">
        <f t="shared" si="139"/>
        <v>0.19607843137254904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-0.25706259420769473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0.23136098097055932</v>
      </c>
      <c r="Q584" s="11">
        <f>2*'OddsRatio_working_3-way'!K584*'OddsRatio_working_3-way'!L584*'OddsRatio_working_3-way'!M584</f>
        <v>6.3213382778841351E-2</v>
      </c>
      <c r="R584" s="11">
        <f t="shared" si="140"/>
        <v>0</v>
      </c>
      <c r="S584" s="11">
        <f t="shared" si="141"/>
        <v>-0.90001807413345525</v>
      </c>
      <c r="T584" s="11">
        <f t="shared" si="142"/>
        <v>-0.24590657763209162</v>
      </c>
      <c r="U584" s="11">
        <f>'OddsRatio_working_3-way'!S584-'OddsRatio_working_3-way'!R584^2/3</f>
        <v>-0.90001807413345525</v>
      </c>
      <c r="V584" s="11">
        <f>'OddsRatio_working_3-way'!S584*'OddsRatio_working_3-way'!R584/3-2*'OddsRatio_working_3-way'!R584^3/27-'OddsRatio_working_3-way'!T584</f>
        <v>0.24590657763209162</v>
      </c>
      <c r="W584" s="11">
        <f>'OddsRatio_working_3-way'!V584^2+4*'OddsRatio_working_3-way'!U584^3/27</f>
        <v>-4.7536461895986586E-2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0.1643217170817011</v>
      </c>
      <c r="Y584" s="11">
        <f>IF('OddsRatio_working_3-way'!W584&gt;=0,IF('OddsRatio_working_3-way'!V584+SQRT('OddsRatio_working_3-way'!W584)&gt;0,0,PI()),ACOS('OddsRatio_working_3-way'!V584/(2*'OddsRatio_working_3-way'!X584)))</f>
        <v>0.72538004482098006</v>
      </c>
      <c r="Z584" s="11">
        <f>'OddsRatio_working_3-way'!X584^(1/3)*COS('OddsRatio_working_3-way'!Y584/3)</f>
        <v>0.53179471902113107</v>
      </c>
      <c r="AA584" s="11">
        <f>'OddsRatio_working_3-way'!X584^(1/3)*COS(('OddsRatio_working_3-way'!Y584+2*PI())/3)</f>
        <v>-0.37947685215466476</v>
      </c>
      <c r="AB584" s="11">
        <f>'OddsRatio_working_3-way'!X584^(1/3)*COS(('OddsRatio_working_3-way'!Y584+4*PI())/3)</f>
        <v>-0.15231786686646651</v>
      </c>
      <c r="AC584" s="11">
        <f>'OddsRatio_working_3-way'!X584^(1/3)*SIN('OddsRatio_working_3-way'!Y584/3)</f>
        <v>0.13115030130498367</v>
      </c>
      <c r="AD584" s="11">
        <f>'OddsRatio_working_3-way'!X584^(1/3)*SIN(('OddsRatio_working_3-way'!Y584+2*PI())/3)</f>
        <v>0.39497258561821535</v>
      </c>
      <c r="AE584" s="11">
        <f>'OddsRatio_working_3-way'!X584^(1/3)*SIN(('OddsRatio_working_3-way'!Y584+4*PI())/3)</f>
        <v>-0.52612288692319886</v>
      </c>
      <c r="AF584" s="11">
        <f>-'OddsRatio_working_3-way'!U584/(3*'OddsRatio_working_3-way'!X584^(1/3))*COS(('OddsRatio_working_3-way'!Y584)/3)</f>
        <v>0.53179471902113107</v>
      </c>
      <c r="AG584" s="11">
        <f>-'OddsRatio_working_3-way'!U584/(3*'OddsRatio_working_3-way'!X584^(1/3))*COS(('OddsRatio_working_3-way'!Y584+2*PI())/3)</f>
        <v>-0.37947685215466476</v>
      </c>
      <c r="AH584" s="11">
        <f>-'OddsRatio_working_3-way'!U584/(3*'OddsRatio_working_3-way'!X584^(1/3))*COS(('OddsRatio_working_3-way'!Y584+4*PI())/3)</f>
        <v>-0.15231786686646651</v>
      </c>
      <c r="AI584" s="11">
        <f>'OddsRatio_working_3-way'!U584/(3*'OddsRatio_working_3-way'!X584^(1/3))*SIN(('OddsRatio_working_3-way'!Y584)/3)</f>
        <v>-0.13115030130498367</v>
      </c>
      <c r="AJ584" s="11">
        <f>'OddsRatio_working_3-way'!U584/(3*'OddsRatio_working_3-way'!X584^(1/3))*SIN(('OddsRatio_working_3-way'!Y584+2*PI())/3)</f>
        <v>-0.39497258561821535</v>
      </c>
      <c r="AK584" s="11">
        <f>'OddsRatio_working_3-way'!U584/(3*'OddsRatio_working_3-way'!X584^(1/3))*SIN(('OddsRatio_working_3-way'!Y584+4*PI())/3)</f>
        <v>0.52612288692319886</v>
      </c>
      <c r="AL584" s="11">
        <f>'OddsRatio_working_3-way'!Z584+'OddsRatio_working_3-way'!AF584</f>
        <v>1.0635894380422621</v>
      </c>
      <c r="AM584" s="11">
        <f>'OddsRatio_working_3-way'!AA584+'OddsRatio_working_3-way'!AG584</f>
        <v>-0.75895370430932951</v>
      </c>
      <c r="AN584" s="11">
        <f>'OddsRatio_working_3-way'!AB584+'OddsRatio_working_3-way'!AH584</f>
        <v>-0.30463573373293301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1.0635894380422621</v>
      </c>
      <c r="AS584" s="11">
        <f>IF(('OddsRatio_working_3-way'!X584=0),IF(Q584&gt;0,-Q584^(1/3),(-Q584)^(1/3)),'OddsRatio_working_3-way'!AM584-'OddsRatio_working_3-way'!R584/3)</f>
        <v>-0.75895370430932951</v>
      </c>
      <c r="AT584" s="11">
        <f>IF(('OddsRatio_working_3-way'!X584=0),IF(Q584&gt;0,-Q584^(1/3),(-Q584)^(1/3)),'OddsRatio_working_3-way'!AN584-'OddsRatio_working_3-way'!R584/3)</f>
        <v>-0.30463573373293301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2.2000000000000002</v>
      </c>
      <c r="B585" s="4">
        <f>IF('True_Odds_Calculator_3-way'!B586="","",'True_Odds_Calculator_3-way'!B586)</f>
        <v>3.02</v>
      </c>
      <c r="C585" s="4">
        <f>IF('True_Odds_Calculator_3-way'!C586="","",'True_Odds_Calculator_3-way'!C586)</f>
        <v>4.0199999999999996</v>
      </c>
      <c r="D585" s="9">
        <f t="shared" si="130"/>
        <v>0.44147093900555712</v>
      </c>
      <c r="E585" s="9">
        <f t="shared" si="131"/>
        <v>0.31952177216590383</v>
      </c>
      <c r="F585" s="9">
        <f t="shared" si="132"/>
        <v>0.2390072888285393</v>
      </c>
      <c r="G585" s="9">
        <f t="shared" si="133"/>
        <v>1.0542956354283985</v>
      </c>
      <c r="H585" s="9">
        <f t="shared" si="134"/>
        <v>2.2651547625140784</v>
      </c>
      <c r="I585" s="9">
        <f t="shared" si="135"/>
        <v>3.1296771835653647</v>
      </c>
      <c r="J585" s="9">
        <f t="shared" si="136"/>
        <v>4.1839728189937624</v>
      </c>
      <c r="K585" s="11">
        <f t="shared" si="137"/>
        <v>0.45454545454545453</v>
      </c>
      <c r="L585" s="11">
        <f t="shared" si="138"/>
        <v>0.33112582781456956</v>
      </c>
      <c r="M585" s="11">
        <f t="shared" si="139"/>
        <v>0.24875621890547267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-0.27408412483039368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0.23363016345125673</v>
      </c>
      <c r="Q585" s="11">
        <f>2*'OddsRatio_working_3-way'!K585*'OddsRatio_working_3-way'!L585*'OddsRatio_working_3-way'!M585</f>
        <v>7.4881462644633551E-2</v>
      </c>
      <c r="R585" s="11">
        <f t="shared" si="140"/>
        <v>0</v>
      </c>
      <c r="S585" s="11">
        <f t="shared" si="141"/>
        <v>-0.85240312110681227</v>
      </c>
      <c r="T585" s="11">
        <f t="shared" si="142"/>
        <v>-0.27320612855987569</v>
      </c>
      <c r="U585" s="11">
        <f>'OddsRatio_working_3-way'!S585-'OddsRatio_working_3-way'!R585^2/3</f>
        <v>-0.85240312110681227</v>
      </c>
      <c r="V585" s="11">
        <f>'OddsRatio_working_3-way'!S585*'OddsRatio_working_3-way'!R585/3-2*'OddsRatio_working_3-way'!R585^3/27-'OddsRatio_working_3-way'!T585</f>
        <v>0.27320612855987569</v>
      </c>
      <c r="W585" s="11">
        <f>'OddsRatio_working_3-way'!V585^2+4*'OddsRatio_working_3-way'!U585^3/27</f>
        <v>-1.7113745406836703E-2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0.15145571472340688</v>
      </c>
      <c r="Y585" s="11">
        <f>IF('OddsRatio_working_3-way'!W585&gt;=0,IF('OddsRatio_working_3-way'!V585+SQRT('OddsRatio_working_3-way'!W585)&gt;0,0,PI()),ACOS('OddsRatio_working_3-way'!V585/(2*'OddsRatio_working_3-way'!X585)))</f>
        <v>0.44656929817322455</v>
      </c>
      <c r="Z585" s="11">
        <f>'OddsRatio_working_3-way'!X585^(1/3)*COS('OddsRatio_working_3-way'!Y585/3)</f>
        <v>0.52714781771419938</v>
      </c>
      <c r="AA585" s="11">
        <f>'OddsRatio_working_3-way'!X585^(1/3)*COS(('OddsRatio_working_3-way'!Y585+2*PI())/3)</f>
        <v>-0.33203677460248787</v>
      </c>
      <c r="AB585" s="11">
        <f>'OddsRatio_working_3-way'!X585^(1/3)*COS(('OddsRatio_working_3-way'!Y585+4*PI())/3)</f>
        <v>-0.19511104311171165</v>
      </c>
      <c r="AC585" s="11">
        <f>'OddsRatio_working_3-way'!X585^(1/3)*SIN('OddsRatio_working_3-way'!Y585/3)</f>
        <v>7.905410793518601E-2</v>
      </c>
      <c r="AD585" s="11">
        <f>'OddsRatio_working_3-way'!X585^(1/3)*SIN(('OddsRatio_working_3-way'!Y585+2*PI())/3)</f>
        <v>0.4169963477224321</v>
      </c>
      <c r="AE585" s="11">
        <f>'OddsRatio_working_3-way'!X585^(1/3)*SIN(('OddsRatio_working_3-way'!Y585+4*PI())/3)</f>
        <v>-0.49605045565761824</v>
      </c>
      <c r="AF585" s="11">
        <f>-'OddsRatio_working_3-way'!U585/(3*'OddsRatio_working_3-way'!X585^(1/3))*COS(('OddsRatio_working_3-way'!Y585)/3)</f>
        <v>0.52714781771419927</v>
      </c>
      <c r="AG585" s="11">
        <f>-'OddsRatio_working_3-way'!U585/(3*'OddsRatio_working_3-way'!X585^(1/3))*COS(('OddsRatio_working_3-way'!Y585+2*PI())/3)</f>
        <v>-0.33203677460248782</v>
      </c>
      <c r="AH585" s="11">
        <f>-'OddsRatio_working_3-way'!U585/(3*'OddsRatio_working_3-way'!X585^(1/3))*COS(('OddsRatio_working_3-way'!Y585+4*PI())/3)</f>
        <v>-0.1951110431117116</v>
      </c>
      <c r="AI585" s="11">
        <f>'OddsRatio_working_3-way'!U585/(3*'OddsRatio_working_3-way'!X585^(1/3))*SIN(('OddsRatio_working_3-way'!Y585)/3)</f>
        <v>-7.9054107935185997E-2</v>
      </c>
      <c r="AJ585" s="11">
        <f>'OddsRatio_working_3-way'!U585/(3*'OddsRatio_working_3-way'!X585^(1/3))*SIN(('OddsRatio_working_3-way'!Y585+2*PI())/3)</f>
        <v>-0.41699634772243205</v>
      </c>
      <c r="AK585" s="11">
        <f>'OddsRatio_working_3-way'!U585/(3*'OddsRatio_working_3-way'!X585^(1/3))*SIN(('OddsRatio_working_3-way'!Y585+4*PI())/3)</f>
        <v>0.49605045565761813</v>
      </c>
      <c r="AL585" s="11">
        <f>'OddsRatio_working_3-way'!Z585+'OddsRatio_working_3-way'!AF585</f>
        <v>1.0542956354283985</v>
      </c>
      <c r="AM585" s="11">
        <f>'OddsRatio_working_3-way'!AA585+'OddsRatio_working_3-way'!AG585</f>
        <v>-0.66407354920497563</v>
      </c>
      <c r="AN585" s="11">
        <f>'OddsRatio_working_3-way'!AB585+'OddsRatio_working_3-way'!AH585</f>
        <v>-0.39022208622342325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1.0542956354283985</v>
      </c>
      <c r="AS585" s="11">
        <f>IF(('OddsRatio_working_3-way'!X585=0),IF(Q585&gt;0,-Q585^(1/3),(-Q585)^(1/3)),'OddsRatio_working_3-way'!AM585-'OddsRatio_working_3-way'!R585/3)</f>
        <v>-0.66407354920497563</v>
      </c>
      <c r="AT585" s="11">
        <f>IF(('OddsRatio_working_3-way'!X585=0),IF(Q585&gt;0,-Q585^(1/3),(-Q585)^(1/3)),'OddsRatio_working_3-way'!AN585-'OddsRatio_working_3-way'!R585/3)</f>
        <v>-0.39022208622342325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3.58</v>
      </c>
      <c r="B586" s="4">
        <f>IF('True_Odds_Calculator_3-way'!B587="","",'True_Odds_Calculator_3-way'!B587)</f>
        <v>2.95</v>
      </c>
      <c r="C586" s="4">
        <f>IF('True_Odds_Calculator_3-way'!C587="","",'True_Odds_Calculator_3-way'!C587)</f>
        <v>2.41</v>
      </c>
      <c r="D586" s="9">
        <f t="shared" si="130"/>
        <v>0.26934609020128575</v>
      </c>
      <c r="E586" s="9">
        <f t="shared" si="131"/>
        <v>0.32783735183956947</v>
      </c>
      <c r="F586" s="9">
        <f t="shared" si="132"/>
        <v>0.40281655795914473</v>
      </c>
      <c r="G586" s="9">
        <f t="shared" si="133"/>
        <v>1.051432339830233</v>
      </c>
      <c r="H586" s="9">
        <f t="shared" si="134"/>
        <v>3.7126954367620013</v>
      </c>
      <c r="I586" s="9">
        <f t="shared" si="135"/>
        <v>3.0502930626689548</v>
      </c>
      <c r="J586" s="9">
        <f t="shared" si="136"/>
        <v>2.4825195991606286</v>
      </c>
      <c r="K586" s="11">
        <f t="shared" si="137"/>
        <v>0.27932960893854747</v>
      </c>
      <c r="L586" s="11">
        <f t="shared" si="138"/>
        <v>0.33898305084745761</v>
      </c>
      <c r="M586" s="11">
        <f t="shared" si="139"/>
        <v>0.41493775933609955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-0.2787092257153756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0.23338038921091103</v>
      </c>
      <c r="Q586" s="11">
        <f>2*'OddsRatio_working_3-way'!K586*'OddsRatio_working_3-way'!L586*'OddsRatio_working_3-way'!M586</f>
        <v>7.8579255626569366E-2</v>
      </c>
      <c r="R586" s="11">
        <f t="shared" si="140"/>
        <v>0</v>
      </c>
      <c r="S586" s="11">
        <f t="shared" si="141"/>
        <v>-0.83736154988010536</v>
      </c>
      <c r="T586" s="11">
        <f t="shared" si="142"/>
        <v>-0.28193991578454725</v>
      </c>
      <c r="U586" s="11">
        <f>'OddsRatio_working_3-way'!S586-'OddsRatio_working_3-way'!R586^2/3</f>
        <v>-0.83736154988010536</v>
      </c>
      <c r="V586" s="11">
        <f>'OddsRatio_working_3-way'!S586*'OddsRatio_working_3-way'!R586/3-2*'OddsRatio_working_3-way'!R586^3/27-'OddsRatio_working_3-way'!T586</f>
        <v>0.28193991578454725</v>
      </c>
      <c r="W586" s="11">
        <f>'OddsRatio_working_3-way'!V586^2+4*'OddsRatio_working_3-way'!U586^3/27</f>
        <v>-7.4930621384866614E-3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0.147464553580754</v>
      </c>
      <c r="Y586" s="11">
        <f>IF('OddsRatio_working_3-way'!W586&gt;=0,IF('OddsRatio_working_3-way'!V586+SQRT('OddsRatio_working_3-way'!W586)&gt;0,0,PI()),ACOS('OddsRatio_working_3-way'!V586/(2*'OddsRatio_working_3-way'!X586)))</f>
        <v>0.29788881010201163</v>
      </c>
      <c r="Z586" s="11">
        <f>'OddsRatio_working_3-way'!X586^(1/3)*COS('OddsRatio_working_3-way'!Y586/3)</f>
        <v>0.5257161699151166</v>
      </c>
      <c r="AA586" s="11">
        <f>'OddsRatio_working_3-way'!X586^(1/3)*COS(('OddsRatio_working_3-way'!Y586+2*PI())/3)</f>
        <v>-0.3082152121523174</v>
      </c>
      <c r="AB586" s="11">
        <f>'OddsRatio_working_3-way'!X586^(1/3)*COS(('OddsRatio_working_3-way'!Y586+4*PI())/3)</f>
        <v>-0.2175009577627989</v>
      </c>
      <c r="AC586" s="11">
        <f>'OddsRatio_working_3-way'!X586^(1/3)*SIN('OddsRatio_working_3-way'!Y586/3)</f>
        <v>5.2373899191124632E-2</v>
      </c>
      <c r="AD586" s="11">
        <f>'OddsRatio_working_3-way'!X586^(1/3)*SIN(('OddsRatio_working_3-way'!Y586+2*PI())/3)</f>
        <v>0.42909660873118516</v>
      </c>
      <c r="AE586" s="11">
        <f>'OddsRatio_working_3-way'!X586^(1/3)*SIN(('OddsRatio_working_3-way'!Y586+4*PI())/3)</f>
        <v>-0.48147050792230989</v>
      </c>
      <c r="AF586" s="11">
        <f>-'OddsRatio_working_3-way'!U586/(3*'OddsRatio_working_3-way'!X586^(1/3))*COS(('OddsRatio_working_3-way'!Y586)/3)</f>
        <v>0.52571616991511649</v>
      </c>
      <c r="AG586" s="11">
        <f>-'OddsRatio_working_3-way'!U586/(3*'OddsRatio_working_3-way'!X586^(1/3))*COS(('OddsRatio_working_3-way'!Y586+2*PI())/3)</f>
        <v>-0.30821521215231734</v>
      </c>
      <c r="AH586" s="11">
        <f>-'OddsRatio_working_3-way'!U586/(3*'OddsRatio_working_3-way'!X586^(1/3))*COS(('OddsRatio_working_3-way'!Y586+4*PI())/3)</f>
        <v>-0.21750095776279885</v>
      </c>
      <c r="AI586" s="11">
        <f>'OddsRatio_working_3-way'!U586/(3*'OddsRatio_working_3-way'!X586^(1/3))*SIN(('OddsRatio_working_3-way'!Y586)/3)</f>
        <v>-5.2373899191124625E-2</v>
      </c>
      <c r="AJ586" s="11">
        <f>'OddsRatio_working_3-way'!U586/(3*'OddsRatio_working_3-way'!X586^(1/3))*SIN(('OddsRatio_working_3-way'!Y586+2*PI())/3)</f>
        <v>-0.42909660873118505</v>
      </c>
      <c r="AK586" s="11">
        <f>'OddsRatio_working_3-way'!U586/(3*'OddsRatio_working_3-way'!X586^(1/3))*SIN(('OddsRatio_working_3-way'!Y586+4*PI())/3)</f>
        <v>0.48147050792230978</v>
      </c>
      <c r="AL586" s="11">
        <f>'OddsRatio_working_3-way'!Z586+'OddsRatio_working_3-way'!AF586</f>
        <v>1.051432339830233</v>
      </c>
      <c r="AM586" s="11">
        <f>'OddsRatio_working_3-way'!AA586+'OddsRatio_working_3-way'!AG586</f>
        <v>-0.61643042430463479</v>
      </c>
      <c r="AN586" s="11">
        <f>'OddsRatio_working_3-way'!AB586+'OddsRatio_working_3-way'!AH586</f>
        <v>-0.43500191552559775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1.051432339830233</v>
      </c>
      <c r="AS586" s="11">
        <f>IF(('OddsRatio_working_3-way'!X586=0),IF(Q586&gt;0,-Q586^(1/3),(-Q586)^(1/3)),'OddsRatio_working_3-way'!AM586-'OddsRatio_working_3-way'!R586/3)</f>
        <v>-0.61643042430463479</v>
      </c>
      <c r="AT586" s="11">
        <f>IF(('OddsRatio_working_3-way'!X586=0),IF(Q586&gt;0,-Q586^(1/3),(-Q586)^(1/3)),'OddsRatio_working_3-way'!AN586-'OddsRatio_working_3-way'!R586/3)</f>
        <v>-0.43500191552559775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2.97</v>
      </c>
      <c r="B587" s="4">
        <f>IF('True_Odds_Calculator_3-way'!B588="","",'True_Odds_Calculator_3-way'!B588)</f>
        <v>3.35</v>
      </c>
      <c r="C587" s="4">
        <f>IF('True_Odds_Calculator_3-way'!C588="","",'True_Odds_Calculator_3-way'!C588)</f>
        <v>2.48</v>
      </c>
      <c r="D587" s="9">
        <f t="shared" si="130"/>
        <v>0.32396196130382721</v>
      </c>
      <c r="E587" s="9">
        <f t="shared" si="131"/>
        <v>0.28658972248112846</v>
      </c>
      <c r="F587" s="9">
        <f t="shared" si="132"/>
        <v>0.38944831621504411</v>
      </c>
      <c r="G587" s="9">
        <f t="shared" si="133"/>
        <v>1.0592802800783701</v>
      </c>
      <c r="H587" s="9">
        <f t="shared" si="134"/>
        <v>3.0867821517543894</v>
      </c>
      <c r="I587" s="9">
        <f t="shared" si="135"/>
        <v>3.4893086581841701</v>
      </c>
      <c r="J587" s="9">
        <f t="shared" si="136"/>
        <v>2.5677348145159877</v>
      </c>
      <c r="K587" s="11">
        <f t="shared" si="137"/>
        <v>0.33670033670033667</v>
      </c>
      <c r="L587" s="11">
        <f t="shared" si="138"/>
        <v>0.29850746268656714</v>
      </c>
      <c r="M587" s="11">
        <f t="shared" si="139"/>
        <v>0.40322580645161293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-0.27767889130431245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0.23505801069595006</v>
      </c>
      <c r="Q587" s="11">
        <f>2*'OddsRatio_working_3-way'!K587*'OddsRatio_working_3-way'!L587*'OddsRatio_working_3-way'!M587</f>
        <v>8.105448644687932E-2</v>
      </c>
      <c r="R587" s="11">
        <f t="shared" si="140"/>
        <v>0</v>
      </c>
      <c r="S587" s="11">
        <f t="shared" si="141"/>
        <v>-0.84651018877177264</v>
      </c>
      <c r="T587" s="11">
        <f t="shared" si="142"/>
        <v>-0.29190006509371463</v>
      </c>
      <c r="U587" s="11">
        <f>'OddsRatio_working_3-way'!S587-'OddsRatio_working_3-way'!R587^2/3</f>
        <v>-0.84651018877177264</v>
      </c>
      <c r="V587" s="11">
        <f>'OddsRatio_working_3-way'!S587*'OddsRatio_working_3-way'!R587/3-2*'OddsRatio_working_3-way'!R587^3/27-'OddsRatio_working_3-way'!T587</f>
        <v>0.29190006509371463</v>
      </c>
      <c r="W587" s="11">
        <f>'OddsRatio_working_3-way'!V587^2+4*'OddsRatio_working_3-way'!U587^3/27</f>
        <v>-4.6598108955159256E-3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0.14988784048183393</v>
      </c>
      <c r="Y587" s="11">
        <f>IF('OddsRatio_working_3-way'!W587&gt;=0,IF('OddsRatio_working_3-way'!V587+SQRT('OddsRatio_working_3-way'!W587)&gt;0,0,PI()),ACOS('OddsRatio_working_3-way'!V587/(2*'OddsRatio_working_3-way'!X587)))</f>
        <v>0.22972828945317092</v>
      </c>
      <c r="Z587" s="11">
        <f>'OddsRatio_working_3-way'!X587^(1/3)*COS('OddsRatio_working_3-way'!Y587/3)</f>
        <v>0.52964014003918503</v>
      </c>
      <c r="AA587" s="11">
        <f>'OddsRatio_working_3-way'!X587^(1/3)*COS(('OddsRatio_working_3-way'!Y587+2*PI())/3)</f>
        <v>-0.30001294909189208</v>
      </c>
      <c r="AB587" s="11">
        <f>'OddsRatio_working_3-way'!X587^(1/3)*COS(('OddsRatio_working_3-way'!Y587+4*PI())/3)</f>
        <v>-0.22962719094729314</v>
      </c>
      <c r="AC587" s="11">
        <f>'OddsRatio_working_3-way'!X587^(1/3)*SIN('OddsRatio_working_3-way'!Y587/3)</f>
        <v>4.0637236411900181E-2</v>
      </c>
      <c r="AD587" s="11">
        <f>'OddsRatio_working_3-way'!X587^(1/3)*SIN(('OddsRatio_working_3-way'!Y587+2*PI())/3)</f>
        <v>0.43836319793193185</v>
      </c>
      <c r="AE587" s="11">
        <f>'OddsRatio_working_3-way'!X587^(1/3)*SIN(('OddsRatio_working_3-way'!Y587+4*PI())/3)</f>
        <v>-0.47900043434383194</v>
      </c>
      <c r="AF587" s="11">
        <f>-'OddsRatio_working_3-way'!U587/(3*'OddsRatio_working_3-way'!X587^(1/3))*COS(('OddsRatio_working_3-way'!Y587)/3)</f>
        <v>0.52964014003918491</v>
      </c>
      <c r="AG587" s="11">
        <f>-'OddsRatio_working_3-way'!U587/(3*'OddsRatio_working_3-way'!X587^(1/3))*COS(('OddsRatio_working_3-way'!Y587+2*PI())/3)</f>
        <v>-0.30001294909189202</v>
      </c>
      <c r="AH587" s="11">
        <f>-'OddsRatio_working_3-way'!U587/(3*'OddsRatio_working_3-way'!X587^(1/3))*COS(('OddsRatio_working_3-way'!Y587+4*PI())/3)</f>
        <v>-0.22962719094729311</v>
      </c>
      <c r="AI587" s="11">
        <f>'OddsRatio_working_3-way'!U587/(3*'OddsRatio_working_3-way'!X587^(1/3))*SIN(('OddsRatio_working_3-way'!Y587)/3)</f>
        <v>-4.0637236411900174E-2</v>
      </c>
      <c r="AJ587" s="11">
        <f>'OddsRatio_working_3-way'!U587/(3*'OddsRatio_working_3-way'!X587^(1/3))*SIN(('OddsRatio_working_3-way'!Y587+2*PI())/3)</f>
        <v>-0.43836319793193174</v>
      </c>
      <c r="AK587" s="11">
        <f>'OddsRatio_working_3-way'!U587/(3*'OddsRatio_working_3-way'!X587^(1/3))*SIN(('OddsRatio_working_3-way'!Y587+4*PI())/3)</f>
        <v>0.47900043434383183</v>
      </c>
      <c r="AL587" s="11">
        <f>'OddsRatio_working_3-way'!Z587+'OddsRatio_working_3-way'!AF587</f>
        <v>1.0592802800783701</v>
      </c>
      <c r="AM587" s="11">
        <f>'OddsRatio_working_3-way'!AA587+'OddsRatio_working_3-way'!AG587</f>
        <v>-0.60002589818378405</v>
      </c>
      <c r="AN587" s="11">
        <f>'OddsRatio_working_3-way'!AB587+'OddsRatio_working_3-way'!AH587</f>
        <v>-0.45925438189458623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1.0592802800783701</v>
      </c>
      <c r="AS587" s="11">
        <f>IF(('OddsRatio_working_3-way'!X587=0),IF(Q587&gt;0,-Q587^(1/3),(-Q587)^(1/3)),'OddsRatio_working_3-way'!AM587-'OddsRatio_working_3-way'!R587/3)</f>
        <v>-0.60002589818378405</v>
      </c>
      <c r="AT587" s="11">
        <f>IF(('OddsRatio_working_3-way'!X587=0),IF(Q587&gt;0,-Q587^(1/3),(-Q587)^(1/3)),'OddsRatio_working_3-way'!AN587-'OddsRatio_working_3-way'!R587/3)</f>
        <v>-0.45925438189458623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2.2200000000000002</v>
      </c>
      <c r="B588" s="4">
        <f>IF('True_Odds_Calculator_3-way'!B589="","",'True_Odds_Calculator_3-way'!B589)</f>
        <v>3.04</v>
      </c>
      <c r="C588" s="4">
        <f>IF('True_Odds_Calculator_3-way'!C589="","",'True_Odds_Calculator_3-way'!C589)</f>
        <v>3.83</v>
      </c>
      <c r="D588" s="9">
        <f t="shared" si="130"/>
        <v>0.43520098189966755</v>
      </c>
      <c r="E588" s="9">
        <f t="shared" si="131"/>
        <v>0.31545011924449096</v>
      </c>
      <c r="F588" s="9">
        <f t="shared" si="132"/>
        <v>0.24934889885584172</v>
      </c>
      <c r="G588" s="9">
        <f t="shared" si="133"/>
        <v>1.0637614207935493</v>
      </c>
      <c r="H588" s="9">
        <f t="shared" si="134"/>
        <v>2.2977889333681301</v>
      </c>
      <c r="I588" s="9">
        <f t="shared" si="135"/>
        <v>3.1700732984188407</v>
      </c>
      <c r="J588" s="9">
        <f t="shared" si="136"/>
        <v>4.0104448208457457</v>
      </c>
      <c r="K588" s="11">
        <f t="shared" si="137"/>
        <v>0.4504504504504504</v>
      </c>
      <c r="L588" s="11">
        <f t="shared" si="138"/>
        <v>0.32894736842105265</v>
      </c>
      <c r="M588" s="11">
        <f t="shared" si="139"/>
        <v>0.2610966057441253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-0.27249033422593982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0.23560904590174894</v>
      </c>
      <c r="Q588" s="11">
        <f>2*'OddsRatio_working_3-way'!K588*'OddsRatio_working_3-way'!L588*'OddsRatio_working_3-way'!M588</f>
        <v>7.7375712939819014E-2</v>
      </c>
      <c r="R588" s="11">
        <f t="shared" si="140"/>
        <v>0</v>
      </c>
      <c r="S588" s="11">
        <f t="shared" si="141"/>
        <v>-0.86465102173638875</v>
      </c>
      <c r="T588" s="11">
        <f t="shared" si="142"/>
        <v>-0.28395764260636736</v>
      </c>
      <c r="U588" s="11">
        <f>'OddsRatio_working_3-way'!S588-'OddsRatio_working_3-way'!R588^2/3</f>
        <v>-0.86465102173638875</v>
      </c>
      <c r="V588" s="11">
        <f>'OddsRatio_working_3-way'!S588*'OddsRatio_working_3-way'!R588/3-2*'OddsRatio_working_3-way'!R588^3/27-'OddsRatio_working_3-way'!T588</f>
        <v>0.28395764260636736</v>
      </c>
      <c r="W588" s="11">
        <f>'OddsRatio_working_3-way'!V588^2+4*'OddsRatio_working_3-way'!U588^3/27</f>
        <v>-1.5135701384375685E-2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0.15473173897017795</v>
      </c>
      <c r="Y588" s="11">
        <f>IF('OddsRatio_working_3-way'!W588&gt;=0,IF('OddsRatio_working_3-way'!V588+SQRT('OddsRatio_working_3-way'!W588)&gt;0,0,PI()),ACOS('OddsRatio_working_3-way'!V588/(2*'OddsRatio_working_3-way'!X588)))</f>
        <v>0.40884534652806259</v>
      </c>
      <c r="Z588" s="11">
        <f>'OddsRatio_working_3-way'!X588^(1/3)*COS('OddsRatio_working_3-way'!Y588/3)</f>
        <v>0.53188071039677454</v>
      </c>
      <c r="AA588" s="11">
        <f>'OddsRatio_working_3-way'!X588^(1/3)*COS(('OddsRatio_working_3-way'!Y588+2*PI())/3)</f>
        <v>-0.32910631015011715</v>
      </c>
      <c r="AB588" s="11">
        <f>'OddsRatio_working_3-way'!X588^(1/3)*COS(('OddsRatio_working_3-way'!Y588+4*PI())/3)</f>
        <v>-0.20277440024665752</v>
      </c>
      <c r="AC588" s="11">
        <f>'OddsRatio_working_3-way'!X588^(1/3)*SIN('OddsRatio_working_3-way'!Y588/3)</f>
        <v>7.2937762190002003E-2</v>
      </c>
      <c r="AD588" s="11">
        <f>'OddsRatio_working_3-way'!X588^(1/3)*SIN(('OddsRatio_working_3-way'!Y588+2*PI())/3)</f>
        <v>0.42415332589151972</v>
      </c>
      <c r="AE588" s="11">
        <f>'OddsRatio_working_3-way'!X588^(1/3)*SIN(('OddsRatio_working_3-way'!Y588+4*PI())/3)</f>
        <v>-0.49709108808152175</v>
      </c>
      <c r="AF588" s="11">
        <f>-'OddsRatio_working_3-way'!U588/(3*'OddsRatio_working_3-way'!X588^(1/3))*COS(('OddsRatio_working_3-way'!Y588)/3)</f>
        <v>0.53188071039677465</v>
      </c>
      <c r="AG588" s="11">
        <f>-'OddsRatio_working_3-way'!U588/(3*'OddsRatio_working_3-way'!X588^(1/3))*COS(('OddsRatio_working_3-way'!Y588+2*PI())/3)</f>
        <v>-0.32910631015011721</v>
      </c>
      <c r="AH588" s="11">
        <f>-'OddsRatio_working_3-way'!U588/(3*'OddsRatio_working_3-way'!X588^(1/3))*COS(('OddsRatio_working_3-way'!Y588+4*PI())/3)</f>
        <v>-0.20277440024665755</v>
      </c>
      <c r="AI588" s="11">
        <f>'OddsRatio_working_3-way'!U588/(3*'OddsRatio_working_3-way'!X588^(1/3))*SIN(('OddsRatio_working_3-way'!Y588)/3)</f>
        <v>-7.2937762190002017E-2</v>
      </c>
      <c r="AJ588" s="11">
        <f>'OddsRatio_working_3-way'!U588/(3*'OddsRatio_working_3-way'!X588^(1/3))*SIN(('OddsRatio_working_3-way'!Y588+2*PI())/3)</f>
        <v>-0.42415332589151983</v>
      </c>
      <c r="AK588" s="11">
        <f>'OddsRatio_working_3-way'!U588/(3*'OddsRatio_working_3-way'!X588^(1/3))*SIN(('OddsRatio_working_3-way'!Y588+4*PI())/3)</f>
        <v>0.49709108808152186</v>
      </c>
      <c r="AL588" s="11">
        <f>'OddsRatio_working_3-way'!Z588+'OddsRatio_working_3-way'!AF588</f>
        <v>1.0637614207935493</v>
      </c>
      <c r="AM588" s="11">
        <f>'OddsRatio_working_3-way'!AA588+'OddsRatio_working_3-way'!AG588</f>
        <v>-0.65821262030023431</v>
      </c>
      <c r="AN588" s="11">
        <f>'OddsRatio_working_3-way'!AB588+'OddsRatio_working_3-way'!AH588</f>
        <v>-0.4055488004933151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1.0637614207935493</v>
      </c>
      <c r="AS588" s="11">
        <f>IF(('OddsRatio_working_3-way'!X588=0),IF(Q588&gt;0,-Q588^(1/3),(-Q588)^(1/3)),'OddsRatio_working_3-way'!AM588-'OddsRatio_working_3-way'!R588/3)</f>
        <v>-0.65821262030023431</v>
      </c>
      <c r="AT588" s="11">
        <f>IF(('OddsRatio_working_3-way'!X588=0),IF(Q588&gt;0,-Q588^(1/3),(-Q588)^(1/3)),'OddsRatio_working_3-way'!AN588-'OddsRatio_working_3-way'!R588/3)</f>
        <v>-0.4055488004933151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1.85</v>
      </c>
      <c r="B589" s="4">
        <f>IF('True_Odds_Calculator_3-way'!B590="","",'True_Odds_Calculator_3-way'!B590)</f>
        <v>3.63</v>
      </c>
      <c r="C589" s="4">
        <f>IF('True_Odds_Calculator_3-way'!C590="","",'True_Odds_Calculator_3-way'!C590)</f>
        <v>4.42</v>
      </c>
      <c r="D589" s="9">
        <f t="shared" si="130"/>
        <v>0.52349237619764033</v>
      </c>
      <c r="E589" s="9">
        <f t="shared" si="131"/>
        <v>0.26202615991127293</v>
      </c>
      <c r="F589" s="9">
        <f t="shared" si="132"/>
        <v>0.2144814638910866</v>
      </c>
      <c r="G589" s="9">
        <f t="shared" si="133"/>
        <v>1.0708794052460378</v>
      </c>
      <c r="H589" s="9">
        <f t="shared" si="134"/>
        <v>1.9102474944591323</v>
      </c>
      <c r="I589" s="9">
        <f t="shared" si="135"/>
        <v>3.8164128357970788</v>
      </c>
      <c r="J589" s="9">
        <f t="shared" si="136"/>
        <v>4.6624075659414492</v>
      </c>
      <c r="K589" s="11">
        <f t="shared" si="137"/>
        <v>0.54054054054054046</v>
      </c>
      <c r="L589" s="11">
        <f t="shared" si="138"/>
        <v>0.27548209366391185</v>
      </c>
      <c r="M589" s="11">
        <f t="shared" si="139"/>
        <v>0.22624434389140272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-0.25757289393653027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0.23246012550825379</v>
      </c>
      <c r="Q589" s="11">
        <f>2*'OddsRatio_working_3-way'!K589*'OddsRatio_working_3-way'!L589*'OddsRatio_working_3-way'!M589</f>
        <v>6.7379746524131548E-2</v>
      </c>
      <c r="R589" s="11">
        <f t="shared" si="140"/>
        <v>0</v>
      </c>
      <c r="S589" s="11">
        <f t="shared" si="141"/>
        <v>-0.90250228568513646</v>
      </c>
      <c r="T589" s="11">
        <f t="shared" si="142"/>
        <v>-0.26159486541598165</v>
      </c>
      <c r="U589" s="11">
        <f>'OddsRatio_working_3-way'!S589-'OddsRatio_working_3-way'!R589^2/3</f>
        <v>-0.90250228568513646</v>
      </c>
      <c r="V589" s="11">
        <f>'OddsRatio_working_3-way'!S589*'OddsRatio_working_3-way'!R589/3-2*'OddsRatio_working_3-way'!R589^3/27-'OddsRatio_working_3-way'!T589</f>
        <v>0.26159486541598165</v>
      </c>
      <c r="W589" s="11">
        <f>'OddsRatio_working_3-way'!V589^2+4*'OddsRatio_working_3-way'!U589^3/27</f>
        <v>-4.0471456129273345E-2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0.16500252251198988</v>
      </c>
      <c r="Y589" s="11">
        <f>IF('OddsRatio_working_3-way'!W589&gt;=0,IF('OddsRatio_working_3-way'!V589+SQRT('OddsRatio_working_3-way'!W589)&gt;0,0,PI()),ACOS('OddsRatio_working_3-way'!V589/(2*'OddsRatio_working_3-way'!X589)))</f>
        <v>0.65557161396523866</v>
      </c>
      <c r="Z589" s="11">
        <f>'OddsRatio_working_3-way'!X589^(1/3)*COS('OddsRatio_working_3-way'!Y589/3)</f>
        <v>0.53543970262301877</v>
      </c>
      <c r="AA589" s="11">
        <f>'OddsRatio_working_3-way'!X589^(1/3)*COS(('OddsRatio_working_3-way'!Y589+2*PI())/3)</f>
        <v>-0.37069467863602595</v>
      </c>
      <c r="AB589" s="11">
        <f>'OddsRatio_working_3-way'!X589^(1/3)*COS(('OddsRatio_working_3-way'!Y589+4*PI())/3)</f>
        <v>-0.16474502398699289</v>
      </c>
      <c r="AC589" s="11">
        <f>'OddsRatio_working_3-way'!X589^(1/3)*SIN('OddsRatio_working_3-way'!Y589/3)</f>
        <v>0.11890508855112973</v>
      </c>
      <c r="AD589" s="11">
        <f>'OddsRatio_working_3-way'!X589^(1/3)*SIN(('OddsRatio_working_3-way'!Y589+2*PI())/3)</f>
        <v>0.40425184039075474</v>
      </c>
      <c r="AE589" s="11">
        <f>'OddsRatio_working_3-way'!X589^(1/3)*SIN(('OddsRatio_working_3-way'!Y589+4*PI())/3)</f>
        <v>-0.52315692894188437</v>
      </c>
      <c r="AF589" s="11">
        <f>-'OddsRatio_working_3-way'!U589/(3*'OddsRatio_working_3-way'!X589^(1/3))*COS(('OddsRatio_working_3-way'!Y589)/3)</f>
        <v>0.53543970262301888</v>
      </c>
      <c r="AG589" s="11">
        <f>-'OddsRatio_working_3-way'!U589/(3*'OddsRatio_working_3-way'!X589^(1/3))*COS(('OddsRatio_working_3-way'!Y589+2*PI())/3)</f>
        <v>-0.37069467863602601</v>
      </c>
      <c r="AH589" s="11">
        <f>-'OddsRatio_working_3-way'!U589/(3*'OddsRatio_working_3-way'!X589^(1/3))*COS(('OddsRatio_working_3-way'!Y589+4*PI())/3)</f>
        <v>-0.16474502398699295</v>
      </c>
      <c r="AI589" s="11">
        <f>'OddsRatio_working_3-way'!U589/(3*'OddsRatio_working_3-way'!X589^(1/3))*SIN(('OddsRatio_working_3-way'!Y589)/3)</f>
        <v>-0.11890508855112975</v>
      </c>
      <c r="AJ589" s="11">
        <f>'OddsRatio_working_3-way'!U589/(3*'OddsRatio_working_3-way'!X589^(1/3))*SIN(('OddsRatio_working_3-way'!Y589+2*PI())/3)</f>
        <v>-0.40425184039075479</v>
      </c>
      <c r="AK589" s="11">
        <f>'OddsRatio_working_3-way'!U589/(3*'OddsRatio_working_3-way'!X589^(1/3))*SIN(('OddsRatio_working_3-way'!Y589+4*PI())/3)</f>
        <v>0.52315692894188448</v>
      </c>
      <c r="AL589" s="11">
        <f>'OddsRatio_working_3-way'!Z589+'OddsRatio_working_3-way'!AF589</f>
        <v>1.0708794052460378</v>
      </c>
      <c r="AM589" s="11">
        <f>'OddsRatio_working_3-way'!AA589+'OddsRatio_working_3-way'!AG589</f>
        <v>-0.74138935727205202</v>
      </c>
      <c r="AN589" s="11">
        <f>'OddsRatio_working_3-way'!AB589+'OddsRatio_working_3-way'!AH589</f>
        <v>-0.32949004797398584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1.0708794052460378</v>
      </c>
      <c r="AS589" s="11">
        <f>IF(('OddsRatio_working_3-way'!X589=0),IF(Q589&gt;0,-Q589^(1/3),(-Q589)^(1/3)),'OddsRatio_working_3-way'!AM589-'OddsRatio_working_3-way'!R589/3)</f>
        <v>-0.74138935727205202</v>
      </c>
      <c r="AT589" s="11">
        <f>IF(('OddsRatio_working_3-way'!X589=0),IF(Q589&gt;0,-Q589^(1/3),(-Q589)^(1/3)),'OddsRatio_working_3-way'!AN589-'OddsRatio_working_3-way'!R589/3)</f>
        <v>-0.32949004797398584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1.51</v>
      </c>
      <c r="B590" s="4">
        <f>IF('True_Odds_Calculator_3-way'!B591="","",'True_Odds_Calculator_3-way'!B591)</f>
        <v>4.41</v>
      </c>
      <c r="C590" s="4">
        <f>IF('True_Odds_Calculator_3-way'!C591="","",'True_Odds_Calculator_3-way'!C591)</f>
        <v>6.45</v>
      </c>
      <c r="D590" s="9">
        <f t="shared" si="130"/>
        <v>0.64324428390105548</v>
      </c>
      <c r="E590" s="9">
        <f t="shared" si="131"/>
        <v>0.21238921002870975</v>
      </c>
      <c r="F590" s="9">
        <f t="shared" si="132"/>
        <v>0.14436650607023466</v>
      </c>
      <c r="G590" s="9">
        <f t="shared" si="133"/>
        <v>1.087488889471913</v>
      </c>
      <c r="H590" s="9">
        <f t="shared" si="134"/>
        <v>1.5546193336306757</v>
      </c>
      <c r="I590" s="9">
        <f t="shared" si="135"/>
        <v>4.7083371130992235</v>
      </c>
      <c r="J590" s="9">
        <f t="shared" si="136"/>
        <v>6.9268144476219264</v>
      </c>
      <c r="K590" s="11">
        <f t="shared" si="137"/>
        <v>0.66225165562913912</v>
      </c>
      <c r="L590" s="11">
        <f t="shared" si="138"/>
        <v>0.22675736961451246</v>
      </c>
      <c r="M590" s="11">
        <f t="shared" si="139"/>
        <v>0.15503875968992248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-0.22067127585157986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0.21815458219497738</v>
      </c>
      <c r="Q590" s="11">
        <f>2*'OddsRatio_working_3-way'!K590*'OddsRatio_working_3-way'!L590*'OddsRatio_working_3-way'!M590</f>
        <v>4.6564478590176588E-2</v>
      </c>
      <c r="R590" s="11">
        <f t="shared" si="140"/>
        <v>0</v>
      </c>
      <c r="S590" s="11">
        <f t="shared" si="141"/>
        <v>-0.98859528206881275</v>
      </c>
      <c r="T590" s="11">
        <f t="shared" si="142"/>
        <v>-0.21101286703709976</v>
      </c>
      <c r="U590" s="11">
        <f>'OddsRatio_working_3-way'!S590-'OddsRatio_working_3-way'!R590^2/3</f>
        <v>-0.98859528206881275</v>
      </c>
      <c r="V590" s="11">
        <f>'OddsRatio_working_3-way'!S590*'OddsRatio_working_3-way'!R590/3-2*'OddsRatio_working_3-way'!R590^3/27-'OddsRatio_working_3-way'!T590</f>
        <v>0.21101286703709976</v>
      </c>
      <c r="W590" s="11">
        <f>'OddsRatio_working_3-way'!V590^2+4*'OddsRatio_working_3-way'!U590^3/27</f>
        <v>-9.8610542625600997E-2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0.18916723598499935</v>
      </c>
      <c r="Y590" s="11">
        <f>IF('OddsRatio_working_3-way'!W590&gt;=0,IF('OddsRatio_working_3-way'!V590+SQRT('OddsRatio_working_3-way'!W590)&gt;0,0,PI()),ACOS('OddsRatio_working_3-way'!V590/(2*'OddsRatio_working_3-way'!X590)))</f>
        <v>0.97913395930543101</v>
      </c>
      <c r="Z590" s="11">
        <f>'OddsRatio_working_3-way'!X590^(1/3)*COS('OddsRatio_working_3-way'!Y590/3)</f>
        <v>0.54374444473595662</v>
      </c>
      <c r="AA590" s="11">
        <f>'OddsRatio_working_3-way'!X590^(1/3)*COS(('OddsRatio_working_3-way'!Y590+2*PI())/3)</f>
        <v>-0.4312626381127555</v>
      </c>
      <c r="AB590" s="11">
        <f>'OddsRatio_working_3-way'!X590^(1/3)*COS(('OddsRatio_working_3-way'!Y590+4*PI())/3)</f>
        <v>-0.11248180662320102</v>
      </c>
      <c r="AC590" s="11">
        <f>'OddsRatio_working_3-way'!X590^(1/3)*SIN('OddsRatio_working_3-way'!Y590/3)</f>
        <v>0.18404819887298701</v>
      </c>
      <c r="AD590" s="11">
        <f>'OddsRatio_working_3-way'!X590^(1/3)*SIN(('OddsRatio_working_3-way'!Y590+2*PI())/3)</f>
        <v>0.37887240287150875</v>
      </c>
      <c r="AE590" s="11">
        <f>'OddsRatio_working_3-way'!X590^(1/3)*SIN(('OddsRatio_working_3-way'!Y590+4*PI())/3)</f>
        <v>-0.56292060174449565</v>
      </c>
      <c r="AF590" s="11">
        <f>-'OddsRatio_working_3-way'!U590/(3*'OddsRatio_working_3-way'!X590^(1/3))*COS(('OddsRatio_working_3-way'!Y590)/3)</f>
        <v>0.54374444473595651</v>
      </c>
      <c r="AG590" s="11">
        <f>-'OddsRatio_working_3-way'!U590/(3*'OddsRatio_working_3-way'!X590^(1/3))*COS(('OddsRatio_working_3-way'!Y590+2*PI())/3)</f>
        <v>-0.43126263811275539</v>
      </c>
      <c r="AH590" s="11">
        <f>-'OddsRatio_working_3-way'!U590/(3*'OddsRatio_working_3-way'!X590^(1/3))*COS(('OddsRatio_working_3-way'!Y590+4*PI())/3)</f>
        <v>-0.11248180662320099</v>
      </c>
      <c r="AI590" s="11">
        <f>'OddsRatio_working_3-way'!U590/(3*'OddsRatio_working_3-way'!X590^(1/3))*SIN(('OddsRatio_working_3-way'!Y590)/3)</f>
        <v>-0.18404819887298696</v>
      </c>
      <c r="AJ590" s="11">
        <f>'OddsRatio_working_3-way'!U590/(3*'OddsRatio_working_3-way'!X590^(1/3))*SIN(('OddsRatio_working_3-way'!Y590+2*PI())/3)</f>
        <v>-0.3788724028715087</v>
      </c>
      <c r="AK590" s="11">
        <f>'OddsRatio_working_3-way'!U590/(3*'OddsRatio_working_3-way'!X590^(1/3))*SIN(('OddsRatio_working_3-way'!Y590+4*PI())/3)</f>
        <v>0.56292060174449554</v>
      </c>
      <c r="AL590" s="11">
        <f>'OddsRatio_working_3-way'!Z590+'OddsRatio_working_3-way'!AF590</f>
        <v>1.087488889471913</v>
      </c>
      <c r="AM590" s="11">
        <f>'OddsRatio_working_3-way'!AA590+'OddsRatio_working_3-way'!AG590</f>
        <v>-0.8625252762255109</v>
      </c>
      <c r="AN590" s="11">
        <f>'OddsRatio_working_3-way'!AB590+'OddsRatio_working_3-way'!AH590</f>
        <v>-0.22496361324640202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1.087488889471913</v>
      </c>
      <c r="AS590" s="11">
        <f>IF(('OddsRatio_working_3-way'!X590=0),IF(Q590&gt;0,-Q590^(1/3),(-Q590)^(1/3)),'OddsRatio_working_3-way'!AM590-'OddsRatio_working_3-way'!R590/3)</f>
        <v>-0.8625252762255109</v>
      </c>
      <c r="AT590" s="11">
        <f>IF(('OddsRatio_working_3-way'!X590=0),IF(Q590&gt;0,-Q590^(1/3),(-Q590)^(1/3)),'OddsRatio_working_3-way'!AN590-'OddsRatio_working_3-way'!R590/3)</f>
        <v>-0.22496361324640202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1.34</v>
      </c>
      <c r="B591" s="4">
        <f>IF('True_Odds_Calculator_3-way'!B592="","",'True_Odds_Calculator_3-way'!B592)</f>
        <v>5.71</v>
      </c>
      <c r="C591" s="4">
        <f>IF('True_Odds_Calculator_3-way'!C592="","",'True_Odds_Calculator_3-way'!C592)</f>
        <v>8.2200000000000006</v>
      </c>
      <c r="D591" s="9">
        <f t="shared" si="130"/>
        <v>0.72715176278407845</v>
      </c>
      <c r="E591" s="9">
        <f t="shared" si="131"/>
        <v>0.1613418058429929</v>
      </c>
      <c r="F591" s="9">
        <f t="shared" si="132"/>
        <v>0.11150643137292864</v>
      </c>
      <c r="G591" s="9">
        <f t="shared" si="133"/>
        <v>1.1036139309741859</v>
      </c>
      <c r="H591" s="9">
        <f t="shared" si="134"/>
        <v>1.3752287365312232</v>
      </c>
      <c r="I591" s="9">
        <f t="shared" si="135"/>
        <v>6.1980216148884155</v>
      </c>
      <c r="J591" s="9">
        <f t="shared" si="136"/>
        <v>8.9680925816336234</v>
      </c>
      <c r="K591" s="11">
        <f t="shared" si="137"/>
        <v>0.74626865671641784</v>
      </c>
      <c r="L591" s="11">
        <f t="shared" si="138"/>
        <v>0.17513134851138354</v>
      </c>
      <c r="M591" s="11">
        <f t="shared" si="139"/>
        <v>0.121654501216545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-0.18383334837439225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0.19508857593734572</v>
      </c>
      <c r="Q591" s="11">
        <f>2*'OddsRatio_working_3-way'!K591*'OddsRatio_working_3-way'!L591*'OddsRatio_working_3-way'!M591</f>
        <v>3.1799278881392945E-2</v>
      </c>
      <c r="R591" s="11">
        <f t="shared" si="140"/>
        <v>0</v>
      </c>
      <c r="S591" s="11">
        <f t="shared" si="141"/>
        <v>-1.0612251675905464</v>
      </c>
      <c r="T591" s="11">
        <f t="shared" si="142"/>
        <v>-0.17297883742307196</v>
      </c>
      <c r="U591" s="11">
        <f>'OddsRatio_working_3-way'!S591-'OddsRatio_working_3-way'!R591^2/3</f>
        <v>-1.0612251675905464</v>
      </c>
      <c r="V591" s="11">
        <f>'OddsRatio_working_3-way'!S591*'OddsRatio_working_3-way'!R591/3-2*'OddsRatio_working_3-way'!R591^3/27-'OddsRatio_working_3-way'!T591</f>
        <v>0.17297883742307196</v>
      </c>
      <c r="W591" s="11">
        <f>'OddsRatio_working_3-way'!V591^2+4*'OddsRatio_working_3-way'!U591^3/27</f>
        <v>-0.14713766551435817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0.21039210044022311</v>
      </c>
      <c r="Y591" s="11">
        <f>IF('OddsRatio_working_3-way'!W591&gt;=0,IF('OddsRatio_working_3-way'!V591+SQRT('OddsRatio_working_3-way'!W591)&gt;0,0,PI()),ACOS('OddsRatio_working_3-way'!V591/(2*'OddsRatio_working_3-way'!X591)))</f>
        <v>1.1471503724030105</v>
      </c>
      <c r="Z591" s="11">
        <f>'OddsRatio_working_3-way'!X591^(1/3)*COS('OddsRatio_working_3-way'!Y591/3)</f>
        <v>0.55180696548709296</v>
      </c>
      <c r="AA591" s="11">
        <f>'OddsRatio_working_3-way'!X591^(1/3)*COS(('OddsRatio_working_3-way'!Y591+2*PI())/3)</f>
        <v>-0.46809634558600804</v>
      </c>
      <c r="AB591" s="11">
        <f>'OddsRatio_working_3-way'!X591^(1/3)*COS(('OddsRatio_working_3-way'!Y591+4*PI())/3)</f>
        <v>-8.3710619901084748E-2</v>
      </c>
      <c r="AC591" s="11">
        <f>'OddsRatio_working_3-way'!X591^(1/3)*SIN('OddsRatio_working_3-way'!Y591/3)</f>
        <v>0.22192520219684009</v>
      </c>
      <c r="AD591" s="11">
        <f>'OddsRatio_working_3-way'!X591^(1/3)*SIN(('OddsRatio_working_3-way'!Y591+2*PI())/3)</f>
        <v>0.36691624899860548</v>
      </c>
      <c r="AE591" s="11">
        <f>'OddsRatio_working_3-way'!X591^(1/3)*SIN(('OddsRatio_working_3-way'!Y591+4*PI())/3)</f>
        <v>-0.58884145119544551</v>
      </c>
      <c r="AF591" s="11">
        <f>-'OddsRatio_working_3-way'!U591/(3*'OddsRatio_working_3-way'!X591^(1/3))*COS(('OddsRatio_working_3-way'!Y591)/3)</f>
        <v>0.55180696548709296</v>
      </c>
      <c r="AG591" s="11">
        <f>-'OddsRatio_working_3-way'!U591/(3*'OddsRatio_working_3-way'!X591^(1/3))*COS(('OddsRatio_working_3-way'!Y591+2*PI())/3)</f>
        <v>-0.46809634558600804</v>
      </c>
      <c r="AH591" s="11">
        <f>-'OddsRatio_working_3-way'!U591/(3*'OddsRatio_working_3-way'!X591^(1/3))*COS(('OddsRatio_working_3-way'!Y591+4*PI())/3)</f>
        <v>-8.3710619901084748E-2</v>
      </c>
      <c r="AI591" s="11">
        <f>'OddsRatio_working_3-way'!U591/(3*'OddsRatio_working_3-way'!X591^(1/3))*SIN(('OddsRatio_working_3-way'!Y591)/3)</f>
        <v>-0.22192520219684009</v>
      </c>
      <c r="AJ591" s="11">
        <f>'OddsRatio_working_3-way'!U591/(3*'OddsRatio_working_3-way'!X591^(1/3))*SIN(('OddsRatio_working_3-way'!Y591+2*PI())/3)</f>
        <v>-0.36691624899860548</v>
      </c>
      <c r="AK591" s="11">
        <f>'OddsRatio_working_3-way'!U591/(3*'OddsRatio_working_3-way'!X591^(1/3))*SIN(('OddsRatio_working_3-way'!Y591+4*PI())/3)</f>
        <v>0.58884145119544551</v>
      </c>
      <c r="AL591" s="11">
        <f>'OddsRatio_working_3-way'!Z591+'OddsRatio_working_3-way'!AF591</f>
        <v>1.1036139309741859</v>
      </c>
      <c r="AM591" s="11">
        <f>'OddsRatio_working_3-way'!AA591+'OddsRatio_working_3-way'!AG591</f>
        <v>-0.93619269117201609</v>
      </c>
      <c r="AN591" s="11">
        <f>'OddsRatio_working_3-way'!AB591+'OddsRatio_working_3-way'!AH591</f>
        <v>-0.1674212398021695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1.1036139309741859</v>
      </c>
      <c r="AS591" s="11">
        <f>IF(('OddsRatio_working_3-way'!X591=0),IF(Q591&gt;0,-Q591^(1/3),(-Q591)^(1/3)),'OddsRatio_working_3-way'!AM591-'OddsRatio_working_3-way'!R591/3)</f>
        <v>-0.93619269117201609</v>
      </c>
      <c r="AT591" s="11">
        <f>IF(('OddsRatio_working_3-way'!X591=0),IF(Q591&gt;0,-Q591^(1/3),(-Q591)^(1/3)),'OddsRatio_working_3-way'!AN591-'OddsRatio_working_3-way'!R591/3)</f>
        <v>-0.1674212398021695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2.5</v>
      </c>
      <c r="B592" s="4">
        <f>IF('True_Odds_Calculator_3-way'!B593="","",'True_Odds_Calculator_3-way'!B593)</f>
        <v>3.37</v>
      </c>
      <c r="C592" s="4">
        <f>IF('True_Odds_Calculator_3-way'!C593="","",'True_Odds_Calculator_3-way'!C593)</f>
        <v>2.98</v>
      </c>
      <c r="D592" s="9">
        <f t="shared" si="130"/>
        <v>0.38842621926789167</v>
      </c>
      <c r="E592" s="9">
        <f t="shared" si="131"/>
        <v>0.28672219036037111</v>
      </c>
      <c r="F592" s="9">
        <f t="shared" si="132"/>
        <v>0.32485159037173744</v>
      </c>
      <c r="G592" s="9">
        <f t="shared" si="133"/>
        <v>1.0496610002019722</v>
      </c>
      <c r="H592" s="9">
        <f t="shared" si="134"/>
        <v>2.5744915003029574</v>
      </c>
      <c r="I592" s="9">
        <f t="shared" si="135"/>
        <v>3.4876965704786747</v>
      </c>
      <c r="J592" s="9">
        <f t="shared" si="136"/>
        <v>3.0783287803999047</v>
      </c>
      <c r="K592" s="11">
        <f t="shared" si="137"/>
        <v>0.4</v>
      </c>
      <c r="L592" s="11">
        <f t="shared" si="138"/>
        <v>0.29673590504451036</v>
      </c>
      <c r="M592" s="11">
        <f t="shared" si="139"/>
        <v>0.33557046979865773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-0.28036165933124901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0.23300738852488401</v>
      </c>
      <c r="Q592" s="11">
        <f>2*'OddsRatio_working_3-way'!K592*'OddsRatio_working_3-way'!L592*'OddsRatio_working_3-way'!M592</f>
        <v>7.9660645649532985E-2</v>
      </c>
      <c r="R592" s="11">
        <f t="shared" si="140"/>
        <v>0</v>
      </c>
      <c r="S592" s="11">
        <f t="shared" si="141"/>
        <v>-0.83109576780462824</v>
      </c>
      <c r="T592" s="11">
        <f t="shared" si="142"/>
        <v>-0.28413530523235148</v>
      </c>
      <c r="U592" s="11">
        <f>'OddsRatio_working_3-way'!S592-'OddsRatio_working_3-way'!R592^2/3</f>
        <v>-0.83109576780462824</v>
      </c>
      <c r="V592" s="11">
        <f>'OddsRatio_working_3-way'!S592*'OddsRatio_working_3-way'!R592/3-2*'OddsRatio_working_3-way'!R592^3/27-'OddsRatio_working_3-way'!T592</f>
        <v>0.28413530523235148</v>
      </c>
      <c r="W592" s="11">
        <f>'OddsRatio_working_3-way'!V592^2+4*'OddsRatio_working_3-way'!U592^3/27</f>
        <v>-4.3122563795043312E-3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0.14581248922759144</v>
      </c>
      <c r="Y592" s="11">
        <f>IF('OddsRatio_working_3-way'!W592&gt;=0,IF('OddsRatio_working_3-way'!V592+SQRT('OddsRatio_working_3-way'!W592)&gt;0,0,PI()),ACOS('OddsRatio_working_3-way'!V592/(2*'OddsRatio_working_3-way'!X592)))</f>
        <v>0.22712658078792214</v>
      </c>
      <c r="Z592" s="11">
        <f>'OddsRatio_working_3-way'!X592^(1/3)*COS('OddsRatio_working_3-way'!Y592/3)</f>
        <v>0.5248305001009862</v>
      </c>
      <c r="AA592" s="11">
        <f>'OddsRatio_working_3-way'!X592^(1/3)*COS(('OddsRatio_working_3-way'!Y592+2*PI())/3)</f>
        <v>-0.29689207667314887</v>
      </c>
      <c r="AB592" s="11">
        <f>'OddsRatio_working_3-way'!X592^(1/3)*COS(('OddsRatio_working_3-way'!Y592+4*PI())/3)</f>
        <v>-0.22793842342783718</v>
      </c>
      <c r="AC592" s="11">
        <f>'OddsRatio_working_3-way'!X592^(1/3)*SIN('OddsRatio_working_3-way'!Y592/3)</f>
        <v>3.9810410262788865E-2</v>
      </c>
      <c r="AD592" s="11">
        <f>'OddsRatio_working_3-way'!X592^(1/3)*SIN(('OddsRatio_working_3-way'!Y592+2*PI())/3)</f>
        <v>0.434611340636951</v>
      </c>
      <c r="AE592" s="11">
        <f>'OddsRatio_working_3-way'!X592^(1/3)*SIN(('OddsRatio_working_3-way'!Y592+4*PI())/3)</f>
        <v>-0.47442175089973987</v>
      </c>
      <c r="AF592" s="11">
        <f>-'OddsRatio_working_3-way'!U592/(3*'OddsRatio_working_3-way'!X592^(1/3))*COS(('OddsRatio_working_3-way'!Y592)/3)</f>
        <v>0.52483050010098609</v>
      </c>
      <c r="AG592" s="11">
        <f>-'OddsRatio_working_3-way'!U592/(3*'OddsRatio_working_3-way'!X592^(1/3))*COS(('OddsRatio_working_3-way'!Y592+2*PI())/3)</f>
        <v>-0.29689207667314882</v>
      </c>
      <c r="AH592" s="11">
        <f>-'OddsRatio_working_3-way'!U592/(3*'OddsRatio_working_3-way'!X592^(1/3))*COS(('OddsRatio_working_3-way'!Y592+4*PI())/3)</f>
        <v>-0.22793842342783713</v>
      </c>
      <c r="AI592" s="11">
        <f>'OddsRatio_working_3-way'!U592/(3*'OddsRatio_working_3-way'!X592^(1/3))*SIN(('OddsRatio_working_3-way'!Y592)/3)</f>
        <v>-3.9810410262788851E-2</v>
      </c>
      <c r="AJ592" s="11">
        <f>'OddsRatio_working_3-way'!U592/(3*'OddsRatio_working_3-way'!X592^(1/3))*SIN(('OddsRatio_working_3-way'!Y592+2*PI())/3)</f>
        <v>-0.43461134063695095</v>
      </c>
      <c r="AK592" s="11">
        <f>'OddsRatio_working_3-way'!U592/(3*'OddsRatio_working_3-way'!X592^(1/3))*SIN(('OddsRatio_working_3-way'!Y592+4*PI())/3)</f>
        <v>0.47442175089973976</v>
      </c>
      <c r="AL592" s="11">
        <f>'OddsRatio_working_3-way'!Z592+'OddsRatio_working_3-way'!AF592</f>
        <v>1.0496610002019722</v>
      </c>
      <c r="AM592" s="11">
        <f>'OddsRatio_working_3-way'!AA592+'OddsRatio_working_3-way'!AG592</f>
        <v>-0.59378415334629775</v>
      </c>
      <c r="AN592" s="11">
        <f>'OddsRatio_working_3-way'!AB592+'OddsRatio_working_3-way'!AH592</f>
        <v>-0.45587684685567431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1.0496610002019722</v>
      </c>
      <c r="AS592" s="11">
        <f>IF(('OddsRatio_working_3-way'!X592=0),IF(Q592&gt;0,-Q592^(1/3),(-Q592)^(1/3)),'OddsRatio_working_3-way'!AM592-'OddsRatio_working_3-way'!R592/3)</f>
        <v>-0.59378415334629775</v>
      </c>
      <c r="AT592" s="11">
        <f>IF(('OddsRatio_working_3-way'!X592=0),IF(Q592&gt;0,-Q592^(1/3),(-Q592)^(1/3)),'OddsRatio_working_3-way'!AN592-'OddsRatio_working_3-way'!R592/3)</f>
        <v>-0.45587684685567431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1.75</v>
      </c>
      <c r="B593" s="4">
        <f>IF('True_Odds_Calculator_3-way'!B594="","",'True_Odds_Calculator_3-way'!B594)</f>
        <v>3.61</v>
      </c>
      <c r="C593" s="4">
        <f>IF('True_Odds_Calculator_3-way'!C594="","",'True_Odds_Calculator_3-way'!C594)</f>
        <v>5.64</v>
      </c>
      <c r="D593" s="9">
        <f t="shared" si="130"/>
        <v>0.56067069626164889</v>
      </c>
      <c r="E593" s="9">
        <f t="shared" si="131"/>
        <v>0.26832297486501389</v>
      </c>
      <c r="F593" s="9">
        <f t="shared" si="132"/>
        <v>0.17100632887333725</v>
      </c>
      <c r="G593" s="9">
        <f t="shared" si="133"/>
        <v>1.0447708590625271</v>
      </c>
      <c r="H593" s="9">
        <f t="shared" si="134"/>
        <v>1.7835781442968954</v>
      </c>
      <c r="I593" s="9">
        <f t="shared" si="135"/>
        <v>3.7268519421531954</v>
      </c>
      <c r="J593" s="9">
        <f t="shared" si="136"/>
        <v>5.8477367860501257</v>
      </c>
      <c r="K593" s="11">
        <f t="shared" si="137"/>
        <v>0.5714285714285714</v>
      </c>
      <c r="L593" s="11">
        <f t="shared" si="138"/>
        <v>0.2770083102493075</v>
      </c>
      <c r="M593" s="11">
        <f t="shared" si="139"/>
        <v>0.1773049645390071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-0.25491500307319259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0.22452547943206286</v>
      </c>
      <c r="Q593" s="11">
        <f>2*'OddsRatio_working_3-way'!K593*'OddsRatio_working_3-way'!L593*'OddsRatio_working_3-way'!M593</f>
        <v>5.6131369858015707E-2</v>
      </c>
      <c r="R593" s="11">
        <f t="shared" si="140"/>
        <v>0</v>
      </c>
      <c r="S593" s="11">
        <f t="shared" si="141"/>
        <v>-0.88078566080944198</v>
      </c>
      <c r="T593" s="11">
        <f t="shared" si="142"/>
        <v>-0.22019641520236047</v>
      </c>
      <c r="U593" s="11">
        <f>'OddsRatio_working_3-way'!S593-'OddsRatio_working_3-way'!R593^2/3</f>
        <v>-0.88078566080944198</v>
      </c>
      <c r="V593" s="11">
        <f>'OddsRatio_working_3-way'!S593*'OddsRatio_working_3-way'!R593/3-2*'OddsRatio_working_3-way'!R593^3/27-'OddsRatio_working_3-way'!T593</f>
        <v>0.22019641520236047</v>
      </c>
      <c r="W593" s="11">
        <f>'OddsRatio_working_3-way'!V593^2+4*'OddsRatio_working_3-way'!U593^3/27</f>
        <v>-5.2743002028552727E-2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0.15908288979060808</v>
      </c>
      <c r="Y593" s="11">
        <f>IF('OddsRatio_working_3-way'!W593&gt;=0,IF('OddsRatio_working_3-way'!V593+SQRT('OddsRatio_working_3-way'!W593)&gt;0,0,PI()),ACOS('OddsRatio_working_3-way'!V593/(2*'OddsRatio_working_3-way'!X593)))</f>
        <v>0.80642858246747107</v>
      </c>
      <c r="Z593" s="11">
        <f>'OddsRatio_working_3-way'!X593^(1/3)*COS('OddsRatio_working_3-way'!Y593/3)</f>
        <v>0.52238542953126355</v>
      </c>
      <c r="AA593" s="11">
        <f>'OddsRatio_working_3-way'!X593^(1/3)*COS(('OddsRatio_working_3-way'!Y593+2*PI())/3)</f>
        <v>-0.3858182035808756</v>
      </c>
      <c r="AB593" s="11">
        <f>'OddsRatio_working_3-way'!X593^(1/3)*COS(('OddsRatio_working_3-way'!Y593+4*PI())/3)</f>
        <v>-0.13656722595038806</v>
      </c>
      <c r="AC593" s="11">
        <f>'OddsRatio_working_3-way'!X593^(1/3)*SIN('OddsRatio_working_3-way'!Y593/3)</f>
        <v>0.14390511903073941</v>
      </c>
      <c r="AD593" s="11">
        <f>'OddsRatio_working_3-way'!X593^(1/3)*SIN(('OddsRatio_working_3-way'!Y593+2*PI())/3)</f>
        <v>0.38044649302555017</v>
      </c>
      <c r="AE593" s="11">
        <f>'OddsRatio_working_3-way'!X593^(1/3)*SIN(('OddsRatio_working_3-way'!Y593+4*PI())/3)</f>
        <v>-0.52435161205628966</v>
      </c>
      <c r="AF593" s="11">
        <f>-'OddsRatio_working_3-way'!U593/(3*'OddsRatio_working_3-way'!X593^(1/3))*COS(('OddsRatio_working_3-way'!Y593)/3)</f>
        <v>0.52238542953126355</v>
      </c>
      <c r="AG593" s="11">
        <f>-'OddsRatio_working_3-way'!U593/(3*'OddsRatio_working_3-way'!X593^(1/3))*COS(('OddsRatio_working_3-way'!Y593+2*PI())/3)</f>
        <v>-0.3858182035808756</v>
      </c>
      <c r="AH593" s="11">
        <f>-'OddsRatio_working_3-way'!U593/(3*'OddsRatio_working_3-way'!X593^(1/3))*COS(('OddsRatio_working_3-way'!Y593+4*PI())/3)</f>
        <v>-0.13656722595038806</v>
      </c>
      <c r="AI593" s="11">
        <f>'OddsRatio_working_3-way'!U593/(3*'OddsRatio_working_3-way'!X593^(1/3))*SIN(('OddsRatio_working_3-way'!Y593)/3)</f>
        <v>-0.14390511903073941</v>
      </c>
      <c r="AJ593" s="11">
        <f>'OddsRatio_working_3-way'!U593/(3*'OddsRatio_working_3-way'!X593^(1/3))*SIN(('OddsRatio_working_3-way'!Y593+2*PI())/3)</f>
        <v>-0.38044649302555017</v>
      </c>
      <c r="AK593" s="11">
        <f>'OddsRatio_working_3-way'!U593/(3*'OddsRatio_working_3-way'!X593^(1/3))*SIN(('OddsRatio_working_3-way'!Y593+4*PI())/3)</f>
        <v>0.52435161205628966</v>
      </c>
      <c r="AL593" s="11">
        <f>'OddsRatio_working_3-way'!Z593+'OddsRatio_working_3-way'!AF593</f>
        <v>1.0447708590625271</v>
      </c>
      <c r="AM593" s="11">
        <f>'OddsRatio_working_3-way'!AA593+'OddsRatio_working_3-way'!AG593</f>
        <v>-0.77163640716175119</v>
      </c>
      <c r="AN593" s="11">
        <f>'OddsRatio_working_3-way'!AB593+'OddsRatio_working_3-way'!AH593</f>
        <v>-0.27313445190077612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1.0447708590625271</v>
      </c>
      <c r="AS593" s="11">
        <f>IF(('OddsRatio_working_3-way'!X593=0),IF(Q593&gt;0,-Q593^(1/3),(-Q593)^(1/3)),'OddsRatio_working_3-way'!AM593-'OddsRatio_working_3-way'!R593/3)</f>
        <v>-0.77163640716175119</v>
      </c>
      <c r="AT593" s="11">
        <f>IF(('OddsRatio_working_3-way'!X593=0),IF(Q593&gt;0,-Q593^(1/3),(-Q593)^(1/3)),'OddsRatio_working_3-way'!AN593-'OddsRatio_working_3-way'!R593/3)</f>
        <v>-0.27313445190077612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2.2999999999999998</v>
      </c>
      <c r="B594" s="4">
        <f>IF('True_Odds_Calculator_3-way'!B595="","",'True_Odds_Calculator_3-way'!B595)</f>
        <v>3.09</v>
      </c>
      <c r="C594" s="4">
        <f>IF('True_Odds_Calculator_3-way'!C595="","",'True_Odds_Calculator_3-way'!C595)</f>
        <v>3.58</v>
      </c>
      <c r="D594" s="9">
        <f t="shared" si="130"/>
        <v>0.42079091770275406</v>
      </c>
      <c r="E594" s="9">
        <f t="shared" si="131"/>
        <v>0.3112402819463847</v>
      </c>
      <c r="F594" s="9">
        <f t="shared" si="132"/>
        <v>0.26796880035086118</v>
      </c>
      <c r="G594" s="9">
        <f t="shared" si="133"/>
        <v>1.0588285753726532</v>
      </c>
      <c r="H594" s="9">
        <f t="shared" si="134"/>
        <v>2.3764771479844491</v>
      </c>
      <c r="I594" s="9">
        <f t="shared" si="135"/>
        <v>3.2129517225288446</v>
      </c>
      <c r="J594" s="9">
        <f t="shared" si="136"/>
        <v>3.7317777244614452</v>
      </c>
      <c r="K594" s="11">
        <f t="shared" si="137"/>
        <v>0.43478260869565222</v>
      </c>
      <c r="L594" s="11">
        <f t="shared" si="138"/>
        <v>0.3236245954692557</v>
      </c>
      <c r="M594" s="11">
        <f t="shared" si="139"/>
        <v>0.27932960893854747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-0.27551167194511972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0.23464158792220746</v>
      </c>
      <c r="Q594" s="11">
        <f>2*'OddsRatio_working_3-way'!K594*'OddsRatio_working_3-way'!L594*'OddsRatio_working_3-way'!M594</f>
        <v>7.8606897126367675E-2</v>
      </c>
      <c r="R594" s="11">
        <f t="shared" si="140"/>
        <v>0</v>
      </c>
      <c r="S594" s="11">
        <f t="shared" si="141"/>
        <v>-0.85165752240415671</v>
      </c>
      <c r="T594" s="11">
        <f t="shared" si="142"/>
        <v>-0.28531240281546294</v>
      </c>
      <c r="U594" s="11">
        <f>'OddsRatio_working_3-way'!S594-'OddsRatio_working_3-way'!R594^2/3</f>
        <v>-0.85165752240415671</v>
      </c>
      <c r="V594" s="11">
        <f>'OddsRatio_working_3-way'!S594*'OddsRatio_working_3-way'!R594/3-2*'OddsRatio_working_3-way'!R594^3/27-'OddsRatio_working_3-way'!T594</f>
        <v>0.28531240281546294</v>
      </c>
      <c r="W594" s="11">
        <f>'OddsRatio_working_3-way'!V594^2+4*'OddsRatio_working_3-way'!U594^3/27</f>
        <v>-1.0111601715990154E-2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0.1512570402628611</v>
      </c>
      <c r="Y594" s="11">
        <f>IF('OddsRatio_working_3-way'!W594&gt;=0,IF('OddsRatio_working_3-way'!V594+SQRT('OddsRatio_working_3-way'!W594)&gt;0,0,PI()),ACOS('OddsRatio_working_3-way'!V594/(2*'OddsRatio_working_3-way'!X594)))</f>
        <v>0.33884986672768713</v>
      </c>
      <c r="Z594" s="11">
        <f>'OddsRatio_working_3-way'!X594^(1/3)*COS('OddsRatio_working_3-way'!Y594/3)</f>
        <v>0.52941428768632659</v>
      </c>
      <c r="AA594" s="11">
        <f>'OddsRatio_working_3-way'!X594^(1/3)*COS(('OddsRatio_working_3-way'!Y594+2*PI())/3)</f>
        <v>-0.31671449521028971</v>
      </c>
      <c r="AB594" s="11">
        <f>'OddsRatio_working_3-way'!X594^(1/3)*COS(('OddsRatio_working_3-way'!Y594+4*PI())/3)</f>
        <v>-0.21269979247603676</v>
      </c>
      <c r="AC594" s="11">
        <f>'OddsRatio_working_3-way'!X594^(1/3)*SIN('OddsRatio_working_3-way'!Y594/3)</f>
        <v>6.0052916623299937E-2</v>
      </c>
      <c r="AD594" s="11">
        <f>'OddsRatio_working_3-way'!X594^(1/3)*SIN(('OddsRatio_working_3-way'!Y594+2*PI())/3)</f>
        <v>0.4284597639511521</v>
      </c>
      <c r="AE594" s="11">
        <f>'OddsRatio_working_3-way'!X594^(1/3)*SIN(('OddsRatio_working_3-way'!Y594+4*PI())/3)</f>
        <v>-0.48851268057445191</v>
      </c>
      <c r="AF594" s="11">
        <f>-'OddsRatio_working_3-way'!U594/(3*'OddsRatio_working_3-way'!X594^(1/3))*COS(('OddsRatio_working_3-way'!Y594)/3)</f>
        <v>0.52941428768632648</v>
      </c>
      <c r="AG594" s="11">
        <f>-'OddsRatio_working_3-way'!U594/(3*'OddsRatio_working_3-way'!X594^(1/3))*COS(('OddsRatio_working_3-way'!Y594+2*PI())/3)</f>
        <v>-0.31671449521028966</v>
      </c>
      <c r="AH594" s="11">
        <f>-'OddsRatio_working_3-way'!U594/(3*'OddsRatio_working_3-way'!X594^(1/3))*COS(('OddsRatio_working_3-way'!Y594+4*PI())/3)</f>
        <v>-0.21269979247603671</v>
      </c>
      <c r="AI594" s="11">
        <f>'OddsRatio_working_3-way'!U594/(3*'OddsRatio_working_3-way'!X594^(1/3))*SIN(('OddsRatio_working_3-way'!Y594)/3)</f>
        <v>-6.0052916623299923E-2</v>
      </c>
      <c r="AJ594" s="11">
        <f>'OddsRatio_working_3-way'!U594/(3*'OddsRatio_working_3-way'!X594^(1/3))*SIN(('OddsRatio_working_3-way'!Y594+2*PI())/3)</f>
        <v>-0.42845976395115198</v>
      </c>
      <c r="AK594" s="11">
        <f>'OddsRatio_working_3-way'!U594/(3*'OddsRatio_working_3-way'!X594^(1/3))*SIN(('OddsRatio_working_3-way'!Y594+4*PI())/3)</f>
        <v>0.4885126805744518</v>
      </c>
      <c r="AL594" s="11">
        <f>'OddsRatio_working_3-way'!Z594+'OddsRatio_working_3-way'!AF594</f>
        <v>1.0588285753726532</v>
      </c>
      <c r="AM594" s="11">
        <f>'OddsRatio_working_3-way'!AA594+'OddsRatio_working_3-way'!AG594</f>
        <v>-0.63342899042057943</v>
      </c>
      <c r="AN594" s="11">
        <f>'OddsRatio_working_3-way'!AB594+'OddsRatio_working_3-way'!AH594</f>
        <v>-0.42539958495207347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1.0588285753726532</v>
      </c>
      <c r="AS594" s="11">
        <f>IF(('OddsRatio_working_3-way'!X594=0),IF(Q594&gt;0,-Q594^(1/3),(-Q594)^(1/3)),'OddsRatio_working_3-way'!AM594-'OddsRatio_working_3-way'!R594/3)</f>
        <v>-0.63342899042057943</v>
      </c>
      <c r="AT594" s="11">
        <f>IF(('OddsRatio_working_3-way'!X594=0),IF(Q594&gt;0,-Q594^(1/3),(-Q594)^(1/3)),'OddsRatio_working_3-way'!AN594-'OddsRatio_working_3-way'!R594/3)</f>
        <v>-0.42539958495207347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5.75</v>
      </c>
      <c r="B595" s="4">
        <f>IF('True_Odds_Calculator_3-way'!B596="","",'True_Odds_Calculator_3-way'!B596)</f>
        <v>3.17</v>
      </c>
      <c r="C595" s="4">
        <f>IF('True_Odds_Calculator_3-way'!C596="","",'True_Odds_Calculator_3-way'!C596)</f>
        <v>1.77</v>
      </c>
      <c r="D595" s="9">
        <f t="shared" si="130"/>
        <v>0.16125721196619727</v>
      </c>
      <c r="E595" s="9">
        <f t="shared" si="131"/>
        <v>0.29619444730311389</v>
      </c>
      <c r="F595" s="9">
        <f t="shared" si="132"/>
        <v>0.54254834073068847</v>
      </c>
      <c r="G595" s="9">
        <f t="shared" si="133"/>
        <v>1.0950048491273812</v>
      </c>
      <c r="H595" s="9">
        <f t="shared" si="134"/>
        <v>6.2012730333550596</v>
      </c>
      <c r="I595" s="9">
        <f t="shared" si="135"/>
        <v>3.3761605226064173</v>
      </c>
      <c r="J595" s="9">
        <f t="shared" si="136"/>
        <v>1.8431537338280839</v>
      </c>
      <c r="K595" s="11">
        <f t="shared" si="137"/>
        <v>0.17391304347826086</v>
      </c>
      <c r="L595" s="11">
        <f t="shared" si="138"/>
        <v>0.31545741324921134</v>
      </c>
      <c r="M595" s="11">
        <f t="shared" si="139"/>
        <v>0.56497175141242939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-0.24600486475470473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0.23835593297827909</v>
      </c>
      <c r="Q595" s="11">
        <f>2*'OddsRatio_working_3-way'!K595*'OddsRatio_working_3-way'!L595*'OddsRatio_working_3-way'!M595</f>
        <v>6.1991139916327452E-2</v>
      </c>
      <c r="R595" s="11">
        <f t="shared" si="140"/>
        <v>0</v>
      </c>
      <c r="S595" s="11">
        <f t="shared" si="141"/>
        <v>-0.96890739626611644</v>
      </c>
      <c r="T595" s="11">
        <f t="shared" si="142"/>
        <v>-0.25199152048533585</v>
      </c>
      <c r="U595" s="11">
        <f>'OddsRatio_working_3-way'!S595-'OddsRatio_working_3-way'!R595^2/3</f>
        <v>-0.96890739626611644</v>
      </c>
      <c r="V595" s="11">
        <f>'OddsRatio_working_3-way'!S595*'OddsRatio_working_3-way'!R595/3-2*'OddsRatio_working_3-way'!R595^3/27-'OddsRatio_working_3-way'!T595</f>
        <v>0.25199152048533585</v>
      </c>
      <c r="W595" s="11">
        <f>'OddsRatio_working_3-way'!V595^2+4*'OddsRatio_working_3-way'!U595^3/27</f>
        <v>-7.1254700276722704E-2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0.1835445631673914</v>
      </c>
      <c r="Y595" s="11">
        <f>IF('OddsRatio_working_3-way'!W595&gt;=0,IF('OddsRatio_working_3-way'!V595+SQRT('OddsRatio_working_3-way'!W595)&gt;0,0,PI()),ACOS('OddsRatio_working_3-way'!V595/(2*'OddsRatio_working_3-way'!X595)))</f>
        <v>0.81418853806070179</v>
      </c>
      <c r="Z595" s="11">
        <f>'OddsRatio_working_3-way'!X595^(1/3)*COS('OddsRatio_working_3-way'!Y595/3)</f>
        <v>0.54750242456369058</v>
      </c>
      <c r="AA595" s="11">
        <f>'OddsRatio_working_3-way'!X595^(1/3)*COS(('OddsRatio_working_3-way'!Y595+2*PI())/3)</f>
        <v>-0.40568934319626027</v>
      </c>
      <c r="AB595" s="11">
        <f>'OddsRatio_working_3-way'!X595^(1/3)*COS(('OddsRatio_working_3-way'!Y595+4*PI())/3)</f>
        <v>-0.14181308136743026</v>
      </c>
      <c r="AC595" s="11">
        <f>'OddsRatio_working_3-way'!X595^(1/3)*SIN('OddsRatio_working_3-way'!Y595/3)</f>
        <v>0.15234903079962719</v>
      </c>
      <c r="AD595" s="11">
        <f>'OddsRatio_working_3-way'!X595^(1/3)*SIN(('OddsRatio_working_3-way'!Y595+2*PI())/3)</f>
        <v>0.3979764929059158</v>
      </c>
      <c r="AE595" s="11">
        <f>'OddsRatio_working_3-way'!X595^(1/3)*SIN(('OddsRatio_working_3-way'!Y595+4*PI())/3)</f>
        <v>-0.55032552370554289</v>
      </c>
      <c r="AF595" s="11">
        <f>-'OddsRatio_working_3-way'!U595/(3*'OddsRatio_working_3-way'!X595^(1/3))*COS(('OddsRatio_working_3-way'!Y595)/3)</f>
        <v>0.54750242456369058</v>
      </c>
      <c r="AG595" s="11">
        <f>-'OddsRatio_working_3-way'!U595/(3*'OddsRatio_working_3-way'!X595^(1/3))*COS(('OddsRatio_working_3-way'!Y595+2*PI())/3)</f>
        <v>-0.40568934319626027</v>
      </c>
      <c r="AH595" s="11">
        <f>-'OddsRatio_working_3-way'!U595/(3*'OddsRatio_working_3-way'!X595^(1/3))*COS(('OddsRatio_working_3-way'!Y595+4*PI())/3)</f>
        <v>-0.14181308136743026</v>
      </c>
      <c r="AI595" s="11">
        <f>'OddsRatio_working_3-way'!U595/(3*'OddsRatio_working_3-way'!X595^(1/3))*SIN(('OddsRatio_working_3-way'!Y595)/3)</f>
        <v>-0.15234903079962719</v>
      </c>
      <c r="AJ595" s="11">
        <f>'OddsRatio_working_3-way'!U595/(3*'OddsRatio_working_3-way'!X595^(1/3))*SIN(('OddsRatio_working_3-way'!Y595+2*PI())/3)</f>
        <v>-0.3979764929059158</v>
      </c>
      <c r="AK595" s="11">
        <f>'OddsRatio_working_3-way'!U595/(3*'OddsRatio_working_3-way'!X595^(1/3))*SIN(('OddsRatio_working_3-way'!Y595+4*PI())/3)</f>
        <v>0.55032552370554289</v>
      </c>
      <c r="AL595" s="11">
        <f>'OddsRatio_working_3-way'!Z595+'OddsRatio_working_3-way'!AF595</f>
        <v>1.0950048491273812</v>
      </c>
      <c r="AM595" s="11">
        <f>'OddsRatio_working_3-way'!AA595+'OddsRatio_working_3-way'!AG595</f>
        <v>-0.81137868639252053</v>
      </c>
      <c r="AN595" s="11">
        <f>'OddsRatio_working_3-way'!AB595+'OddsRatio_working_3-way'!AH595</f>
        <v>-0.28362616273486052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1.0950048491273812</v>
      </c>
      <c r="AS595" s="11">
        <f>IF(('OddsRatio_working_3-way'!X595=0),IF(Q595&gt;0,-Q595^(1/3),(-Q595)^(1/3)),'OddsRatio_working_3-way'!AM595-'OddsRatio_working_3-way'!R595/3)</f>
        <v>-0.81137868639252053</v>
      </c>
      <c r="AT595" s="11">
        <f>IF(('OddsRatio_working_3-way'!X595=0),IF(Q595&gt;0,-Q595^(1/3),(-Q595)^(1/3)),'OddsRatio_working_3-way'!AN595-'OddsRatio_working_3-way'!R595/3)</f>
        <v>-0.28362616273486052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1.17</v>
      </c>
      <c r="B596" s="4">
        <f>IF('True_Odds_Calculator_3-way'!B597="","",'True_Odds_Calculator_3-way'!B597)</f>
        <v>8.14</v>
      </c>
      <c r="C596" s="4">
        <f>IF('True_Odds_Calculator_3-way'!C597="","",'True_Odds_Calculator_3-way'!C597)</f>
        <v>21.4</v>
      </c>
      <c r="D596" s="9">
        <f t="shared" si="130"/>
        <v>0.84339536562818973</v>
      </c>
      <c r="E596" s="9">
        <f t="shared" si="131"/>
        <v>0.11365304294792816</v>
      </c>
      <c r="F596" s="9">
        <f t="shared" si="132"/>
        <v>4.2951591423882073E-2</v>
      </c>
      <c r="G596" s="9">
        <f t="shared" si="133"/>
        <v>1.0922560985531855</v>
      </c>
      <c r="H596" s="9">
        <f t="shared" si="134"/>
        <v>1.1856835367540415</v>
      </c>
      <c r="I596" s="9">
        <f t="shared" si="135"/>
        <v>8.7987085436697452</v>
      </c>
      <c r="J596" s="9">
        <f t="shared" si="136"/>
        <v>23.282024410484986</v>
      </c>
      <c r="K596" s="11">
        <f t="shared" si="137"/>
        <v>0.85470085470085477</v>
      </c>
      <c r="L596" s="11">
        <f t="shared" si="138"/>
        <v>0.12285012285012284</v>
      </c>
      <c r="M596" s="11">
        <f t="shared" si="139"/>
        <v>4.6728971962616828E-2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-0.12149356074589723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0.13596041633424813</v>
      </c>
      <c r="Q596" s="11">
        <f>2*'OddsRatio_working_3-way'!K596*'OddsRatio_working_3-way'!L596*'OddsRatio_working_3-way'!M596</f>
        <v>9.8130939252434584E-3</v>
      </c>
      <c r="R596" s="11">
        <f t="shared" si="140"/>
        <v>0</v>
      </c>
      <c r="S596" s="11">
        <f t="shared" si="141"/>
        <v>-1.1190750810127972</v>
      </c>
      <c r="T596" s="11">
        <f t="shared" si="142"/>
        <v>-8.0770485818318083E-2</v>
      </c>
      <c r="U596" s="11">
        <f>'OddsRatio_working_3-way'!S596-'OddsRatio_working_3-way'!R596^2/3</f>
        <v>-1.1190750810127972</v>
      </c>
      <c r="V596" s="11">
        <f>'OddsRatio_working_3-way'!S596*'OddsRatio_working_3-way'!R596/3-2*'OddsRatio_working_3-way'!R596^3/27-'OddsRatio_working_3-way'!T596</f>
        <v>8.0770485818318083E-2</v>
      </c>
      <c r="W596" s="11">
        <f>'OddsRatio_working_3-way'!V596^2+4*'OddsRatio_working_3-way'!U596^3/27</f>
        <v>-0.2010983832092002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0.2278279255208453</v>
      </c>
      <c r="Y596" s="11">
        <f>IF('OddsRatio_working_3-way'!W596&gt;=0,IF('OddsRatio_working_3-way'!V596+SQRT('OddsRatio_working_3-way'!W596)&gt;0,0,PI()),ACOS('OddsRatio_working_3-way'!V596/(2*'OddsRatio_working_3-way'!X596)))</f>
        <v>1.39259259310174</v>
      </c>
      <c r="Z596" s="11">
        <f>'OddsRatio_working_3-way'!X596^(1/3)*COS('OddsRatio_working_3-way'!Y596/3)</f>
        <v>0.54612804927659275</v>
      </c>
      <c r="AA596" s="11">
        <f>'OddsRatio_working_3-way'!X596^(1/3)*COS(('OddsRatio_working_3-way'!Y596+2*PI())/3)</f>
        <v>-0.50986961071727144</v>
      </c>
      <c r="AB596" s="11">
        <f>'OddsRatio_working_3-way'!X596^(1/3)*COS(('OddsRatio_working_3-way'!Y596+4*PI())/3)</f>
        <v>-3.6258438559320878E-2</v>
      </c>
      <c r="AC596" s="11">
        <f>'OddsRatio_working_3-way'!X596^(1/3)*SIN('OddsRatio_working_3-way'!Y596/3)</f>
        <v>0.2734395377366069</v>
      </c>
      <c r="AD596" s="11">
        <f>'OddsRatio_working_3-way'!X596^(1/3)*SIN(('OddsRatio_working_3-way'!Y596+2*PI())/3)</f>
        <v>0.33624099552446574</v>
      </c>
      <c r="AE596" s="11">
        <f>'OddsRatio_working_3-way'!X596^(1/3)*SIN(('OddsRatio_working_3-way'!Y596+4*PI())/3)</f>
        <v>-0.60968053326107252</v>
      </c>
      <c r="AF596" s="11">
        <f>-'OddsRatio_working_3-way'!U596/(3*'OddsRatio_working_3-way'!X596^(1/3))*COS(('OddsRatio_working_3-way'!Y596)/3)</f>
        <v>0.54612804927659275</v>
      </c>
      <c r="AG596" s="11">
        <f>-'OddsRatio_working_3-way'!U596/(3*'OddsRatio_working_3-way'!X596^(1/3))*COS(('OddsRatio_working_3-way'!Y596+2*PI())/3)</f>
        <v>-0.50986961071727144</v>
      </c>
      <c r="AH596" s="11">
        <f>-'OddsRatio_working_3-way'!U596/(3*'OddsRatio_working_3-way'!X596^(1/3))*COS(('OddsRatio_working_3-way'!Y596+4*PI())/3)</f>
        <v>-3.6258438559320878E-2</v>
      </c>
      <c r="AI596" s="11">
        <f>'OddsRatio_working_3-way'!U596/(3*'OddsRatio_working_3-way'!X596^(1/3))*SIN(('OddsRatio_working_3-way'!Y596)/3)</f>
        <v>-0.2734395377366069</v>
      </c>
      <c r="AJ596" s="11">
        <f>'OddsRatio_working_3-way'!U596/(3*'OddsRatio_working_3-way'!X596^(1/3))*SIN(('OddsRatio_working_3-way'!Y596+2*PI())/3)</f>
        <v>-0.33624099552446574</v>
      </c>
      <c r="AK596" s="11">
        <f>'OddsRatio_working_3-way'!U596/(3*'OddsRatio_working_3-way'!X596^(1/3))*SIN(('OddsRatio_working_3-way'!Y596+4*PI())/3)</f>
        <v>0.60968053326107252</v>
      </c>
      <c r="AL596" s="11">
        <f>'OddsRatio_working_3-way'!Z596+'OddsRatio_working_3-way'!AF596</f>
        <v>1.0922560985531855</v>
      </c>
      <c r="AM596" s="11">
        <f>'OddsRatio_working_3-way'!AA596+'OddsRatio_working_3-way'!AG596</f>
        <v>-1.0197392214345429</v>
      </c>
      <c r="AN596" s="11">
        <f>'OddsRatio_working_3-way'!AB596+'OddsRatio_working_3-way'!AH596</f>
        <v>-7.2516877118641757E-2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1.0922560985531855</v>
      </c>
      <c r="AS596" s="11">
        <f>IF(('OddsRatio_working_3-way'!X596=0),IF(Q596&gt;0,-Q596^(1/3),(-Q596)^(1/3)),'OddsRatio_working_3-way'!AM596-'OddsRatio_working_3-way'!R596/3)</f>
        <v>-1.0197392214345429</v>
      </c>
      <c r="AT596" s="11">
        <f>IF(('OddsRatio_working_3-way'!X596=0),IF(Q596&gt;0,-Q596^(1/3),(-Q596)^(1/3)),'OddsRatio_working_3-way'!AN596-'OddsRatio_working_3-way'!R596/3)</f>
        <v>-7.2516877118641757E-2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8.6999999999999993</v>
      </c>
      <c r="B597" s="4">
        <f>IF('True_Odds_Calculator_3-way'!B598="","",'True_Odds_Calculator_3-way'!B598)</f>
        <v>4.84</v>
      </c>
      <c r="C597" s="4">
        <f>IF('True_Odds_Calculator_3-way'!C598="","",'True_Odds_Calculator_3-way'!C598)</f>
        <v>1.39</v>
      </c>
      <c r="D597" s="9">
        <f t="shared" si="130"/>
        <v>0.10625375460693945</v>
      </c>
      <c r="E597" s="9">
        <f t="shared" si="131"/>
        <v>0.19250048424592908</v>
      </c>
      <c r="F597" s="9">
        <f t="shared" si="132"/>
        <v>0.70124576114713177</v>
      </c>
      <c r="G597" s="9">
        <f t="shared" si="133"/>
        <v>1.0923937830669104</v>
      </c>
      <c r="H597" s="9">
        <f t="shared" si="134"/>
        <v>9.4114321296152088</v>
      </c>
      <c r="I597" s="9">
        <f t="shared" si="135"/>
        <v>5.1947921269769353</v>
      </c>
      <c r="J597" s="9">
        <f t="shared" si="136"/>
        <v>1.4260335753960944</v>
      </c>
      <c r="K597" s="11">
        <f t="shared" si="137"/>
        <v>0.1149425287356322</v>
      </c>
      <c r="L597" s="11">
        <f t="shared" si="138"/>
        <v>0.20661157024793389</v>
      </c>
      <c r="M597" s="11">
        <f t="shared" si="139"/>
        <v>0.71942446043165476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-0.19701856070002932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0.20382667932339799</v>
      </c>
      <c r="Q597" s="11">
        <f>2*'OddsRatio_working_3-way'!K597*'OddsRatio_working_3-way'!L597*'OddsRatio_working_3-way'!M597</f>
        <v>3.4170440791852136E-2</v>
      </c>
      <c r="R597" s="11">
        <f t="shared" si="140"/>
        <v>0</v>
      </c>
      <c r="S597" s="11">
        <f t="shared" si="141"/>
        <v>-1.0345557220557222</v>
      </c>
      <c r="T597" s="11">
        <f t="shared" si="142"/>
        <v>-0.17343767343767347</v>
      </c>
      <c r="U597" s="11">
        <f>'OddsRatio_working_3-way'!S597-'OddsRatio_working_3-way'!R597^2/3</f>
        <v>-1.0345557220557222</v>
      </c>
      <c r="V597" s="11">
        <f>'OddsRatio_working_3-way'!S597*'OddsRatio_working_3-way'!R597/3-2*'OddsRatio_working_3-way'!R597^3/27-'OddsRatio_working_3-way'!T597</f>
        <v>0.17343767343767347</v>
      </c>
      <c r="W597" s="11">
        <f>'OddsRatio_working_3-way'!V597^2+4*'OddsRatio_working_3-way'!U597^3/27</f>
        <v>-0.13396244348639497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0.2025111540470475</v>
      </c>
      <c r="Y597" s="11">
        <f>IF('OddsRatio_working_3-way'!W597&gt;=0,IF('OddsRatio_working_3-way'!V597+SQRT('OddsRatio_working_3-way'!W597)&gt;0,0,PI()),ACOS('OddsRatio_working_3-way'!V597/(2*'OddsRatio_working_3-way'!X597)))</f>
        <v>1.1282768827226448</v>
      </c>
      <c r="Z597" s="11">
        <f>'OddsRatio_working_3-way'!X597^(1/3)*COS('OddsRatio_working_3-way'!Y597/3)</f>
        <v>0.5461968915334553</v>
      </c>
      <c r="AA597" s="11">
        <f>'OddsRatio_working_3-way'!X597^(1/3)*COS(('OddsRatio_working_3-way'!Y597+2*PI())/3)</f>
        <v>-0.45988882901309219</v>
      </c>
      <c r="AB597" s="11">
        <f>'OddsRatio_working_3-way'!X597^(1/3)*COS(('OddsRatio_working_3-way'!Y597+4*PI())/3)</f>
        <v>-8.6308062520363008E-2</v>
      </c>
      <c r="AC597" s="11">
        <f>'OddsRatio_working_3-way'!X597^(1/3)*SIN('OddsRatio_working_3-way'!Y597/3)</f>
        <v>0.21568695609864386</v>
      </c>
      <c r="AD597" s="11">
        <f>'OddsRatio_working_3-way'!X597^(1/3)*SIN(('OddsRatio_working_3-way'!Y597+2*PI())/3)</f>
        <v>0.36517690548674397</v>
      </c>
      <c r="AE597" s="11">
        <f>'OddsRatio_working_3-way'!X597^(1/3)*SIN(('OddsRatio_working_3-way'!Y597+4*PI())/3)</f>
        <v>-0.58086386158538783</v>
      </c>
      <c r="AF597" s="11">
        <f>-'OddsRatio_working_3-way'!U597/(3*'OddsRatio_working_3-way'!X597^(1/3))*COS(('OddsRatio_working_3-way'!Y597)/3)</f>
        <v>0.54619689153345519</v>
      </c>
      <c r="AG597" s="11">
        <f>-'OddsRatio_working_3-way'!U597/(3*'OddsRatio_working_3-way'!X597^(1/3))*COS(('OddsRatio_working_3-way'!Y597+2*PI())/3)</f>
        <v>-0.45988882901309208</v>
      </c>
      <c r="AH597" s="11">
        <f>-'OddsRatio_working_3-way'!U597/(3*'OddsRatio_working_3-way'!X597^(1/3))*COS(('OddsRatio_working_3-way'!Y597+4*PI())/3)</f>
        <v>-8.6308062520362994E-2</v>
      </c>
      <c r="AI597" s="11">
        <f>'OddsRatio_working_3-way'!U597/(3*'OddsRatio_working_3-way'!X597^(1/3))*SIN(('OddsRatio_working_3-way'!Y597)/3)</f>
        <v>-0.21568695609864383</v>
      </c>
      <c r="AJ597" s="11">
        <f>'OddsRatio_working_3-way'!U597/(3*'OddsRatio_working_3-way'!X597^(1/3))*SIN(('OddsRatio_working_3-way'!Y597+2*PI())/3)</f>
        <v>-0.36517690548674392</v>
      </c>
      <c r="AK597" s="11">
        <f>'OddsRatio_working_3-way'!U597/(3*'OddsRatio_working_3-way'!X597^(1/3))*SIN(('OddsRatio_working_3-way'!Y597+4*PI())/3)</f>
        <v>0.58086386158538772</v>
      </c>
      <c r="AL597" s="11">
        <f>'OddsRatio_working_3-way'!Z597+'OddsRatio_working_3-way'!AF597</f>
        <v>1.0923937830669104</v>
      </c>
      <c r="AM597" s="11">
        <f>'OddsRatio_working_3-way'!AA597+'OddsRatio_working_3-way'!AG597</f>
        <v>-0.91977765802618427</v>
      </c>
      <c r="AN597" s="11">
        <f>'OddsRatio_working_3-way'!AB597+'OddsRatio_working_3-way'!AH597</f>
        <v>-0.17261612504072599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1.0923937830669104</v>
      </c>
      <c r="AS597" s="11">
        <f>IF(('OddsRatio_working_3-way'!X597=0),IF(Q597&gt;0,-Q597^(1/3),(-Q597)^(1/3)),'OddsRatio_working_3-way'!AM597-'OddsRatio_working_3-way'!R597/3)</f>
        <v>-0.91977765802618427</v>
      </c>
      <c r="AT597" s="11">
        <f>IF(('OddsRatio_working_3-way'!X597=0),IF(Q597&gt;0,-Q597^(1/3),(-Q597)^(1/3)),'OddsRatio_working_3-way'!AN597-'OddsRatio_working_3-way'!R597/3)</f>
        <v>-0.17261612504072599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4.63</v>
      </c>
      <c r="B598" s="4">
        <f>IF('True_Odds_Calculator_3-way'!B599="","",'True_Odds_Calculator_3-way'!B599)</f>
        <v>3.26</v>
      </c>
      <c r="C598" s="4">
        <f>IF('True_Odds_Calculator_3-way'!C599="","",'True_Odds_Calculator_3-way'!C599)</f>
        <v>2</v>
      </c>
      <c r="D598" s="9">
        <f t="shared" si="130"/>
        <v>0.20992340544297464</v>
      </c>
      <c r="E598" s="9">
        <f t="shared" si="131"/>
        <v>0.2991142399709979</v>
      </c>
      <c r="F598" s="9">
        <f t="shared" si="132"/>
        <v>0.49096235458602749</v>
      </c>
      <c r="G598" s="9">
        <f t="shared" si="133"/>
        <v>1.0368160423281043</v>
      </c>
      <c r="H598" s="9">
        <f t="shared" si="134"/>
        <v>4.7636422336510185</v>
      </c>
      <c r="I598" s="9">
        <f t="shared" si="135"/>
        <v>3.3432042556615156</v>
      </c>
      <c r="J598" s="9">
        <f t="shared" si="136"/>
        <v>2.0368160423281045</v>
      </c>
      <c r="K598" s="11">
        <f t="shared" si="137"/>
        <v>0.21598272138228941</v>
      </c>
      <c r="L598" s="11">
        <f t="shared" si="138"/>
        <v>0.30674846625766872</v>
      </c>
      <c r="M598" s="11">
        <f t="shared" si="139"/>
        <v>0.5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-0.27176059044110823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0.22823940955889171</v>
      </c>
      <c r="Q598" s="11">
        <f>2*'OddsRatio_working_3-way'!K598*'OddsRatio_working_3-way'!L598*'OddsRatio_working_3-way'!M598</f>
        <v>6.6252368522174671E-2</v>
      </c>
      <c r="R598" s="11">
        <f t="shared" si="140"/>
        <v>0</v>
      </c>
      <c r="S598" s="11">
        <f t="shared" si="141"/>
        <v>-0.83985470147980212</v>
      </c>
      <c r="T598" s="11">
        <f t="shared" si="142"/>
        <v>-0.24378946341939106</v>
      </c>
      <c r="U598" s="11">
        <f>'OddsRatio_working_3-way'!S598-'OddsRatio_working_3-way'!R598^2/3</f>
        <v>-0.83985470147980212</v>
      </c>
      <c r="V598" s="11">
        <f>'OddsRatio_working_3-way'!S598*'OddsRatio_working_3-way'!R598/3-2*'OddsRatio_working_3-way'!R598^3/27-'OddsRatio_working_3-way'!T598</f>
        <v>0.24378946341939106</v>
      </c>
      <c r="W598" s="11">
        <f>'OddsRatio_working_3-way'!V598^2+4*'OddsRatio_working_3-way'!U598^3/27</f>
        <v>-2.8329139790983289E-2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0.14812363270702106</v>
      </c>
      <c r="Y598" s="11">
        <f>IF('OddsRatio_working_3-way'!W598&gt;=0,IF('OddsRatio_working_3-way'!V598+SQRT('OddsRatio_working_3-way'!W598)&gt;0,0,PI()),ACOS('OddsRatio_working_3-way'!V598/(2*'OddsRatio_working_3-way'!X598)))</f>
        <v>0.60425496646938814</v>
      </c>
      <c r="Z598" s="11">
        <f>'OddsRatio_working_3-way'!X598^(1/3)*COS('OddsRatio_working_3-way'!Y598/3)</f>
        <v>0.51840802116405216</v>
      </c>
      <c r="AA598" s="11">
        <f>'OddsRatio_working_3-way'!X598^(1/3)*COS(('OddsRatio_working_3-way'!Y598+2*PI())/3)</f>
        <v>-0.35087471508749618</v>
      </c>
      <c r="AB598" s="11">
        <f>'OddsRatio_working_3-way'!X598^(1/3)*COS(('OddsRatio_working_3-way'!Y598+4*PI())/3)</f>
        <v>-0.16753330607655617</v>
      </c>
      <c r="AC598" s="11">
        <f>'OddsRatio_working_3-way'!X598^(1/3)*SIN('OddsRatio_working_3-way'!Y598/3)</f>
        <v>0.10585221184607169</v>
      </c>
      <c r="AD598" s="11">
        <f>'OddsRatio_working_3-way'!X598^(1/3)*SIN(('OddsRatio_working_3-way'!Y598+2*PI())/3)</f>
        <v>0.39602840993065441</v>
      </c>
      <c r="AE598" s="11">
        <f>'OddsRatio_working_3-way'!X598^(1/3)*SIN(('OddsRatio_working_3-way'!Y598+4*PI())/3)</f>
        <v>-0.50188062177672588</v>
      </c>
      <c r="AF598" s="11">
        <f>-'OddsRatio_working_3-way'!U598/(3*'OddsRatio_working_3-way'!X598^(1/3))*COS(('OddsRatio_working_3-way'!Y598)/3)</f>
        <v>0.51840802116405216</v>
      </c>
      <c r="AG598" s="11">
        <f>-'OddsRatio_working_3-way'!U598/(3*'OddsRatio_working_3-way'!X598^(1/3))*COS(('OddsRatio_working_3-way'!Y598+2*PI())/3)</f>
        <v>-0.35087471508749618</v>
      </c>
      <c r="AH598" s="11">
        <f>-'OddsRatio_working_3-way'!U598/(3*'OddsRatio_working_3-way'!X598^(1/3))*COS(('OddsRatio_working_3-way'!Y598+4*PI())/3)</f>
        <v>-0.16753330607655617</v>
      </c>
      <c r="AI598" s="11">
        <f>'OddsRatio_working_3-way'!U598/(3*'OddsRatio_working_3-way'!X598^(1/3))*SIN(('OddsRatio_working_3-way'!Y598)/3)</f>
        <v>-0.10585221184607169</v>
      </c>
      <c r="AJ598" s="11">
        <f>'OddsRatio_working_3-way'!U598/(3*'OddsRatio_working_3-way'!X598^(1/3))*SIN(('OddsRatio_working_3-way'!Y598+2*PI())/3)</f>
        <v>-0.39602840993065441</v>
      </c>
      <c r="AK598" s="11">
        <f>'OddsRatio_working_3-way'!U598/(3*'OddsRatio_working_3-way'!X598^(1/3))*SIN(('OddsRatio_working_3-way'!Y598+4*PI())/3)</f>
        <v>0.50188062177672588</v>
      </c>
      <c r="AL598" s="11">
        <f>'OddsRatio_working_3-way'!Z598+'OddsRatio_working_3-way'!AF598</f>
        <v>1.0368160423281043</v>
      </c>
      <c r="AM598" s="11">
        <f>'OddsRatio_working_3-way'!AA598+'OddsRatio_working_3-way'!AG598</f>
        <v>-0.70174943017499236</v>
      </c>
      <c r="AN598" s="11">
        <f>'OddsRatio_working_3-way'!AB598+'OddsRatio_working_3-way'!AH598</f>
        <v>-0.33506661215311234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1.0368160423281043</v>
      </c>
      <c r="AS598" s="11">
        <f>IF(('OddsRatio_working_3-way'!X598=0),IF(Q598&gt;0,-Q598^(1/3),(-Q598)^(1/3)),'OddsRatio_working_3-way'!AM598-'OddsRatio_working_3-way'!R598/3)</f>
        <v>-0.70174943017499236</v>
      </c>
      <c r="AT598" s="11">
        <f>IF(('OddsRatio_working_3-way'!X598=0),IF(Q598&gt;0,-Q598^(1/3),(-Q598)^(1/3)),'OddsRatio_working_3-way'!AN598-'OddsRatio_working_3-way'!R598/3)</f>
        <v>-0.33506661215311234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2.44</v>
      </c>
      <c r="B599" s="4">
        <f>IF('True_Odds_Calculator_3-way'!B600="","",'True_Odds_Calculator_3-way'!B600)</f>
        <v>2.72</v>
      </c>
      <c r="C599" s="4">
        <f>IF('True_Odds_Calculator_3-way'!C600="","",'True_Odds_Calculator_3-way'!C600)</f>
        <v>3.91</v>
      </c>
      <c r="D599" s="9">
        <f t="shared" si="130"/>
        <v>0.39770595312183832</v>
      </c>
      <c r="E599" s="9">
        <f t="shared" si="131"/>
        <v>0.35601237186304385</v>
      </c>
      <c r="F599" s="9">
        <f t="shared" si="132"/>
        <v>0.24628167501511775</v>
      </c>
      <c r="G599" s="9">
        <f t="shared" si="133"/>
        <v>1.0516809001558147</v>
      </c>
      <c r="H599" s="9">
        <f t="shared" si="134"/>
        <v>2.514420496224373</v>
      </c>
      <c r="I599" s="9">
        <f t="shared" si="135"/>
        <v>2.8088911482680015</v>
      </c>
      <c r="J599" s="9">
        <f t="shared" si="136"/>
        <v>4.0603914194534205</v>
      </c>
      <c r="K599" s="11">
        <f t="shared" si="137"/>
        <v>0.4098360655737705</v>
      </c>
      <c r="L599" s="11">
        <f t="shared" si="138"/>
        <v>0.36764705882352938</v>
      </c>
      <c r="M599" s="11">
        <f t="shared" si="139"/>
        <v>0.25575447570332482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-0.27774640106346504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0.23391237757943315</v>
      </c>
      <c r="Q599" s="11">
        <f>2*'OddsRatio_working_3-way'!K599*'OddsRatio_working_3-way'!L599*'OddsRatio_working_3-way'!M599</f>
        <v>7.7071623584656704E-2</v>
      </c>
      <c r="R599" s="11">
        <f t="shared" si="140"/>
        <v>0</v>
      </c>
      <c r="S599" s="11">
        <f t="shared" si="141"/>
        <v>-0.84217968867932935</v>
      </c>
      <c r="T599" s="11">
        <f t="shared" si="142"/>
        <v>-0.27748918902119579</v>
      </c>
      <c r="U599" s="11">
        <f>'OddsRatio_working_3-way'!S599-'OddsRatio_working_3-way'!R599^2/3</f>
        <v>-0.84217968867932935</v>
      </c>
      <c r="V599" s="11">
        <f>'OddsRatio_working_3-way'!S599*'OddsRatio_working_3-way'!R599/3-2*'OddsRatio_working_3-way'!R599^3/27-'OddsRatio_working_3-way'!T599</f>
        <v>0.27748918902119579</v>
      </c>
      <c r="W599" s="11">
        <f>'OddsRatio_working_3-way'!V599^2+4*'OddsRatio_working_3-way'!U599^3/27</f>
        <v>-1.1493075603010966E-2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0.1487391387855361</v>
      </c>
      <c r="Y599" s="11">
        <f>IF('OddsRatio_working_3-way'!W599&gt;=0,IF('OddsRatio_working_3-way'!V599+SQRT('OddsRatio_working_3-way'!W599)&gt;0,0,PI()),ACOS('OddsRatio_working_3-way'!V599/(2*'OddsRatio_working_3-way'!X599)))</f>
        <v>0.36867718511856151</v>
      </c>
      <c r="Z599" s="11">
        <f>'OddsRatio_working_3-way'!X599^(1/3)*COS('OddsRatio_working_3-way'!Y599/3)</f>
        <v>0.52584045007790736</v>
      </c>
      <c r="AA599" s="11">
        <f>'OddsRatio_working_3-way'!X599^(1/3)*COS(('OddsRatio_working_3-way'!Y599+2*PI())/3)</f>
        <v>-0.31916778468584123</v>
      </c>
      <c r="AB599" s="11">
        <f>'OddsRatio_working_3-way'!X599^(1/3)*COS(('OddsRatio_working_3-way'!Y599+4*PI())/3)</f>
        <v>-0.20667266539206583</v>
      </c>
      <c r="AC599" s="11">
        <f>'OddsRatio_working_3-way'!X599^(1/3)*SIN('OddsRatio_working_3-way'!Y599/3)</f>
        <v>6.4949087406780279E-2</v>
      </c>
      <c r="AD599" s="11">
        <f>'OddsRatio_working_3-way'!X599^(1/3)*SIN(('OddsRatio_working_3-way'!Y599+2*PI())/3)</f>
        <v>0.42291664440152066</v>
      </c>
      <c r="AE599" s="11">
        <f>'OddsRatio_working_3-way'!X599^(1/3)*SIN(('OddsRatio_working_3-way'!Y599+4*PI())/3)</f>
        <v>-0.4878657318083009</v>
      </c>
      <c r="AF599" s="11">
        <f>-'OddsRatio_working_3-way'!U599/(3*'OddsRatio_working_3-way'!X599^(1/3))*COS(('OddsRatio_working_3-way'!Y599)/3)</f>
        <v>0.52584045007790736</v>
      </c>
      <c r="AG599" s="11">
        <f>-'OddsRatio_working_3-way'!U599/(3*'OddsRatio_working_3-way'!X599^(1/3))*COS(('OddsRatio_working_3-way'!Y599+2*PI())/3)</f>
        <v>-0.31916778468584123</v>
      </c>
      <c r="AH599" s="11">
        <f>-'OddsRatio_working_3-way'!U599/(3*'OddsRatio_working_3-way'!X599^(1/3))*COS(('OddsRatio_working_3-way'!Y599+4*PI())/3)</f>
        <v>-0.20667266539206583</v>
      </c>
      <c r="AI599" s="11">
        <f>'OddsRatio_working_3-way'!U599/(3*'OddsRatio_working_3-way'!X599^(1/3))*SIN(('OddsRatio_working_3-way'!Y599)/3)</f>
        <v>-6.4949087406780279E-2</v>
      </c>
      <c r="AJ599" s="11">
        <f>'OddsRatio_working_3-way'!U599/(3*'OddsRatio_working_3-way'!X599^(1/3))*SIN(('OddsRatio_working_3-way'!Y599+2*PI())/3)</f>
        <v>-0.42291664440152066</v>
      </c>
      <c r="AK599" s="11">
        <f>'OddsRatio_working_3-way'!U599/(3*'OddsRatio_working_3-way'!X599^(1/3))*SIN(('OddsRatio_working_3-way'!Y599+4*PI())/3)</f>
        <v>0.4878657318083009</v>
      </c>
      <c r="AL599" s="11">
        <f>'OddsRatio_working_3-way'!Z599+'OddsRatio_working_3-way'!AF599</f>
        <v>1.0516809001558147</v>
      </c>
      <c r="AM599" s="11">
        <f>'OddsRatio_working_3-way'!AA599+'OddsRatio_working_3-way'!AG599</f>
        <v>-0.63833556937168245</v>
      </c>
      <c r="AN599" s="11">
        <f>'OddsRatio_working_3-way'!AB599+'OddsRatio_working_3-way'!AH599</f>
        <v>-0.41334533078413166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1.0516809001558147</v>
      </c>
      <c r="AS599" s="11">
        <f>IF(('OddsRatio_working_3-way'!X599=0),IF(Q599&gt;0,-Q599^(1/3),(-Q599)^(1/3)),'OddsRatio_working_3-way'!AM599-'OddsRatio_working_3-way'!R599/3)</f>
        <v>-0.63833556937168245</v>
      </c>
      <c r="AT599" s="11">
        <f>IF(('OddsRatio_working_3-way'!X599=0),IF(Q599&gt;0,-Q599^(1/3),(-Q599)^(1/3)),'OddsRatio_working_3-way'!AN599-'OddsRatio_working_3-way'!R599/3)</f>
        <v>-0.41334533078413166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2.15</v>
      </c>
      <c r="B600" s="4">
        <f>IF('True_Odds_Calculator_3-way'!B601="","",'True_Odds_Calculator_3-way'!B601)</f>
        <v>3.2</v>
      </c>
      <c r="C600" s="4">
        <f>IF('True_Odds_Calculator_3-way'!C601="","",'True_Odds_Calculator_3-way'!C601)</f>
        <v>3.91</v>
      </c>
      <c r="D600" s="9">
        <f t="shared" si="130"/>
        <v>0.45234931007885587</v>
      </c>
      <c r="E600" s="9">
        <f t="shared" si="131"/>
        <v>0.301560398505619</v>
      </c>
      <c r="F600" s="9">
        <f t="shared" si="132"/>
        <v>0.24609029141552546</v>
      </c>
      <c r="G600" s="9">
        <f t="shared" si="133"/>
        <v>1.0527660386013651</v>
      </c>
      <c r="H600" s="9">
        <f t="shared" si="134"/>
        <v>2.2106809443915694</v>
      </c>
      <c r="I600" s="9">
        <f t="shared" si="135"/>
        <v>3.3160852849230031</v>
      </c>
      <c r="J600" s="9">
        <f t="shared" si="136"/>
        <v>4.0635491723299717</v>
      </c>
      <c r="K600" s="11">
        <f t="shared" si="137"/>
        <v>0.46511627906976744</v>
      </c>
      <c r="L600" s="11">
        <f t="shared" si="138"/>
        <v>0.3125</v>
      </c>
      <c r="M600" s="11">
        <f t="shared" si="139"/>
        <v>0.25575447570332482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-0.27368331053351591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0.23270683399750194</v>
      </c>
      <c r="Q600" s="11">
        <f>2*'OddsRatio_working_3-way'!K600*'OddsRatio_working_3-way'!L600*'OddsRatio_working_3-way'!M600</f>
        <v>7.434723130910606E-2</v>
      </c>
      <c r="R600" s="11">
        <f t="shared" si="140"/>
        <v>0</v>
      </c>
      <c r="S600" s="11">
        <f t="shared" si="141"/>
        <v>-0.85027776645885067</v>
      </c>
      <c r="T600" s="11">
        <f t="shared" si="142"/>
        <v>-0.27165423848525583</v>
      </c>
      <c r="U600" s="11">
        <f>'OddsRatio_working_3-way'!S600-'OddsRatio_working_3-way'!R600^2/3</f>
        <v>-0.85027776645885067</v>
      </c>
      <c r="V600" s="11">
        <f>'OddsRatio_working_3-way'!S600*'OddsRatio_working_3-way'!R600/3-2*'OddsRatio_working_3-way'!R600^3/27-'OddsRatio_working_3-way'!T600</f>
        <v>0.27165423848525583</v>
      </c>
      <c r="W600" s="11">
        <f>'OddsRatio_working_3-way'!V600^2+4*'OddsRatio_working_3-way'!U600^3/27</f>
        <v>-1.7274679241027477E-2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0.15088961571959791</v>
      </c>
      <c r="Y600" s="11">
        <f>IF('OddsRatio_working_3-way'!W600&gt;=0,IF('OddsRatio_working_3-way'!V600+SQRT('OddsRatio_working_3-way'!W600)&gt;0,0,PI()),ACOS('OddsRatio_working_3-way'!V600/(2*'OddsRatio_working_3-way'!X600)))</f>
        <v>0.45062426364444708</v>
      </c>
      <c r="Z600" s="11">
        <f>'OddsRatio_working_3-way'!X600^(1/3)*COS('OddsRatio_working_3-way'!Y600/3)</f>
        <v>0.52638301930068254</v>
      </c>
      <c r="AA600" s="11">
        <f>'OddsRatio_working_3-way'!X600^(1/3)*COS(('OddsRatio_working_3-way'!Y600+2*PI())/3)</f>
        <v>-0.33218520036649002</v>
      </c>
      <c r="AB600" s="11">
        <f>'OddsRatio_working_3-way'!X600^(1/3)*COS(('OddsRatio_working_3-way'!Y600+4*PI())/3)</f>
        <v>-0.19419781893419269</v>
      </c>
      <c r="AC600" s="11">
        <f>'OddsRatio_working_3-way'!X600^(1/3)*SIN('OddsRatio_working_3-way'!Y600/3)</f>
        <v>7.9667051814708442E-2</v>
      </c>
      <c r="AD600" s="11">
        <f>'OddsRatio_working_3-way'!X600^(1/3)*SIN(('OddsRatio_working_3-way'!Y600+2*PI())/3)</f>
        <v>0.41602754092779137</v>
      </c>
      <c r="AE600" s="11">
        <f>'OddsRatio_working_3-way'!X600^(1/3)*SIN(('OddsRatio_working_3-way'!Y600+4*PI())/3)</f>
        <v>-0.49569459274249977</v>
      </c>
      <c r="AF600" s="11">
        <f>-'OddsRatio_working_3-way'!U600/(3*'OddsRatio_working_3-way'!X600^(1/3))*COS(('OddsRatio_working_3-way'!Y600)/3)</f>
        <v>0.52638301930068254</v>
      </c>
      <c r="AG600" s="11">
        <f>-'OddsRatio_working_3-way'!U600/(3*'OddsRatio_working_3-way'!X600^(1/3))*COS(('OddsRatio_working_3-way'!Y600+2*PI())/3)</f>
        <v>-0.33218520036649002</v>
      </c>
      <c r="AH600" s="11">
        <f>-'OddsRatio_working_3-way'!U600/(3*'OddsRatio_working_3-way'!X600^(1/3))*COS(('OddsRatio_working_3-way'!Y600+4*PI())/3)</f>
        <v>-0.19419781893419269</v>
      </c>
      <c r="AI600" s="11">
        <f>'OddsRatio_working_3-way'!U600/(3*'OddsRatio_working_3-way'!X600^(1/3))*SIN(('OddsRatio_working_3-way'!Y600)/3)</f>
        <v>-7.9667051814708442E-2</v>
      </c>
      <c r="AJ600" s="11">
        <f>'OddsRatio_working_3-way'!U600/(3*'OddsRatio_working_3-way'!X600^(1/3))*SIN(('OddsRatio_working_3-way'!Y600+2*PI())/3)</f>
        <v>-0.41602754092779137</v>
      </c>
      <c r="AK600" s="11">
        <f>'OddsRatio_working_3-way'!U600/(3*'OddsRatio_working_3-way'!X600^(1/3))*SIN(('OddsRatio_working_3-way'!Y600+4*PI())/3)</f>
        <v>0.49569459274249977</v>
      </c>
      <c r="AL600" s="11">
        <f>'OddsRatio_working_3-way'!Z600+'OddsRatio_working_3-way'!AF600</f>
        <v>1.0527660386013651</v>
      </c>
      <c r="AM600" s="11">
        <f>'OddsRatio_working_3-way'!AA600+'OddsRatio_working_3-way'!AG600</f>
        <v>-0.66437040073298004</v>
      </c>
      <c r="AN600" s="11">
        <f>'OddsRatio_working_3-way'!AB600+'OddsRatio_working_3-way'!AH600</f>
        <v>-0.38839563786838538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1.0527660386013651</v>
      </c>
      <c r="AS600" s="11">
        <f>IF(('OddsRatio_working_3-way'!X600=0),IF(Q600&gt;0,-Q600^(1/3),(-Q600)^(1/3)),'OddsRatio_working_3-way'!AM600-'OddsRatio_working_3-way'!R600/3)</f>
        <v>-0.66437040073298004</v>
      </c>
      <c r="AT600" s="11">
        <f>IF(('OddsRatio_working_3-way'!X600=0),IF(Q600&gt;0,-Q600^(1/3),(-Q600)^(1/3)),'OddsRatio_working_3-way'!AN600-'OddsRatio_working_3-way'!R600/3)</f>
        <v>-0.38839563786838538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2.59</v>
      </c>
      <c r="B601" s="4">
        <f>IF('True_Odds_Calculator_3-way'!B602="","",'True_Odds_Calculator_3-way'!B602)</f>
        <v>3.46</v>
      </c>
      <c r="C601" s="4">
        <f>IF('True_Odds_Calculator_3-way'!C602="","",'True_Odds_Calculator_3-way'!C602)</f>
        <v>2.76</v>
      </c>
      <c r="D601" s="9">
        <f t="shared" si="130"/>
        <v>0.3728986882152584</v>
      </c>
      <c r="E601" s="9">
        <f t="shared" si="131"/>
        <v>0.2776339122456376</v>
      </c>
      <c r="F601" s="9">
        <f t="shared" si="132"/>
        <v>0.34946739953910394</v>
      </c>
      <c r="G601" s="9">
        <f t="shared" si="133"/>
        <v>1.0576688875811986</v>
      </c>
      <c r="H601" s="9">
        <f t="shared" si="134"/>
        <v>2.6816935312541057</v>
      </c>
      <c r="I601" s="9">
        <f t="shared" si="135"/>
        <v>3.6018654634497476</v>
      </c>
      <c r="J601" s="9">
        <f t="shared" si="136"/>
        <v>2.8614972421429088</v>
      </c>
      <c r="K601" s="11">
        <f t="shared" si="137"/>
        <v>0.38610038610038611</v>
      </c>
      <c r="L601" s="11">
        <f t="shared" si="138"/>
        <v>0.28901734104046245</v>
      </c>
      <c r="M601" s="11">
        <f t="shared" si="139"/>
        <v>0.3623188405797102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-0.27832995814900796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0.23490441937287887</v>
      </c>
      <c r="Q601" s="11">
        <f>2*'OddsRatio_working_3-way'!K601*'OddsRatio_working_3-way'!L601*'OddsRatio_working_3-way'!M601</f>
        <v>8.0862106496688069E-2</v>
      </c>
      <c r="R601" s="11">
        <f t="shared" si="140"/>
        <v>0</v>
      </c>
      <c r="S601" s="11">
        <f t="shared" si="141"/>
        <v>-0.84397820822119118</v>
      </c>
      <c r="T601" s="11">
        <f t="shared" si="142"/>
        <v>-0.29052606134980757</v>
      </c>
      <c r="U601" s="11">
        <f>'OddsRatio_working_3-way'!S601-'OddsRatio_working_3-way'!R601^2/3</f>
        <v>-0.84397820822119118</v>
      </c>
      <c r="V601" s="11">
        <f>'OddsRatio_working_3-way'!S601*'OddsRatio_working_3-way'!R601/3-2*'OddsRatio_working_3-way'!R601^3/27-'OddsRatio_working_3-way'!T601</f>
        <v>0.29052606134980757</v>
      </c>
      <c r="W601" s="11">
        <f>'OddsRatio_working_3-way'!V601^2+4*'OddsRatio_working_3-way'!U601^3/27</f>
        <v>-4.6560915279369175E-3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0.14921585359083755</v>
      </c>
      <c r="Y601" s="11">
        <f>IF('OddsRatio_working_3-way'!W601&gt;=0,IF('OddsRatio_working_3-way'!V601+SQRT('OddsRatio_working_3-way'!W601)&gt;0,0,PI()),ACOS('OddsRatio_working_3-way'!V601/(2*'OddsRatio_working_3-way'!X601)))</f>
        <v>0.23068779180760401</v>
      </c>
      <c r="Z601" s="11">
        <f>'OddsRatio_working_3-way'!X601^(1/3)*COS('OddsRatio_working_3-way'!Y601/3)</f>
        <v>0.5288344437905993</v>
      </c>
      <c r="AA601" s="11">
        <f>'OddsRatio_working_3-way'!X601^(1/3)*COS(('OddsRatio_working_3-way'!Y601+2*PI())/3)</f>
        <v>-0.29970390990669243</v>
      </c>
      <c r="AB601" s="11">
        <f>'OddsRatio_working_3-way'!X601^(1/3)*COS(('OddsRatio_working_3-way'!Y601+4*PI())/3)</f>
        <v>-0.22913053388390703</v>
      </c>
      <c r="AC601" s="11">
        <f>'OddsRatio_working_3-way'!X601^(1/3)*SIN('OddsRatio_working_3-way'!Y601/3)</f>
        <v>4.0745557644375881E-2</v>
      </c>
      <c r="AD601" s="11">
        <f>'OddsRatio_working_3-way'!X601^(1/3)*SIN(('OddsRatio_working_3-way'!Y601+2*PI())/3)</f>
        <v>0.43761128389668486</v>
      </c>
      <c r="AE601" s="11">
        <f>'OddsRatio_working_3-way'!X601^(1/3)*SIN(('OddsRatio_working_3-way'!Y601+4*PI())/3)</f>
        <v>-0.47835684154106073</v>
      </c>
      <c r="AF601" s="11">
        <f>-'OddsRatio_working_3-way'!U601/(3*'OddsRatio_working_3-way'!X601^(1/3))*COS(('OddsRatio_working_3-way'!Y601)/3)</f>
        <v>0.5288344437905993</v>
      </c>
      <c r="AG601" s="11">
        <f>-'OddsRatio_working_3-way'!U601/(3*'OddsRatio_working_3-way'!X601^(1/3))*COS(('OddsRatio_working_3-way'!Y601+2*PI())/3)</f>
        <v>-0.29970390990669243</v>
      </c>
      <c r="AH601" s="11">
        <f>-'OddsRatio_working_3-way'!U601/(3*'OddsRatio_working_3-way'!X601^(1/3))*COS(('OddsRatio_working_3-way'!Y601+4*PI())/3)</f>
        <v>-0.22913053388390703</v>
      </c>
      <c r="AI601" s="11">
        <f>'OddsRatio_working_3-way'!U601/(3*'OddsRatio_working_3-way'!X601^(1/3))*SIN(('OddsRatio_working_3-way'!Y601)/3)</f>
        <v>-4.0745557644375881E-2</v>
      </c>
      <c r="AJ601" s="11">
        <f>'OddsRatio_working_3-way'!U601/(3*'OddsRatio_working_3-way'!X601^(1/3))*SIN(('OddsRatio_working_3-way'!Y601+2*PI())/3)</f>
        <v>-0.43761128389668486</v>
      </c>
      <c r="AK601" s="11">
        <f>'OddsRatio_working_3-way'!U601/(3*'OddsRatio_working_3-way'!X601^(1/3))*SIN(('OddsRatio_working_3-way'!Y601+4*PI())/3)</f>
        <v>0.47835684154106073</v>
      </c>
      <c r="AL601" s="11">
        <f>'OddsRatio_working_3-way'!Z601+'OddsRatio_working_3-way'!AF601</f>
        <v>1.0576688875811986</v>
      </c>
      <c r="AM601" s="11">
        <f>'OddsRatio_working_3-way'!AA601+'OddsRatio_working_3-way'!AG601</f>
        <v>-0.59940781981338487</v>
      </c>
      <c r="AN601" s="11">
        <f>'OddsRatio_working_3-way'!AB601+'OddsRatio_working_3-way'!AH601</f>
        <v>-0.45826106776781406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1.0576688875811986</v>
      </c>
      <c r="AS601" s="11">
        <f>IF(('OddsRatio_working_3-way'!X601=0),IF(Q601&gt;0,-Q601^(1/3),(-Q601)^(1/3)),'OddsRatio_working_3-way'!AM601-'OddsRatio_working_3-way'!R601/3)</f>
        <v>-0.59940781981338487</v>
      </c>
      <c r="AT601" s="11">
        <f>IF(('OddsRatio_working_3-way'!X601=0),IF(Q601&gt;0,-Q601^(1/3),(-Q601)^(1/3)),'OddsRatio_working_3-way'!AN601-'OddsRatio_working_3-way'!R601/3)</f>
        <v>-0.45826106776781406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 t="shared" ref="C2:C65" si="0">IF(A2="","",((1/A2)+(1/B2))-1)</f>
        <v>3.8718291054739673E-2</v>
      </c>
      <c r="D2" s="4">
        <f>IF(A2="","",(2*A2)/(2-($C2*A2)))</f>
        <v>1.81136638452237</v>
      </c>
      <c r="E2" s="4">
        <f>IF(B2="","",(2*B2)/(2-($C2*B2)))</f>
        <v>2.2324888226527575</v>
      </c>
      <c r="G2" s="4">
        <f t="shared" ref="G2:G65" si="1">IF(A2="","",C2+1)</f>
        <v>1.0387182910547397</v>
      </c>
    </row>
    <row r="3" spans="1:7" x14ac:dyDescent="0.2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si="0"/>
        <v>2.9736789230460081E-2</v>
      </c>
      <c r="D3" s="4">
        <f t="shared" ref="D3:D66" si="2">IF(A3="","",(2*A3)/(2-($C3*A3)))</f>
        <v>1.6180104031209364</v>
      </c>
      <c r="E3" s="4">
        <f t="shared" ref="E3:E66" si="3">IF(B3="","",(2*B3)/(2-($C3*B3)))</f>
        <v>2.618095739084692</v>
      </c>
      <c r="G3" s="4">
        <f t="shared" si="1"/>
        <v>1.0297367892304601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3.4193852437555794E-2</v>
      </c>
      <c r="D4" s="4">
        <f t="shared" si="2"/>
        <v>1.740283410033262</v>
      </c>
      <c r="E4" s="4">
        <f t="shared" si="3"/>
        <v>2.3508340001231001</v>
      </c>
      <c r="G4" s="4">
        <f t="shared" si="1"/>
        <v>1.0341938524375558</v>
      </c>
    </row>
    <row r="5" spans="1:7" x14ac:dyDescent="0.2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3.3444121312837582E-2</v>
      </c>
      <c r="D5" s="4">
        <f t="shared" si="2"/>
        <v>1.707394928178755</v>
      </c>
      <c r="E5" s="4">
        <f t="shared" si="3"/>
        <v>2.4136375031336175</v>
      </c>
      <c r="G5" s="4">
        <f t="shared" si="1"/>
        <v>1.0334441213128376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3.4849694067571102E-2</v>
      </c>
      <c r="D6" s="4">
        <f t="shared" si="2"/>
        <v>2.1797622499275153</v>
      </c>
      <c r="E6" s="4">
        <f t="shared" si="3"/>
        <v>1.8476284099287292</v>
      </c>
      <c r="G6" s="4">
        <f t="shared" si="1"/>
        <v>1.0348496940675711</v>
      </c>
    </row>
    <row r="7" spans="1:7" x14ac:dyDescent="0.2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2.9011311269375728E-2</v>
      </c>
      <c r="D7" s="4">
        <f t="shared" si="2"/>
        <v>1.8061099025820484</v>
      </c>
      <c r="E7" s="4">
        <f t="shared" si="3"/>
        <v>2.2405256365129644</v>
      </c>
      <c r="G7" s="4">
        <f t="shared" si="1"/>
        <v>1.0290113112693757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2.861071447458885E-2</v>
      </c>
      <c r="D8" s="4">
        <f t="shared" si="2"/>
        <v>1.9636533568721115</v>
      </c>
      <c r="E8" s="4">
        <f t="shared" si="3"/>
        <v>2.0377175494369308</v>
      </c>
      <c r="G8" s="4">
        <f t="shared" si="1"/>
        <v>1.0286107144745888</v>
      </c>
    </row>
    <row r="9" spans="1:7" x14ac:dyDescent="0.2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3.5471537807986397E-2</v>
      </c>
      <c r="D9" s="4">
        <f t="shared" si="2"/>
        <v>1.8167084699980707</v>
      </c>
      <c r="E9" s="4">
        <f t="shared" si="3"/>
        <v>2.2244271202456889</v>
      </c>
      <c r="G9" s="4">
        <f t="shared" si="1"/>
        <v>1.0354715378079864</v>
      </c>
    </row>
    <row r="10" spans="1:7" x14ac:dyDescent="0.2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3.5385983987348046E-2</v>
      </c>
      <c r="D10" s="4">
        <f t="shared" si="2"/>
        <v>2.8134037819799778</v>
      </c>
      <c r="E10" s="4">
        <f t="shared" si="3"/>
        <v>1.5514491642386137</v>
      </c>
      <c r="G10" s="4">
        <f t="shared" si="1"/>
        <v>1.035385983987348</v>
      </c>
    </row>
    <row r="11" spans="1:7" x14ac:dyDescent="0.2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3.8210155857214545E-2</v>
      </c>
      <c r="D11" s="4">
        <f t="shared" si="2"/>
        <v>1.5760697305863707</v>
      </c>
      <c r="E11" s="4">
        <f t="shared" si="3"/>
        <v>2.7359009628610726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2.5439286650930981E-2</v>
      </c>
      <c r="D12" s="4">
        <f t="shared" si="2"/>
        <v>2.1048854540436102</v>
      </c>
      <c r="E12" s="4">
        <f t="shared" si="3"/>
        <v>1.905071196602548</v>
      </c>
      <c r="G12" s="4">
        <f t="shared" si="1"/>
        <v>1.025439286650931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3.5349049661227649E-2</v>
      </c>
      <c r="D13" s="4">
        <f t="shared" si="2"/>
        <v>2.6265204785550034</v>
      </c>
      <c r="E13" s="4">
        <f t="shared" si="3"/>
        <v>1.6148093511176675</v>
      </c>
      <c r="G13" s="4">
        <f t="shared" si="1"/>
        <v>1.0353490496612276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4.0723981900452566E-2</v>
      </c>
      <c r="D14" s="4">
        <f t="shared" si="2"/>
        <v>2.3141361256544504</v>
      </c>
      <c r="E14" s="4">
        <f t="shared" si="3"/>
        <v>1.760956175298805</v>
      </c>
      <c r="G14" s="4">
        <f t="shared" si="1"/>
        <v>1.0407239819004526</v>
      </c>
    </row>
    <row r="15" spans="1:7" x14ac:dyDescent="0.2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4.17510053167085E-2</v>
      </c>
      <c r="D15" s="4">
        <f t="shared" si="2"/>
        <v>1.8594836022382255</v>
      </c>
      <c r="E15" s="4">
        <f t="shared" si="3"/>
        <v>2.1634893294018038</v>
      </c>
      <c r="G15" s="4">
        <f t="shared" si="1"/>
        <v>1.0417510053167085</v>
      </c>
    </row>
    <row r="16" spans="1:7" x14ac:dyDescent="0.2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4.0146971416220811E-2</v>
      </c>
      <c r="D16" s="4">
        <f t="shared" si="2"/>
        <v>1.9321396878425641</v>
      </c>
      <c r="E16" s="4">
        <f t="shared" si="3"/>
        <v>2.0728005824046591</v>
      </c>
      <c r="G16" s="4">
        <f t="shared" si="1"/>
        <v>1.0401469714162208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4.5688545688545634E-2</v>
      </c>
      <c r="D17" s="4">
        <f t="shared" si="2"/>
        <v>1.7470489038785832</v>
      </c>
      <c r="E17" s="4">
        <f t="shared" si="3"/>
        <v>2.3386004514672689</v>
      </c>
      <c r="G17" s="4">
        <f t="shared" si="1"/>
        <v>1.0456885456885456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3.7137681159420399E-2</v>
      </c>
      <c r="D18" s="4">
        <f t="shared" si="2"/>
        <v>1.416292495189224</v>
      </c>
      <c r="E18" s="4">
        <f t="shared" si="3"/>
        <v>3.4021571648690303</v>
      </c>
      <c r="G18" s="4">
        <f t="shared" si="1"/>
        <v>1.0371376811594204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2.9858299595141746E-2</v>
      </c>
      <c r="D19" s="4">
        <f t="shared" si="2"/>
        <v>1.6391538780588968</v>
      </c>
      <c r="E19" s="4">
        <f t="shared" si="3"/>
        <v>2.5645684620376383</v>
      </c>
      <c r="G19" s="4">
        <f t="shared" si="1"/>
        <v>1.0298582995951417</v>
      </c>
    </row>
    <row r="20" spans="1:7" x14ac:dyDescent="0.2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2.8930817610062887E-2</v>
      </c>
      <c r="D20" s="4">
        <f t="shared" si="2"/>
        <v>1.6274309109518936</v>
      </c>
      <c r="E20" s="4">
        <f t="shared" si="3"/>
        <v>2.5938009787928222</v>
      </c>
      <c r="G20" s="4">
        <f t="shared" si="1"/>
        <v>1.0289308176100629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2.5977433744424072E-2</v>
      </c>
      <c r="D21" s="4">
        <f t="shared" si="2"/>
        <v>2.1166342682588173</v>
      </c>
      <c r="E21" s="4">
        <f t="shared" si="3"/>
        <v>1.8955483710519774</v>
      </c>
      <c r="G21" s="4">
        <f t="shared" si="1"/>
        <v>1.0259774337444241</v>
      </c>
    </row>
    <row r="22" spans="1:7" x14ac:dyDescent="0.2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2.4955436720142554E-2</v>
      </c>
      <c r="D22" s="4">
        <f t="shared" si="2"/>
        <v>2.0932835820895521</v>
      </c>
      <c r="E22" s="4">
        <f t="shared" si="3"/>
        <v>1.9146757679180888</v>
      </c>
      <c r="G22" s="4">
        <f t="shared" si="1"/>
        <v>1.0249554367201426</v>
      </c>
    </row>
    <row r="23" spans="1:7" x14ac:dyDescent="0.2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3.5288012454592677E-2</v>
      </c>
      <c r="D23" s="4">
        <f t="shared" si="2"/>
        <v>1.6888694127957931</v>
      </c>
      <c r="E23" s="4">
        <f t="shared" si="3"/>
        <v>2.4516539440203564</v>
      </c>
      <c r="G23" s="4">
        <f t="shared" si="1"/>
        <v>1.0352880124545927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2.9427331427966497E-2</v>
      </c>
      <c r="D25" s="4">
        <f t="shared" si="2"/>
        <v>2.0712563034422273</v>
      </c>
      <c r="E25" s="4">
        <f t="shared" si="3"/>
        <v>1.9334834220221038</v>
      </c>
      <c r="G25" s="4">
        <f t="shared" si="1"/>
        <v>1.0294273314279665</v>
      </c>
    </row>
    <row r="26" spans="1:7" x14ac:dyDescent="0.2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3.0245246040574214E-2</v>
      </c>
      <c r="D26" s="4">
        <f t="shared" si="2"/>
        <v>1.9138324294186226</v>
      </c>
      <c r="E26" s="4">
        <f t="shared" si="3"/>
        <v>2.0942925287037548</v>
      </c>
      <c r="G26" s="4">
        <f t="shared" si="1"/>
        <v>1.0302452460405742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2.8142785952212312E-2</v>
      </c>
      <c r="D27" s="4">
        <f t="shared" si="2"/>
        <v>1.8362511137332338</v>
      </c>
      <c r="E27" s="4">
        <f t="shared" si="3"/>
        <v>2.1958130561234772</v>
      </c>
      <c r="G27" s="4">
        <f t="shared" si="1"/>
        <v>1.0281427859522123</v>
      </c>
    </row>
    <row r="28" spans="1:7" x14ac:dyDescent="0.2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2.9736789230460081E-2</v>
      </c>
      <c r="D28" s="4">
        <f t="shared" si="2"/>
        <v>2.618095739084692</v>
      </c>
      <c r="E28" s="4">
        <f t="shared" si="3"/>
        <v>1.6180104031209364</v>
      </c>
      <c r="G28" s="4">
        <f t="shared" si="1"/>
        <v>1.0297367892304601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2.8001534330648337E-2</v>
      </c>
      <c r="D29" s="4">
        <f t="shared" si="2"/>
        <v>1.6890184645286688</v>
      </c>
      <c r="E29" s="4">
        <f t="shared" si="3"/>
        <v>2.4513399153737665</v>
      </c>
      <c r="G29" s="4">
        <f t="shared" si="1"/>
        <v>1.0280015343306483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2.908747243515708E-2</v>
      </c>
      <c r="D30" s="4">
        <f t="shared" si="2"/>
        <v>1.8273049985608751</v>
      </c>
      <c r="E30" s="4">
        <f t="shared" si="3"/>
        <v>2.2087440565928333</v>
      </c>
      <c r="G30" s="4">
        <f t="shared" si="1"/>
        <v>1.0290874724351571</v>
      </c>
    </row>
    <row r="31" spans="1:7" x14ac:dyDescent="0.2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3.3884036620014824E-2</v>
      </c>
      <c r="D31" s="4">
        <f t="shared" si="2"/>
        <v>2.2959652089876781</v>
      </c>
      <c r="E31" s="4">
        <f t="shared" si="3"/>
        <v>1.7716256524981358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3.6736533693937368E-2</v>
      </c>
      <c r="D32" s="4">
        <f t="shared" si="2"/>
        <v>2.7414272474513437</v>
      </c>
      <c r="E32" s="4">
        <f t="shared" si="3"/>
        <v>1.5742416178818521</v>
      </c>
      <c r="G32" s="4">
        <f t="shared" si="1"/>
        <v>1.0367365336939374</v>
      </c>
    </row>
    <row r="33" spans="1:7" x14ac:dyDescent="0.2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3.3411033411033575E-2</v>
      </c>
      <c r="D33" s="4">
        <f t="shared" si="2"/>
        <v>2.4351939451277205</v>
      </c>
      <c r="E33" s="4">
        <f t="shared" si="3"/>
        <v>1.6967699406723797</v>
      </c>
      <c r="G33" s="4">
        <f t="shared" si="1"/>
        <v>1.0334110334110336</v>
      </c>
    </row>
    <row r="34" spans="1:7" x14ac:dyDescent="0.2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3.3768071984632497E-2</v>
      </c>
      <c r="D34" s="4">
        <f t="shared" si="2"/>
        <v>2.6319850984566258</v>
      </c>
      <c r="E34" s="4">
        <f t="shared" si="3"/>
        <v>1.6127506929724442</v>
      </c>
      <c r="G34" s="4">
        <f t="shared" si="1"/>
        <v>1.0337680719846325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3.1914893617021267E-2</v>
      </c>
      <c r="D35" s="4">
        <f t="shared" si="2"/>
        <v>2.0659340659340657</v>
      </c>
      <c r="E35" s="4">
        <f t="shared" si="3"/>
        <v>1.9381443298969072</v>
      </c>
      <c r="G35" s="4">
        <f t="shared" si="1"/>
        <v>1.0319148936170213</v>
      </c>
    </row>
    <row r="36" spans="1:7" x14ac:dyDescent="0.2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3.2258064516129004E-2</v>
      </c>
      <c r="D36" s="4">
        <f t="shared" si="2"/>
        <v>2.2487046632124348</v>
      </c>
      <c r="E36" s="4">
        <f t="shared" si="3"/>
        <v>1.8008298755186722</v>
      </c>
      <c r="G36" s="4">
        <f t="shared" si="1"/>
        <v>1.032258064516129</v>
      </c>
    </row>
    <row r="37" spans="1:7" x14ac:dyDescent="0.2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3.383458646616555E-2</v>
      </c>
      <c r="D37" s="4">
        <f t="shared" si="2"/>
        <v>2.7853403141361261</v>
      </c>
      <c r="E37" s="4">
        <f t="shared" si="3"/>
        <v>1.5601173020527861</v>
      </c>
      <c r="G37" s="4">
        <f t="shared" si="1"/>
        <v>1.0338345864661656</v>
      </c>
    </row>
    <row r="38" spans="1:7" x14ac:dyDescent="0.2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2.844754653130277E-2</v>
      </c>
      <c r="D38" s="4">
        <f t="shared" si="2"/>
        <v>1.9739066903246005</v>
      </c>
      <c r="E38" s="4">
        <f t="shared" si="3"/>
        <v>2.0267924123888115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3.3255418614534626E-2</v>
      </c>
      <c r="D39" s="4">
        <f t="shared" si="2"/>
        <v>2.1545152798443401</v>
      </c>
      <c r="E39" s="4">
        <f t="shared" si="3"/>
        <v>1.8661643699811639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4.2224841924766832E-2</v>
      </c>
      <c r="D40" s="4">
        <f t="shared" si="2"/>
        <v>1.7848125478194337</v>
      </c>
      <c r="E40" s="4">
        <f t="shared" si="3"/>
        <v>2.2741896173531559</v>
      </c>
      <c r="G40" s="4">
        <f t="shared" si="1"/>
        <v>1.0422248419247668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4.3440650933960434E-2</v>
      </c>
      <c r="D41" s="4">
        <f t="shared" si="2"/>
        <v>2.1893883348622492</v>
      </c>
      <c r="E41" s="4">
        <f t="shared" si="3"/>
        <v>1.8407682929863407</v>
      </c>
      <c r="G41" s="4">
        <f t="shared" si="1"/>
        <v>1.0434406509339604</v>
      </c>
    </row>
    <row r="42" spans="1:7" x14ac:dyDescent="0.2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4.4889540248602255E-2</v>
      </c>
      <c r="D42" s="4">
        <f t="shared" si="2"/>
        <v>1.8540733658732955</v>
      </c>
      <c r="E42" s="4">
        <f t="shared" si="3"/>
        <v>2.1708596005420371</v>
      </c>
      <c r="G42" s="4">
        <f t="shared" si="1"/>
        <v>1.0448895402486023</v>
      </c>
    </row>
    <row r="43" spans="1:7" x14ac:dyDescent="0.2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3.62694300518136E-2</v>
      </c>
      <c r="D43" s="4">
        <f t="shared" si="2"/>
        <v>2.0000000000000004</v>
      </c>
      <c r="E43" s="4">
        <f t="shared" si="3"/>
        <v>2.0000000000000004</v>
      </c>
      <c r="G43" s="4">
        <f t="shared" si="1"/>
        <v>1.0362694300518136</v>
      </c>
    </row>
    <row r="44" spans="1:7" x14ac:dyDescent="0.2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3.9024126949857019E-2</v>
      </c>
      <c r="D44" s="4">
        <f t="shared" si="2"/>
        <v>2.0163247537682976</v>
      </c>
      <c r="E44" s="4">
        <f t="shared" si="3"/>
        <v>1.98393746319002</v>
      </c>
      <c r="G44" s="4">
        <f t="shared" si="1"/>
        <v>1.039024126949857</v>
      </c>
    </row>
    <row r="45" spans="1:7" x14ac:dyDescent="0.2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4.4372294372294396E-2</v>
      </c>
      <c r="D45" s="4">
        <f t="shared" si="2"/>
        <v>2.2026221692491061</v>
      </c>
      <c r="E45" s="4">
        <f t="shared" si="3"/>
        <v>1.8315163528245788</v>
      </c>
      <c r="G45" s="4">
        <f t="shared" si="1"/>
        <v>1.0443722943722944</v>
      </c>
    </row>
    <row r="46" spans="1:7" x14ac:dyDescent="0.2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3.9809863339275164E-2</v>
      </c>
      <c r="D46" s="4">
        <f t="shared" si="2"/>
        <v>2.0612369871402327</v>
      </c>
      <c r="E46" s="4">
        <f t="shared" si="3"/>
        <v>1.9422965954991347</v>
      </c>
      <c r="G46" s="4">
        <f t="shared" si="1"/>
        <v>1.0398098633392752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3.8968048359240282E-2</v>
      </c>
      <c r="D47" s="4">
        <f t="shared" si="2"/>
        <v>2.0054118411083453</v>
      </c>
      <c r="E47" s="4">
        <f t="shared" si="3"/>
        <v>1.9946172892668752</v>
      </c>
      <c r="G47" s="4">
        <f t="shared" si="1"/>
        <v>1.0389680483592403</v>
      </c>
    </row>
    <row r="48" spans="1:7" x14ac:dyDescent="0.2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4.1666666666666741E-2</v>
      </c>
      <c r="D48" s="4">
        <f t="shared" si="2"/>
        <v>2.5263157894736841</v>
      </c>
      <c r="E48" s="4">
        <f t="shared" si="3"/>
        <v>1.6551724137931036</v>
      </c>
      <c r="G48" s="4">
        <f t="shared" si="1"/>
        <v>1.0416666666666667</v>
      </c>
    </row>
    <row r="49" spans="1:7" x14ac:dyDescent="0.2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4.200236330432916E-2</v>
      </c>
      <c r="D49" s="4">
        <f t="shared" si="2"/>
        <v>2.2407028523288002</v>
      </c>
      <c r="E49" s="4">
        <f t="shared" si="3"/>
        <v>1.8059947618585701</v>
      </c>
      <c r="G49" s="4">
        <f t="shared" si="1"/>
        <v>1.0420023633043292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4.3150961150692391E-2</v>
      </c>
      <c r="D50" s="4">
        <f t="shared" si="2"/>
        <v>2.2545840278830127</v>
      </c>
      <c r="E50" s="4">
        <f t="shared" si="3"/>
        <v>1.7970769416596208</v>
      </c>
      <c r="G50" s="4">
        <f t="shared" si="1"/>
        <v>1.0431509611506924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4.3150961150692391E-2</v>
      </c>
      <c r="D51" s="4">
        <f t="shared" si="2"/>
        <v>2.2545840278830127</v>
      </c>
      <c r="E51" s="4">
        <f t="shared" si="3"/>
        <v>1.7970769416596208</v>
      </c>
      <c r="G51" s="4">
        <f t="shared" si="1"/>
        <v>1.0431509611506924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4.17510053167085E-2</v>
      </c>
      <c r="D52" s="4">
        <f t="shared" si="2"/>
        <v>2.1634893294018038</v>
      </c>
      <c r="E52" s="4">
        <f t="shared" si="3"/>
        <v>1.8594836022382255</v>
      </c>
      <c r="G52" s="4">
        <f t="shared" si="1"/>
        <v>1.0417510053167085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3.7923081049187513E-2</v>
      </c>
      <c r="D53" s="4">
        <f t="shared" si="2"/>
        <v>2.1437359857413907</v>
      </c>
      <c r="E53" s="4">
        <f t="shared" si="3"/>
        <v>1.8743276529432467</v>
      </c>
      <c r="G53" s="4">
        <f t="shared" si="1"/>
        <v>1.0379230810491875</v>
      </c>
    </row>
    <row r="54" spans="1:7" x14ac:dyDescent="0.2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4.2566983578219642E-2</v>
      </c>
      <c r="D54" s="4">
        <f t="shared" si="2"/>
        <v>2.1763461086292031</v>
      </c>
      <c r="E54" s="4">
        <f t="shared" si="3"/>
        <v>1.8500899460323807</v>
      </c>
      <c r="G54" s="4">
        <f t="shared" si="1"/>
        <v>1.0425669835782196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4.3150961150692391E-2</v>
      </c>
      <c r="D55" s="4">
        <f t="shared" si="2"/>
        <v>2.2545840278830127</v>
      </c>
      <c r="E55" s="4">
        <f t="shared" si="3"/>
        <v>1.7970769416596208</v>
      </c>
      <c r="G55" s="4">
        <f t="shared" si="1"/>
        <v>1.0431509611506924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3.80529783514858E-2</v>
      </c>
      <c r="D56" s="4">
        <f t="shared" si="2"/>
        <v>2.0899255304201207</v>
      </c>
      <c r="E56" s="4">
        <f t="shared" si="3"/>
        <v>1.9174938764986464</v>
      </c>
      <c r="G56" s="4">
        <f t="shared" si="1"/>
        <v>1.0380529783514858</v>
      </c>
    </row>
    <row r="57" spans="1:7" x14ac:dyDescent="0.2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4.8154753738510081E-2</v>
      </c>
      <c r="D57" s="4">
        <f t="shared" si="2"/>
        <v>2.0680947652149242</v>
      </c>
      <c r="E57" s="4">
        <f t="shared" si="3"/>
        <v>1.9362465134812061</v>
      </c>
      <c r="G57" s="4">
        <f t="shared" si="1"/>
        <v>1.0481547537385101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5.0454921422663279E-2</v>
      </c>
      <c r="D58" s="4">
        <f t="shared" si="2"/>
        <v>1.9515738498789346</v>
      </c>
      <c r="E58" s="4">
        <f t="shared" si="3"/>
        <v>2.0508905852417301</v>
      </c>
      <c r="G58" s="4">
        <f t="shared" si="1"/>
        <v>1.0504549214226633</v>
      </c>
    </row>
    <row r="59" spans="1:7" x14ac:dyDescent="0.2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4.7579871109282745E-2</v>
      </c>
      <c r="D59" s="4">
        <f t="shared" si="2"/>
        <v>1.9570642694217093</v>
      </c>
      <c r="E59" s="4">
        <f t="shared" si="3"/>
        <v>2.0448619094350202</v>
      </c>
      <c r="G59" s="4">
        <f t="shared" si="1"/>
        <v>1.0475798711092827</v>
      </c>
    </row>
    <row r="60" spans="1:7" x14ac:dyDescent="0.2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4.8960650245764237E-2</v>
      </c>
      <c r="D60" s="4">
        <f t="shared" si="2"/>
        <v>1.9158271299681719</v>
      </c>
      <c r="E60" s="4">
        <f t="shared" si="3"/>
        <v>2.0919091248528017</v>
      </c>
      <c r="G60" s="4">
        <f t="shared" si="1"/>
        <v>1.0489606502457642</v>
      </c>
    </row>
    <row r="61" spans="1:7" x14ac:dyDescent="0.2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4.7378811142794408E-2</v>
      </c>
      <c r="D61" s="4">
        <f t="shared" si="2"/>
        <v>1.9676305567544234</v>
      </c>
      <c r="E61" s="4">
        <f t="shared" si="3"/>
        <v>2.033452274754683</v>
      </c>
      <c r="G61" s="4">
        <f t="shared" si="1"/>
        <v>1.0473788111427944</v>
      </c>
    </row>
    <row r="62" spans="1:7" x14ac:dyDescent="0.2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6.0606060606060552E-2</v>
      </c>
      <c r="D62" s="4">
        <f t="shared" si="2"/>
        <v>2.3571428571428572</v>
      </c>
      <c r="E62" s="4">
        <f t="shared" si="3"/>
        <v>1.7368421052631577</v>
      </c>
      <c r="G62" s="4">
        <f t="shared" si="1"/>
        <v>1.0606060606060606</v>
      </c>
    </row>
    <row r="63" spans="1:7" x14ac:dyDescent="0.2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5.1993831240361388E-2</v>
      </c>
      <c r="D63" s="4">
        <f t="shared" si="2"/>
        <v>1.8663651315789476</v>
      </c>
      <c r="E63" s="4">
        <f t="shared" si="3"/>
        <v>2.1542477456098719</v>
      </c>
      <c r="G63" s="4">
        <f t="shared" si="1"/>
        <v>1.0519938312403614</v>
      </c>
    </row>
    <row r="64" spans="1:7" x14ac:dyDescent="0.2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4.7579871109282745E-2</v>
      </c>
      <c r="D64" s="4">
        <f t="shared" si="2"/>
        <v>1.9570642694217093</v>
      </c>
      <c r="E64" s="4">
        <f t="shared" si="3"/>
        <v>2.0448619094350202</v>
      </c>
      <c r="G64" s="4">
        <f t="shared" si="1"/>
        <v>1.0475798711092827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4.7149122807017552E-2</v>
      </c>
      <c r="D65" s="4">
        <f t="shared" si="2"/>
        <v>2.0110253583241455</v>
      </c>
      <c r="E65" s="4">
        <f t="shared" si="3"/>
        <v>1.9890948745910577</v>
      </c>
      <c r="G65" s="4">
        <f t="shared" si="1"/>
        <v>1.0471491228070176</v>
      </c>
    </row>
    <row r="66" spans="1:7" x14ac:dyDescent="0.2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ref="C66:C129" si="4">IF(A66="","",((1/A66)+(1/B66))-1)</f>
        <v>5.2860089004667321E-2</v>
      </c>
      <c r="D66" s="4">
        <f t="shared" si="2"/>
        <v>2.3583770638679127</v>
      </c>
      <c r="E66" s="4">
        <f t="shared" si="3"/>
        <v>1.7361726184867614</v>
      </c>
      <c r="G66" s="4">
        <f t="shared" ref="G66:G129" si="5">IF(A66="","",C66+1)</f>
        <v>1.0528600890046673</v>
      </c>
    </row>
    <row r="67" spans="1:7" x14ac:dyDescent="0.2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si="4"/>
        <v>5.891871311631447E-2</v>
      </c>
      <c r="D67" s="4">
        <f t="shared" ref="D67:D130" si="6">IF(A67="","",(2*A67)/(2-($C67*A67)))</f>
        <v>1.4167621873103635</v>
      </c>
      <c r="E67" s="4">
        <f t="shared" ref="E67:E130" si="7">IF(B67="","",(2*B67)/(2-($C67*B67)))</f>
        <v>3.3994499271962462</v>
      </c>
      <c r="G67" s="4">
        <f t="shared" si="5"/>
        <v>1.0589187131163145</v>
      </c>
    </row>
    <row r="68" spans="1:7" x14ac:dyDescent="0.2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4"/>
        <v>2.9789419619928204E-2</v>
      </c>
      <c r="D68" s="4">
        <f t="shared" si="6"/>
        <v>2.4459798994974875</v>
      </c>
      <c r="E68" s="4">
        <f t="shared" si="7"/>
        <v>1.691572545612511</v>
      </c>
      <c r="G68" s="4">
        <f t="shared" si="5"/>
        <v>1.0297894196199282</v>
      </c>
    </row>
    <row r="69" spans="1:7" x14ac:dyDescent="0.2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4"/>
        <v>3.2818532818532864E-2</v>
      </c>
      <c r="D69" s="4">
        <f t="shared" si="6"/>
        <v>1.5168374816983896</v>
      </c>
      <c r="E69" s="4">
        <f t="shared" si="7"/>
        <v>2.9348441926345612</v>
      </c>
      <c r="G69" s="4">
        <f t="shared" si="5"/>
        <v>1.0328185328185329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4"/>
        <v>3.9136302294197067E-2</v>
      </c>
      <c r="D70" s="4">
        <f t="shared" si="6"/>
        <v>2.027359781121751</v>
      </c>
      <c r="E70" s="4">
        <f t="shared" si="7"/>
        <v>1.9733688415446073</v>
      </c>
      <c r="G70" s="4">
        <f t="shared" si="5"/>
        <v>1.0391363022941971</v>
      </c>
    </row>
    <row r="71" spans="1:7" x14ac:dyDescent="0.2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4"/>
        <v>4.1666666666666519E-2</v>
      </c>
      <c r="D71" s="4">
        <f t="shared" si="6"/>
        <v>2.3496503496503496</v>
      </c>
      <c r="E71" s="4">
        <f t="shared" si="7"/>
        <v>1.7409326424870464</v>
      </c>
      <c r="G71" s="4">
        <f t="shared" si="5"/>
        <v>1.0416666666666665</v>
      </c>
    </row>
    <row r="72" spans="1:7" x14ac:dyDescent="0.2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4"/>
        <v>4.4607566346696714E-2</v>
      </c>
      <c r="D72" s="4">
        <f t="shared" si="6"/>
        <v>2.6813020439061312</v>
      </c>
      <c r="E72" s="4">
        <f t="shared" si="7"/>
        <v>1.594777127420081</v>
      </c>
      <c r="G72" s="4">
        <f t="shared" si="5"/>
        <v>1.0446075663466967</v>
      </c>
    </row>
    <row r="73" spans="1:7" x14ac:dyDescent="0.2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4"/>
        <v>4.8646292967260418E-2</v>
      </c>
      <c r="D73" s="4">
        <f t="shared" si="6"/>
        <v>1.8168951353491363</v>
      </c>
      <c r="E73" s="4">
        <f t="shared" si="7"/>
        <v>2.2241473314351485</v>
      </c>
      <c r="G73" s="4">
        <f t="shared" si="5"/>
        <v>1.0486462929672604</v>
      </c>
    </row>
    <row r="74" spans="1:7" x14ac:dyDescent="0.2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4"/>
        <v>4.3058940692402459E-2</v>
      </c>
      <c r="D74" s="4">
        <f t="shared" si="6"/>
        <v>2.4974310305331024</v>
      </c>
      <c r="E74" s="4">
        <f t="shared" si="7"/>
        <v>1.667810389667155</v>
      </c>
      <c r="G74" s="4">
        <f t="shared" si="5"/>
        <v>1.0430589406924025</v>
      </c>
    </row>
    <row r="75" spans="1:7" x14ac:dyDescent="0.2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4"/>
        <v>4.5751633986928164E-2</v>
      </c>
      <c r="D75" s="4">
        <f t="shared" si="6"/>
        <v>2.7079646017699113</v>
      </c>
      <c r="E75" s="4">
        <f t="shared" si="7"/>
        <v>1.5854922279792747</v>
      </c>
      <c r="G75" s="4">
        <f t="shared" si="5"/>
        <v>1.0457516339869282</v>
      </c>
    </row>
    <row r="76" spans="1:7" x14ac:dyDescent="0.2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4"/>
        <v>4.4358311800172245E-2</v>
      </c>
      <c r="D76" s="4">
        <f t="shared" si="6"/>
        <v>2.2686858817782118</v>
      </c>
      <c r="E76" s="4">
        <f t="shared" si="7"/>
        <v>1.7882171736619177</v>
      </c>
      <c r="G76" s="4">
        <f t="shared" si="5"/>
        <v>1.0443583118001722</v>
      </c>
    </row>
    <row r="77" spans="1:7" x14ac:dyDescent="0.2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4"/>
        <v>4.4889540248602255E-2</v>
      </c>
      <c r="D77" s="4">
        <f t="shared" si="6"/>
        <v>2.1708596005420371</v>
      </c>
      <c r="E77" s="4">
        <f t="shared" si="7"/>
        <v>1.8540733658732955</v>
      </c>
      <c r="G77" s="4">
        <f t="shared" si="5"/>
        <v>1.0448895402486023</v>
      </c>
    </row>
    <row r="78" spans="1:7" x14ac:dyDescent="0.2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4"/>
        <v>5.4263565891472743E-2</v>
      </c>
      <c r="D78" s="4">
        <f t="shared" si="6"/>
        <v>2.7741935483870965</v>
      </c>
      <c r="E78" s="4">
        <f t="shared" si="7"/>
        <v>1.5636363636363635</v>
      </c>
      <c r="G78" s="4">
        <f t="shared" si="5"/>
        <v>1.0542635658914727</v>
      </c>
    </row>
    <row r="79" spans="1:7" x14ac:dyDescent="0.2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4"/>
        <v>5.2093423743407641E-2</v>
      </c>
      <c r="D79" s="4">
        <f t="shared" si="6"/>
        <v>2.4239499086877121</v>
      </c>
      <c r="E79" s="4">
        <f t="shared" si="7"/>
        <v>1.7022718944668376</v>
      </c>
      <c r="G79" s="4">
        <f t="shared" si="5"/>
        <v>1.0520934237434076</v>
      </c>
    </row>
    <row r="80" spans="1:7" x14ac:dyDescent="0.2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4"/>
        <v>2.4247491638795804E-2</v>
      </c>
      <c r="D80" s="4">
        <f t="shared" si="6"/>
        <v>2.1338090990187331</v>
      </c>
      <c r="E80" s="4">
        <f t="shared" si="7"/>
        <v>1.8819826907946497</v>
      </c>
      <c r="G80" s="4">
        <f t="shared" si="5"/>
        <v>1.0242474916387958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4"/>
        <v>2.3185220076411994E-2</v>
      </c>
      <c r="D81" s="4">
        <f t="shared" si="6"/>
        <v>1.974169551066798</v>
      </c>
      <c r="E81" s="4">
        <f t="shared" si="7"/>
        <v>2.0265153523890338</v>
      </c>
      <c r="G81" s="4">
        <f t="shared" si="5"/>
        <v>1.023185220076412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4"/>
        <v>3.002070393374745E-2</v>
      </c>
      <c r="D82" s="4">
        <f t="shared" si="6"/>
        <v>1.7234611953612846</v>
      </c>
      <c r="E82" s="4">
        <f t="shared" si="7"/>
        <v>2.3822441430332923</v>
      </c>
      <c r="G82" s="4">
        <f t="shared" si="5"/>
        <v>1.0300207039337475</v>
      </c>
    </row>
    <row r="83" spans="1:7" x14ac:dyDescent="0.2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4"/>
        <v>3.4455319487546765E-2</v>
      </c>
      <c r="D83" s="4">
        <f t="shared" si="6"/>
        <v>2.2111375032990233</v>
      </c>
      <c r="E83" s="4">
        <f t="shared" si="7"/>
        <v>1.8256700806275876</v>
      </c>
      <c r="G83" s="4">
        <f t="shared" si="5"/>
        <v>1.0344553194875468</v>
      </c>
    </row>
    <row r="84" spans="1:7" x14ac:dyDescent="0.2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4"/>
        <v>2.844754653130277E-2</v>
      </c>
      <c r="D84" s="4">
        <f t="shared" si="6"/>
        <v>1.9739066903246005</v>
      </c>
      <c r="E84" s="4">
        <f t="shared" si="7"/>
        <v>2.0267924123888115</v>
      </c>
      <c r="G84" s="4">
        <f t="shared" si="5"/>
        <v>1.0284475465313028</v>
      </c>
    </row>
    <row r="85" spans="1:7" x14ac:dyDescent="0.2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4"/>
        <v>3.1592520954223158E-2</v>
      </c>
      <c r="D85" s="4">
        <f t="shared" si="6"/>
        <v>2.4405979543666407</v>
      </c>
      <c r="E85" s="4">
        <f t="shared" si="7"/>
        <v>1.6941561987984708</v>
      </c>
      <c r="G85" s="4">
        <f t="shared" si="5"/>
        <v>1.0315925209542232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4"/>
        <v>3.4655686647135031E-2</v>
      </c>
      <c r="D86" s="4">
        <f t="shared" si="6"/>
        <v>2.2763841740018629</v>
      </c>
      <c r="E86" s="4">
        <f t="shared" si="7"/>
        <v>1.7834631769717797</v>
      </c>
      <c r="G86" s="4">
        <f t="shared" si="5"/>
        <v>1.034655686647135</v>
      </c>
    </row>
    <row r="87" spans="1:7" x14ac:dyDescent="0.2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4"/>
        <v>3.7128117398625982E-2</v>
      </c>
      <c r="D87" s="4">
        <f t="shared" si="6"/>
        <v>2.1743628490889537</v>
      </c>
      <c r="E87" s="4">
        <f t="shared" si="7"/>
        <v>1.8515255747197545</v>
      </c>
      <c r="G87" s="4">
        <f t="shared" si="5"/>
        <v>1.037128117398626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4"/>
        <v>3.4849694067571102E-2</v>
      </c>
      <c r="D88" s="4">
        <f t="shared" si="6"/>
        <v>2.1797622499275153</v>
      </c>
      <c r="E88" s="4">
        <f t="shared" si="7"/>
        <v>1.8476284099287292</v>
      </c>
      <c r="G88" s="4">
        <f t="shared" si="5"/>
        <v>1.0348496940675711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4"/>
        <v>3.1333648244370904E-2</v>
      </c>
      <c r="D89" s="4">
        <f t="shared" si="6"/>
        <v>1.7887621461765948</v>
      </c>
      <c r="E89" s="4">
        <f t="shared" si="7"/>
        <v>2.2678093197643276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4"/>
        <v>4.335444591741533E-2</v>
      </c>
      <c r="D90" s="4">
        <f t="shared" si="6"/>
        <v>1.5077173631417253</v>
      </c>
      <c r="E90" s="4">
        <f t="shared" si="7"/>
        <v>2.9695997667128378</v>
      </c>
      <c r="G90" s="4">
        <f t="shared" si="5"/>
        <v>1.0433544459174153</v>
      </c>
    </row>
    <row r="91" spans="1:7" x14ac:dyDescent="0.2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4"/>
        <v>3.9272030651340994E-2</v>
      </c>
      <c r="D91" s="4">
        <f t="shared" si="6"/>
        <v>1.481902058197303</v>
      </c>
      <c r="E91" s="4">
        <f t="shared" si="7"/>
        <v>3.0751104565537557</v>
      </c>
      <c r="G91" s="4">
        <f t="shared" si="5"/>
        <v>1.039272030651341</v>
      </c>
    </row>
    <row r="92" spans="1:7" x14ac:dyDescent="0.2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4"/>
        <v>3.3484911120297722E-2</v>
      </c>
      <c r="D92" s="4">
        <f t="shared" si="6"/>
        <v>2.4570848146267141</v>
      </c>
      <c r="E92" s="4">
        <f t="shared" si="7"/>
        <v>1.6863018473335656</v>
      </c>
      <c r="G92" s="4">
        <f t="shared" si="5"/>
        <v>1.0334849111202977</v>
      </c>
    </row>
    <row r="93" spans="1:7" x14ac:dyDescent="0.2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4"/>
        <v>3.3484911120297722E-2</v>
      </c>
      <c r="D93" s="4">
        <f t="shared" si="6"/>
        <v>2.4570848146267141</v>
      </c>
      <c r="E93" s="4">
        <f t="shared" si="7"/>
        <v>1.6863018473335656</v>
      </c>
      <c r="G93" s="4">
        <f t="shared" si="5"/>
        <v>1.0334849111202977</v>
      </c>
    </row>
    <row r="94" spans="1:7" x14ac:dyDescent="0.2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4"/>
        <v>4.0146469604903645E-2</v>
      </c>
      <c r="D94" s="4">
        <f t="shared" si="6"/>
        <v>1.7493443498038854</v>
      </c>
      <c r="E94" s="4">
        <f t="shared" si="7"/>
        <v>2.3344999535416733</v>
      </c>
      <c r="G94" s="4">
        <f t="shared" si="5"/>
        <v>1.0401464696049036</v>
      </c>
    </row>
    <row r="95" spans="1:7" x14ac:dyDescent="0.2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4"/>
        <v>3.5483617917004384E-2</v>
      </c>
      <c r="D95" s="4">
        <f t="shared" si="6"/>
        <v>2.3869799956308713</v>
      </c>
      <c r="E95" s="4">
        <f t="shared" si="7"/>
        <v>1.7209909322052965</v>
      </c>
      <c r="G95" s="4">
        <f t="shared" si="5"/>
        <v>1.0354836179170044</v>
      </c>
    </row>
    <row r="96" spans="1:7" x14ac:dyDescent="0.2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4"/>
        <v>3.5766729599328695E-2</v>
      </c>
      <c r="D96" s="4">
        <f t="shared" si="6"/>
        <v>2.3660503784588656</v>
      </c>
      <c r="E96" s="4">
        <f t="shared" si="7"/>
        <v>1.7320374239258789</v>
      </c>
      <c r="G96" s="4">
        <f t="shared" si="5"/>
        <v>1.0357667295993287</v>
      </c>
    </row>
    <row r="97" spans="1:7" x14ac:dyDescent="0.2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4"/>
        <v>3.1366294524189264E-2</v>
      </c>
      <c r="D97" s="4">
        <f t="shared" si="6"/>
        <v>2.0434546442151005</v>
      </c>
      <c r="E97" s="4">
        <f t="shared" si="7"/>
        <v>1.9583550234252993</v>
      </c>
      <c r="G97" s="4">
        <f t="shared" si="5"/>
        <v>1.0313662945241893</v>
      </c>
    </row>
    <row r="98" spans="1:7" x14ac:dyDescent="0.2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4"/>
        <v>3.7769692000204858E-2</v>
      </c>
      <c r="D98" s="4">
        <f t="shared" si="6"/>
        <v>1.6285940825439218</v>
      </c>
      <c r="E98" s="4">
        <f t="shared" si="7"/>
        <v>2.5908517559583082</v>
      </c>
      <c r="G98" s="4">
        <f t="shared" si="5"/>
        <v>1.0377696920002049</v>
      </c>
    </row>
    <row r="99" spans="1:7" x14ac:dyDescent="0.2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4"/>
        <v>2.9427331427966497E-2</v>
      </c>
      <c r="D99" s="4">
        <f t="shared" si="6"/>
        <v>1.9334834220221038</v>
      </c>
      <c r="E99" s="4">
        <f t="shared" si="7"/>
        <v>2.0712563034422273</v>
      </c>
      <c r="G99" s="4">
        <f t="shared" si="5"/>
        <v>1.0294273314279665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4"/>
        <v>3.9529106814990778E-2</v>
      </c>
      <c r="D100" s="4">
        <f t="shared" si="6"/>
        <v>2.049811822005756</v>
      </c>
      <c r="E100" s="4">
        <f t="shared" si="7"/>
        <v>1.9525516659637281</v>
      </c>
      <c r="G100" s="4">
        <f t="shared" si="5"/>
        <v>1.0395291068149908</v>
      </c>
    </row>
    <row r="101" spans="1:7" x14ac:dyDescent="0.2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4"/>
        <v>4.4096111080978329E-2</v>
      </c>
      <c r="D101" s="4">
        <f t="shared" si="6"/>
        <v>1.8635467731338755</v>
      </c>
      <c r="E101" s="4">
        <f t="shared" si="7"/>
        <v>2.1580148651021243</v>
      </c>
      <c r="G101" s="4">
        <f t="shared" si="5"/>
        <v>1.0440961110809783</v>
      </c>
    </row>
    <row r="102" spans="1:7" x14ac:dyDescent="0.2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4"/>
        <v>2.813852813852824E-2</v>
      </c>
      <c r="D102" s="4">
        <f t="shared" si="6"/>
        <v>2.7418397626112765</v>
      </c>
      <c r="E102" s="4">
        <f t="shared" si="7"/>
        <v>1.5741056218057923</v>
      </c>
      <c r="G102" s="4">
        <f t="shared" si="5"/>
        <v>1.0281385281385282</v>
      </c>
    </row>
    <row r="103" spans="1:7" x14ac:dyDescent="0.2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4"/>
        <v>2.908747243515708E-2</v>
      </c>
      <c r="D103" s="4">
        <f t="shared" si="6"/>
        <v>2.2087440565928333</v>
      </c>
      <c r="E103" s="4">
        <f t="shared" si="7"/>
        <v>1.8273049985608751</v>
      </c>
      <c r="G103" s="4">
        <f t="shared" si="5"/>
        <v>1.0290874724351571</v>
      </c>
    </row>
    <row r="104" spans="1:7" x14ac:dyDescent="0.2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4"/>
        <v>3.1317766907055233E-2</v>
      </c>
      <c r="D104" s="4">
        <f t="shared" si="6"/>
        <v>2.6126885829105997</v>
      </c>
      <c r="E104" s="4">
        <f t="shared" si="7"/>
        <v>1.6200825197107724</v>
      </c>
      <c r="G104" s="4">
        <f t="shared" si="5"/>
        <v>1.0313177669070552</v>
      </c>
    </row>
    <row r="105" spans="1:7" x14ac:dyDescent="0.2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4"/>
        <v>3.538790589150298E-2</v>
      </c>
      <c r="D105" s="4">
        <f t="shared" si="6"/>
        <v>1.5197990543735225</v>
      </c>
      <c r="E105" s="4">
        <f t="shared" si="7"/>
        <v>2.9238203524729958</v>
      </c>
      <c r="G105" s="4">
        <f t="shared" si="5"/>
        <v>1.035387905891503</v>
      </c>
    </row>
    <row r="106" spans="1:7" x14ac:dyDescent="0.2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4"/>
        <v>4.1191670466636188E-2</v>
      </c>
      <c r="D106" s="4">
        <f t="shared" si="6"/>
        <v>2.7247877407330705</v>
      </c>
      <c r="E106" s="4">
        <f t="shared" si="7"/>
        <v>1.5797814863729138</v>
      </c>
      <c r="G106" s="4">
        <f t="shared" si="5"/>
        <v>1.0411916704666362</v>
      </c>
    </row>
    <row r="107" spans="1:7" x14ac:dyDescent="0.2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4"/>
        <v>4.1282939168447275E-2</v>
      </c>
      <c r="D107" s="4">
        <f t="shared" si="6"/>
        <v>2.9379847757855626</v>
      </c>
      <c r="E107" s="4">
        <f t="shared" si="7"/>
        <v>1.5159999255384502</v>
      </c>
      <c r="G107" s="4">
        <f t="shared" si="5"/>
        <v>1.0412829391684473</v>
      </c>
    </row>
    <row r="108" spans="1:7" x14ac:dyDescent="0.2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4"/>
        <v>3.7994516255385857E-2</v>
      </c>
      <c r="D108" s="4">
        <f t="shared" si="6"/>
        <v>2.9127210496292069</v>
      </c>
      <c r="E108" s="4">
        <f t="shared" si="7"/>
        <v>1.5228153892036982</v>
      </c>
      <c r="G108" s="4">
        <f t="shared" si="5"/>
        <v>1.0379945162553859</v>
      </c>
    </row>
    <row r="109" spans="1:7" x14ac:dyDescent="0.2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4"/>
        <v>4.0291065894084488E-2</v>
      </c>
      <c r="D109" s="4">
        <f t="shared" si="6"/>
        <v>2.1383086010661287</v>
      </c>
      <c r="E109" s="4">
        <f t="shared" si="7"/>
        <v>1.8784963928616634</v>
      </c>
      <c r="G109" s="4">
        <f t="shared" si="5"/>
        <v>1.0402910658940845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4"/>
        <v>4.4196211753278369E-2</v>
      </c>
      <c r="D110" s="4">
        <f t="shared" si="6"/>
        <v>1.8095796103705875</v>
      </c>
      <c r="E110" s="4">
        <f t="shared" si="7"/>
        <v>2.2352089741270129</v>
      </c>
      <c r="G110" s="4">
        <f t="shared" si="5"/>
        <v>1.0441962117532784</v>
      </c>
    </row>
    <row r="111" spans="1:7" x14ac:dyDescent="0.2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4"/>
        <v>4.2815865510900997E-2</v>
      </c>
      <c r="D111" s="4">
        <f t="shared" si="6"/>
        <v>1.6782014547057529</v>
      </c>
      <c r="E111" s="4">
        <f t="shared" si="7"/>
        <v>2.4744881377965555</v>
      </c>
      <c r="G111" s="4">
        <f t="shared" si="5"/>
        <v>1.042815865510901</v>
      </c>
    </row>
    <row r="112" spans="1:7" x14ac:dyDescent="0.2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4"/>
        <v>3.8527765820060234E-2</v>
      </c>
      <c r="D112" s="4">
        <f t="shared" si="6"/>
        <v>1.9076165058509547</v>
      </c>
      <c r="E112" s="4">
        <f t="shared" si="7"/>
        <v>2.1017869260348339</v>
      </c>
      <c r="G112" s="4">
        <f t="shared" si="5"/>
        <v>1.0385277658200602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4"/>
        <v>4.4358311800172245E-2</v>
      </c>
      <c r="D113" s="4">
        <f t="shared" si="6"/>
        <v>1.7882171736619177</v>
      </c>
      <c r="E113" s="4">
        <f t="shared" si="7"/>
        <v>2.2686858817782118</v>
      </c>
      <c r="G113" s="4">
        <f t="shared" si="5"/>
        <v>1.0443583118001722</v>
      </c>
    </row>
    <row r="114" spans="1:7" x14ac:dyDescent="0.2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4"/>
        <v>4.0540540540540349E-2</v>
      </c>
      <c r="D114" s="4">
        <f t="shared" si="6"/>
        <v>1.9220779220779218</v>
      </c>
      <c r="E114" s="4">
        <f t="shared" si="7"/>
        <v>2.0845070422535206</v>
      </c>
      <c r="G114" s="4">
        <f t="shared" si="5"/>
        <v>1.0405405405405403</v>
      </c>
    </row>
    <row r="115" spans="1:7" x14ac:dyDescent="0.2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4"/>
        <v>3.9024126949857019E-2</v>
      </c>
      <c r="D115" s="4">
        <f t="shared" si="6"/>
        <v>2.0163247537682976</v>
      </c>
      <c r="E115" s="4">
        <f t="shared" si="7"/>
        <v>1.98393746319002</v>
      </c>
      <c r="G115" s="4">
        <f t="shared" si="5"/>
        <v>1.039024126949857</v>
      </c>
    </row>
    <row r="116" spans="1:7" x14ac:dyDescent="0.2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4"/>
        <v>3.0537243312874107E-2</v>
      </c>
      <c r="D116" s="4">
        <f t="shared" si="6"/>
        <v>1.6295610298203371</v>
      </c>
      <c r="E116" s="4">
        <f t="shared" si="7"/>
        <v>2.5884083553986468</v>
      </c>
      <c r="G116" s="4">
        <f t="shared" si="5"/>
        <v>1.0305372433128741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4"/>
        <v>3.1223893065998265E-2</v>
      </c>
      <c r="D117" s="4">
        <f t="shared" si="6"/>
        <v>1.7569030364186771</v>
      </c>
      <c r="E117" s="4">
        <f t="shared" si="7"/>
        <v>2.3211731911283482</v>
      </c>
      <c r="G117" s="4">
        <f t="shared" si="5"/>
        <v>1.0312238930659983</v>
      </c>
    </row>
    <row r="118" spans="1:7" x14ac:dyDescent="0.2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4"/>
        <v>2.9808863239265015E-2</v>
      </c>
      <c r="D118" s="4">
        <f t="shared" si="6"/>
        <v>1.9236135865967305</v>
      </c>
      <c r="E118" s="4">
        <f t="shared" si="7"/>
        <v>2.082703865027292</v>
      </c>
      <c r="G118" s="4">
        <f t="shared" si="5"/>
        <v>1.029808863239265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4"/>
        <v>3.0245246040574214E-2</v>
      </c>
      <c r="D119" s="4">
        <f t="shared" si="6"/>
        <v>1.9138324294186226</v>
      </c>
      <c r="E119" s="4">
        <f t="shared" si="7"/>
        <v>2.0942925287037548</v>
      </c>
      <c r="G119" s="4">
        <f t="shared" si="5"/>
        <v>1.0302452460405742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4"/>
        <v>3.3495866016535869E-2</v>
      </c>
      <c r="D120" s="4">
        <f t="shared" si="6"/>
        <v>1.8346946713341112</v>
      </c>
      <c r="E120" s="4">
        <f t="shared" si="7"/>
        <v>2.1980428704566637</v>
      </c>
      <c r="G120" s="4">
        <f t="shared" si="5"/>
        <v>1.0334958660165359</v>
      </c>
    </row>
    <row r="121" spans="1:7" x14ac:dyDescent="0.2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4"/>
        <v>2.9924164787866303E-2</v>
      </c>
      <c r="D121" s="4">
        <f t="shared" si="6"/>
        <v>2.4678806272129488</v>
      </c>
      <c r="E121" s="4">
        <f t="shared" si="7"/>
        <v>1.6812543073742245</v>
      </c>
      <c r="G121" s="4">
        <f t="shared" si="5"/>
        <v>1.0299241647878663</v>
      </c>
    </row>
    <row r="122" spans="1:7" x14ac:dyDescent="0.2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4"/>
        <v>3.0130699391399673E-2</v>
      </c>
      <c r="D122" s="4">
        <f t="shared" si="6"/>
        <v>1.597545425565827</v>
      </c>
      <c r="E122" s="4">
        <f t="shared" si="7"/>
        <v>2.6735129367831414</v>
      </c>
      <c r="G122" s="4">
        <f t="shared" si="5"/>
        <v>1.0301306993913997</v>
      </c>
    </row>
    <row r="123" spans="1:7" x14ac:dyDescent="0.2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4"/>
        <v>2.7120016191054308E-2</v>
      </c>
      <c r="D123" s="4">
        <f t="shared" si="6"/>
        <v>1.6563861884009385</v>
      </c>
      <c r="E123" s="4">
        <f t="shared" si="7"/>
        <v>2.5234933605720116</v>
      </c>
      <c r="G123" s="4">
        <f t="shared" si="5"/>
        <v>1.0271200161910543</v>
      </c>
    </row>
    <row r="124" spans="1:7" x14ac:dyDescent="0.2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4"/>
        <v>2.4247491638795804E-2</v>
      </c>
      <c r="D124" s="4">
        <f t="shared" si="6"/>
        <v>2.1338090990187331</v>
      </c>
      <c r="E124" s="4">
        <f t="shared" si="7"/>
        <v>1.8819826907946497</v>
      </c>
      <c r="G124" s="4">
        <f t="shared" si="5"/>
        <v>1.0242474916387958</v>
      </c>
    </row>
    <row r="125" spans="1:7" x14ac:dyDescent="0.2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4"/>
        <v>3.0927835051546504E-2</v>
      </c>
      <c r="D125" s="4">
        <f t="shared" si="6"/>
        <v>2.0000000000000004</v>
      </c>
      <c r="E125" s="4">
        <f t="shared" si="7"/>
        <v>2.0000000000000004</v>
      </c>
      <c r="G125" s="4">
        <f t="shared" si="5"/>
        <v>1.0309278350515465</v>
      </c>
    </row>
    <row r="126" spans="1:7" x14ac:dyDescent="0.2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4"/>
        <v>2.8930817610062887E-2</v>
      </c>
      <c r="D126" s="4">
        <f t="shared" si="6"/>
        <v>1.6274309109518936</v>
      </c>
      <c r="E126" s="4">
        <f t="shared" si="7"/>
        <v>2.5938009787928222</v>
      </c>
      <c r="G126" s="4">
        <f t="shared" si="5"/>
        <v>1.0289308176100629</v>
      </c>
    </row>
    <row r="127" spans="1:7" x14ac:dyDescent="0.2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4"/>
        <v>2.7622077463010708E-2</v>
      </c>
      <c r="D127" s="4">
        <f t="shared" si="6"/>
        <v>2.5465183565871534</v>
      </c>
      <c r="E127" s="4">
        <f t="shared" si="7"/>
        <v>1.6466137280172954</v>
      </c>
      <c r="G127" s="4">
        <f t="shared" si="5"/>
        <v>1.0276220774630107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4"/>
        <v>2.3560209424083656E-2</v>
      </c>
      <c r="D128" s="4">
        <f t="shared" si="6"/>
        <v>1.9539641943734012</v>
      </c>
      <c r="E128" s="4">
        <f t="shared" si="7"/>
        <v>2.0482573726541551</v>
      </c>
      <c r="G128" s="4">
        <f t="shared" si="5"/>
        <v>1.0235602094240837</v>
      </c>
    </row>
    <row r="129" spans="1:7" x14ac:dyDescent="0.2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4"/>
        <v>2.8434691851436877E-2</v>
      </c>
      <c r="D129" s="4">
        <f t="shared" si="6"/>
        <v>2.4955055109106499</v>
      </c>
      <c r="E129" s="4">
        <f t="shared" si="7"/>
        <v>1.6686702206741284</v>
      </c>
      <c r="G129" s="4">
        <f t="shared" si="5"/>
        <v>1.0284346918514369</v>
      </c>
    </row>
    <row r="130" spans="1:7" x14ac:dyDescent="0.2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ref="C130:C193" si="8">IF(A130="","",((1/A130)+(1/B130))-1)</f>
        <v>3.0713170223841679E-2</v>
      </c>
      <c r="D130" s="4">
        <f t="shared" si="6"/>
        <v>2.3412553321145642</v>
      </c>
      <c r="E130" s="4">
        <f t="shared" si="7"/>
        <v>1.7455701953657428</v>
      </c>
      <c r="G130" s="4">
        <f t="shared" ref="G130:G193" si="9">IF(A130="","",C130+1)</f>
        <v>1.0307131702238417</v>
      </c>
    </row>
    <row r="131" spans="1:7" x14ac:dyDescent="0.2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si="8"/>
        <v>2.3345896147403788E-2</v>
      </c>
      <c r="D131" s="4">
        <f t="shared" ref="D131:D194" si="10">IF(A131="","",(2*A131)/(2-($C131*A131)))</f>
        <v>2.0373253705876082</v>
      </c>
      <c r="E131" s="4">
        <f t="shared" ref="E131:E194" si="11">IF(B131="","",(2*B131)/(2-($C131*B131)))</f>
        <v>1.9640176827387685</v>
      </c>
      <c r="G131" s="4">
        <f t="shared" si="9"/>
        <v>1.0233458961474038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8"/>
        <v>3.0144167758846541E-2</v>
      </c>
      <c r="D132" s="4">
        <f t="shared" si="10"/>
        <v>2.2540620384047267</v>
      </c>
      <c r="E132" s="4">
        <f t="shared" si="11"/>
        <v>1.797408716136631</v>
      </c>
      <c r="G132" s="4">
        <f t="shared" si="9"/>
        <v>1.0301441677588465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8"/>
        <v>5.3618711385701623E-2</v>
      </c>
      <c r="D133" s="4">
        <f t="shared" si="10"/>
        <v>2.1804185710849171</v>
      </c>
      <c r="E133" s="4">
        <f t="shared" si="11"/>
        <v>1.8471571224780923</v>
      </c>
      <c r="G133" s="4">
        <f t="shared" si="9"/>
        <v>1.0536187113857016</v>
      </c>
    </row>
    <row r="134" spans="1:7" x14ac:dyDescent="0.2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8"/>
        <v>5.4278889712544132E-2</v>
      </c>
      <c r="D134" s="4">
        <f t="shared" si="10"/>
        <v>2.2606833628153797</v>
      </c>
      <c r="E134" s="4">
        <f t="shared" si="11"/>
        <v>1.7932205893213202</v>
      </c>
      <c r="G134" s="4">
        <f t="shared" si="9"/>
        <v>1.0542788897125441</v>
      </c>
    </row>
    <row r="135" spans="1:7" x14ac:dyDescent="0.2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8"/>
        <v>5.1291082992386272E-2</v>
      </c>
      <c r="D135" s="4">
        <f t="shared" si="10"/>
        <v>2.3427809693084076</v>
      </c>
      <c r="E135" s="4">
        <f t="shared" si="11"/>
        <v>1.7447230954688349</v>
      </c>
      <c r="G135" s="4">
        <f t="shared" si="9"/>
        <v>1.0512910829923863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8"/>
        <v>5.2659631169384991E-2</v>
      </c>
      <c r="D136" s="4">
        <f t="shared" si="10"/>
        <v>2.516362660944206</v>
      </c>
      <c r="E136" s="4">
        <f t="shared" si="11"/>
        <v>1.6594728462763138</v>
      </c>
      <c r="G136" s="4">
        <f t="shared" si="9"/>
        <v>1.052659631169385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8"/>
        <v>2.925809822361547E-2</v>
      </c>
      <c r="D137" s="4">
        <f t="shared" si="10"/>
        <v>1.78544776119403</v>
      </c>
      <c r="E137" s="4">
        <f t="shared" si="11"/>
        <v>2.2731591448931119</v>
      </c>
      <c r="G137" s="4">
        <f t="shared" si="9"/>
        <v>1.0292580982236155</v>
      </c>
    </row>
    <row r="138" spans="1:7" x14ac:dyDescent="0.2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8"/>
        <v>3.4777303233679113E-2</v>
      </c>
      <c r="D138" s="4">
        <f t="shared" si="10"/>
        <v>1.5296313579094729</v>
      </c>
      <c r="E138" s="4">
        <f t="shared" si="11"/>
        <v>2.8881057268722468</v>
      </c>
      <c r="G138" s="4">
        <f t="shared" si="9"/>
        <v>1.0347773032336791</v>
      </c>
    </row>
    <row r="139" spans="1:7" x14ac:dyDescent="0.2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8"/>
        <v>2.3828227284629522E-2</v>
      </c>
      <c r="D139" s="4">
        <f t="shared" si="10"/>
        <v>1.9440061084245355</v>
      </c>
      <c r="E139" s="4">
        <f t="shared" si="11"/>
        <v>2.05931517929361</v>
      </c>
      <c r="G139" s="4">
        <f t="shared" si="9"/>
        <v>1.0238282272846295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8"/>
        <v>2.876392847888054E-2</v>
      </c>
      <c r="D140" s="4">
        <f t="shared" si="10"/>
        <v>1.7426055543011967</v>
      </c>
      <c r="E140" s="4">
        <f t="shared" si="11"/>
        <v>2.3466099118273029</v>
      </c>
      <c r="G140" s="4">
        <f t="shared" si="9"/>
        <v>1.0287639284788805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8"/>
        <v>2.9836877968201669E-2</v>
      </c>
      <c r="D141" s="4">
        <f t="shared" si="10"/>
        <v>1.7126690831933518</v>
      </c>
      <c r="E141" s="4">
        <f t="shared" si="11"/>
        <v>2.4031757846421042</v>
      </c>
      <c r="G141" s="4">
        <f t="shared" si="9"/>
        <v>1.0298368779682017</v>
      </c>
    </row>
    <row r="142" spans="1:7" x14ac:dyDescent="0.2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8"/>
        <v>3.6055771758459754E-2</v>
      </c>
      <c r="D142" s="4">
        <f t="shared" si="10"/>
        <v>2.5194636537774748</v>
      </c>
      <c r="E142" s="4">
        <f t="shared" si="11"/>
        <v>1.6581269630990791</v>
      </c>
      <c r="G142" s="4">
        <f t="shared" si="9"/>
        <v>1.0360557717584598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8"/>
        <v>3.868574456809748E-2</v>
      </c>
      <c r="D143" s="4">
        <f t="shared" si="10"/>
        <v>2.3196066379840201</v>
      </c>
      <c r="E143" s="4">
        <f t="shared" si="11"/>
        <v>1.7578015836050302</v>
      </c>
      <c r="G143" s="4">
        <f t="shared" si="9"/>
        <v>1.0386857445680975</v>
      </c>
    </row>
    <row r="144" spans="1:7" x14ac:dyDescent="0.2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8"/>
        <v>2.861071447458885E-2</v>
      </c>
      <c r="D144" s="4">
        <f t="shared" si="10"/>
        <v>2.0377175494369308</v>
      </c>
      <c r="E144" s="4">
        <f t="shared" si="11"/>
        <v>1.9636533568721115</v>
      </c>
      <c r="G144" s="4">
        <f t="shared" si="9"/>
        <v>1.0286107144745888</v>
      </c>
    </row>
    <row r="145" spans="1:7" x14ac:dyDescent="0.2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8"/>
        <v>3.4836065573770503E-2</v>
      </c>
      <c r="D145" s="4">
        <f t="shared" si="10"/>
        <v>1.6458684654300169</v>
      </c>
      <c r="E145" s="4">
        <f t="shared" si="11"/>
        <v>2.548302872062663</v>
      </c>
      <c r="G145" s="4">
        <f t="shared" si="9"/>
        <v>1.0348360655737705</v>
      </c>
    </row>
    <row r="146" spans="1:7" x14ac:dyDescent="0.2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8"/>
        <v>3.3182503770738947E-2</v>
      </c>
      <c r="D146" s="4">
        <f t="shared" si="10"/>
        <v>1.6014492753623186</v>
      </c>
      <c r="E146" s="4">
        <f t="shared" si="11"/>
        <v>2.6626506024096379</v>
      </c>
      <c r="G146" s="4">
        <f t="shared" si="9"/>
        <v>1.0331825037707389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8"/>
        <v>3.5349049661227649E-2</v>
      </c>
      <c r="D147" s="4">
        <f t="shared" si="10"/>
        <v>1.6148093511176675</v>
      </c>
      <c r="E147" s="4">
        <f t="shared" si="11"/>
        <v>2.6265204785550034</v>
      </c>
      <c r="G147" s="4">
        <f t="shared" si="9"/>
        <v>1.0353490496612276</v>
      </c>
    </row>
    <row r="148" spans="1:7" x14ac:dyDescent="0.2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8"/>
        <v>3.4849694067571102E-2</v>
      </c>
      <c r="D148" s="4">
        <f t="shared" si="10"/>
        <v>1.8476284099287292</v>
      </c>
      <c r="E148" s="4">
        <f t="shared" si="11"/>
        <v>2.1797622499275153</v>
      </c>
      <c r="G148" s="4">
        <f t="shared" si="9"/>
        <v>1.0348496940675711</v>
      </c>
    </row>
    <row r="149" spans="1:7" x14ac:dyDescent="0.2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8"/>
        <v>3.5385983987348046E-2</v>
      </c>
      <c r="D149" s="4">
        <f t="shared" si="10"/>
        <v>2.8134037819799778</v>
      </c>
      <c r="E149" s="4">
        <f t="shared" si="11"/>
        <v>1.5514491642386137</v>
      </c>
      <c r="G149" s="4">
        <f t="shared" si="9"/>
        <v>1.035385983987348</v>
      </c>
    </row>
    <row r="150" spans="1:7" x14ac:dyDescent="0.2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8"/>
        <v>3.3255418614534626E-2</v>
      </c>
      <c r="D150" s="4">
        <f t="shared" si="10"/>
        <v>2.1545152798443401</v>
      </c>
      <c r="E150" s="4">
        <f t="shared" si="11"/>
        <v>1.8661643699811639</v>
      </c>
      <c r="G150" s="4">
        <f t="shared" si="9"/>
        <v>1.0332554186145346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8"/>
        <v>3.1333648244370904E-2</v>
      </c>
      <c r="D151" s="4">
        <f t="shared" si="10"/>
        <v>1.7887621461765948</v>
      </c>
      <c r="E151" s="4">
        <f t="shared" si="11"/>
        <v>2.2678093197643276</v>
      </c>
      <c r="G151" s="4">
        <f t="shared" si="9"/>
        <v>1.0313336482443709</v>
      </c>
    </row>
    <row r="152" spans="1:7" x14ac:dyDescent="0.2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8"/>
        <v>2.9808863239265015E-2</v>
      </c>
      <c r="D152" s="4">
        <f t="shared" si="10"/>
        <v>1.9236135865967305</v>
      </c>
      <c r="E152" s="4">
        <f t="shared" si="11"/>
        <v>2.082703865027292</v>
      </c>
      <c r="G152" s="4">
        <f t="shared" si="9"/>
        <v>1.029808863239265</v>
      </c>
    </row>
    <row r="153" spans="1:7" x14ac:dyDescent="0.2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8"/>
        <v>2.8552021929505456E-2</v>
      </c>
      <c r="D153" s="4">
        <f t="shared" si="10"/>
        <v>2.840712538331668</v>
      </c>
      <c r="E153" s="4">
        <f t="shared" si="11"/>
        <v>1.5432678808752784</v>
      </c>
      <c r="G153" s="4">
        <f t="shared" si="9"/>
        <v>1.0285520219295055</v>
      </c>
    </row>
    <row r="154" spans="1:7" x14ac:dyDescent="0.2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8"/>
        <v>2.8166139401979873E-2</v>
      </c>
      <c r="D154" s="4">
        <f t="shared" si="10"/>
        <v>1.6787733424704472</v>
      </c>
      <c r="E154" s="4">
        <f t="shared" si="11"/>
        <v>2.4732458354366487</v>
      </c>
      <c r="G154" s="4">
        <f t="shared" si="9"/>
        <v>1.0281661394019799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8"/>
        <v>2.2110972048393851E-2</v>
      </c>
      <c r="D155" s="4">
        <f t="shared" si="10"/>
        <v>2.087070091423596</v>
      </c>
      <c r="E155" s="4">
        <f t="shared" si="11"/>
        <v>1.9199038846615937</v>
      </c>
      <c r="G155" s="4">
        <f t="shared" si="9"/>
        <v>1.0221109720483939</v>
      </c>
    </row>
    <row r="156" spans="1:7" x14ac:dyDescent="0.2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8"/>
        <v>2.6612966911474523E-2</v>
      </c>
      <c r="D156" s="4">
        <f t="shared" si="10"/>
        <v>1.9387583250401901</v>
      </c>
      <c r="E156" s="4">
        <f t="shared" si="11"/>
        <v>2.065236891462122</v>
      </c>
      <c r="G156" s="4">
        <f t="shared" si="9"/>
        <v>1.0266129669114745</v>
      </c>
    </row>
    <row r="157" spans="1:7" x14ac:dyDescent="0.2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8"/>
        <v>3.9432015527633091E-2</v>
      </c>
      <c r="D157" s="4">
        <f t="shared" si="10"/>
        <v>2.6406797949824656</v>
      </c>
      <c r="E157" s="4">
        <f t="shared" si="11"/>
        <v>1.6095034528115753</v>
      </c>
      <c r="G157" s="4">
        <f t="shared" si="9"/>
        <v>1.0394320155276331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8"/>
        <v>3.709508881922674E-2</v>
      </c>
      <c r="D158" s="4">
        <f t="shared" si="10"/>
        <v>2.4243191893603542</v>
      </c>
      <c r="E158" s="4">
        <f t="shared" si="11"/>
        <v>1.702089817696754</v>
      </c>
      <c r="G158" s="4">
        <f t="shared" si="9"/>
        <v>1.0370950888192267</v>
      </c>
    </row>
    <row r="159" spans="1:7" x14ac:dyDescent="0.2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8"/>
        <v>4.2876500193573364E-2</v>
      </c>
      <c r="D159" s="4">
        <f t="shared" si="10"/>
        <v>3.0581619061713776</v>
      </c>
      <c r="E159" s="4">
        <f t="shared" si="11"/>
        <v>1.4858704249658445</v>
      </c>
      <c r="G159" s="4">
        <f t="shared" si="9"/>
        <v>1.0428765001935734</v>
      </c>
    </row>
    <row r="160" spans="1:7" x14ac:dyDescent="0.2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8"/>
        <v>3.7318153067678717E-2</v>
      </c>
      <c r="D160" s="4">
        <f t="shared" si="10"/>
        <v>2.6773920406435225</v>
      </c>
      <c r="E160" s="4">
        <f t="shared" si="11"/>
        <v>1.596163553760727</v>
      </c>
      <c r="G160" s="4">
        <f t="shared" si="9"/>
        <v>1.0373181530676787</v>
      </c>
    </row>
    <row r="161" spans="1:7" x14ac:dyDescent="0.2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8"/>
        <v>4.1766452725356951E-2</v>
      </c>
      <c r="D161" s="4">
        <f t="shared" si="10"/>
        <v>3.1096216860291932</v>
      </c>
      <c r="E161" s="4">
        <f t="shared" si="11"/>
        <v>1.4740186388025982</v>
      </c>
      <c r="G161" s="4">
        <f t="shared" si="9"/>
        <v>1.041766452725357</v>
      </c>
    </row>
    <row r="162" spans="1:7" x14ac:dyDescent="0.2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8"/>
        <v>4.4372294372294396E-2</v>
      </c>
      <c r="D162" s="4">
        <f t="shared" si="10"/>
        <v>2.2026221692491061</v>
      </c>
      <c r="E162" s="4">
        <f t="shared" si="11"/>
        <v>1.8315163528245788</v>
      </c>
      <c r="G162" s="4">
        <f t="shared" si="9"/>
        <v>1.0443722943722944</v>
      </c>
    </row>
    <row r="163" spans="1:7" x14ac:dyDescent="0.2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8"/>
        <v>4.2815865510900997E-2</v>
      </c>
      <c r="D163" s="4">
        <f t="shared" si="10"/>
        <v>1.6782014547057529</v>
      </c>
      <c r="E163" s="4">
        <f t="shared" si="11"/>
        <v>2.4744881377965555</v>
      </c>
      <c r="G163" s="4">
        <f t="shared" si="9"/>
        <v>1.042815865510901</v>
      </c>
    </row>
    <row r="164" spans="1:7" x14ac:dyDescent="0.2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8"/>
        <v>4.2566983578219642E-2</v>
      </c>
      <c r="D164" s="4">
        <f t="shared" si="10"/>
        <v>1.8500899460323807</v>
      </c>
      <c r="E164" s="4">
        <f t="shared" si="11"/>
        <v>2.1763461086292031</v>
      </c>
      <c r="G164" s="4">
        <f t="shared" si="9"/>
        <v>1.0425669835782196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8"/>
        <v>4.2115467470917878E-2</v>
      </c>
      <c r="D165" s="4">
        <f t="shared" si="10"/>
        <v>1.8277389506841228</v>
      </c>
      <c r="E165" s="4">
        <f t="shared" si="11"/>
        <v>2.208110357949816</v>
      </c>
      <c r="G165" s="4">
        <f t="shared" si="9"/>
        <v>1.0421154674709179</v>
      </c>
    </row>
    <row r="166" spans="1:7" x14ac:dyDescent="0.2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8"/>
        <v>4.3126684636118462E-2</v>
      </c>
      <c r="D166" s="4">
        <f t="shared" si="10"/>
        <v>1.8186274509803919</v>
      </c>
      <c r="E166" s="4">
        <f t="shared" si="11"/>
        <v>2.2215568862275448</v>
      </c>
      <c r="G166" s="4">
        <f t="shared" si="9"/>
        <v>1.0431266846361185</v>
      </c>
    </row>
    <row r="167" spans="1:7" x14ac:dyDescent="0.2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8"/>
        <v>4.4712862894681127E-2</v>
      </c>
      <c r="D167" s="4">
        <f t="shared" si="10"/>
        <v>1.3389133210384452</v>
      </c>
      <c r="E167" s="4">
        <f t="shared" si="11"/>
        <v>3.9506069485140229</v>
      </c>
      <c r="G167" s="4">
        <f t="shared" si="9"/>
        <v>1.0447128628946811</v>
      </c>
    </row>
    <row r="168" spans="1:7" x14ac:dyDescent="0.2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8"/>
        <v>2.8676664035780064E-2</v>
      </c>
      <c r="D168" s="4">
        <f t="shared" si="10"/>
        <v>2.1651951011107946</v>
      </c>
      <c r="E168" s="4">
        <f t="shared" si="11"/>
        <v>1.858225372769494</v>
      </c>
      <c r="G168" s="4">
        <f t="shared" si="9"/>
        <v>1.0286766640357801</v>
      </c>
    </row>
    <row r="169" spans="1:7" x14ac:dyDescent="0.2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8"/>
        <v>2.6720073011205159E-2</v>
      </c>
      <c r="D169" s="4">
        <f t="shared" si="10"/>
        <v>1.6662864867148226</v>
      </c>
      <c r="E169" s="4">
        <f t="shared" si="11"/>
        <v>2.5008558929816775</v>
      </c>
      <c r="G169" s="4">
        <f t="shared" si="9"/>
        <v>1.0267200730112052</v>
      </c>
    </row>
    <row r="170" spans="1:7" x14ac:dyDescent="0.2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8"/>
        <v>4.4846825981682326E-2</v>
      </c>
      <c r="D170" s="4">
        <f t="shared" si="10"/>
        <v>2.4918677859391396</v>
      </c>
      <c r="E170" s="4">
        <f t="shared" si="11"/>
        <v>1.6703006857745737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8"/>
        <v>4.3126684636118462E-2</v>
      </c>
      <c r="D171" s="4">
        <f t="shared" si="10"/>
        <v>2.2215568862275448</v>
      </c>
      <c r="E171" s="4">
        <f t="shared" si="11"/>
        <v>1.8186274509803919</v>
      </c>
      <c r="G171" s="4">
        <f t="shared" si="9"/>
        <v>1.0431266846361185</v>
      </c>
    </row>
    <row r="172" spans="1:7" x14ac:dyDescent="0.2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8"/>
        <v>5.2545469418918689E-2</v>
      </c>
      <c r="D172" s="4">
        <f t="shared" si="10"/>
        <v>2.3011953691211997</v>
      </c>
      <c r="E172" s="4">
        <f t="shared" si="11"/>
        <v>1.7685241000168785</v>
      </c>
      <c r="G172" s="4">
        <f t="shared" si="9"/>
        <v>1.0525454694189187</v>
      </c>
    </row>
    <row r="173" spans="1:7" x14ac:dyDescent="0.2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8"/>
        <v>3.1144781144781142E-2</v>
      </c>
      <c r="D173" s="4">
        <f t="shared" si="10"/>
        <v>2.235183443085607</v>
      </c>
      <c r="E173" s="4">
        <f t="shared" si="11"/>
        <v>1.8095963442498098</v>
      </c>
      <c r="G173" s="4">
        <f t="shared" si="9"/>
        <v>1.0311447811447811</v>
      </c>
    </row>
    <row r="174" spans="1:7" x14ac:dyDescent="0.2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8"/>
        <v>4.1286079649250906E-2</v>
      </c>
      <c r="D174" s="4">
        <f t="shared" si="10"/>
        <v>2.5029721079103791</v>
      </c>
      <c r="E174" s="4">
        <f t="shared" si="11"/>
        <v>1.6653483419531487</v>
      </c>
      <c r="G174" s="4">
        <f t="shared" si="9"/>
        <v>1.0412860796492509</v>
      </c>
    </row>
    <row r="175" spans="1:7" x14ac:dyDescent="0.2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8"/>
        <v>3.4427456431091574E-2</v>
      </c>
      <c r="D175" s="4">
        <f t="shared" si="10"/>
        <v>2.0605860321656753</v>
      </c>
      <c r="E175" s="4">
        <f t="shared" si="11"/>
        <v>1.9428749480681344</v>
      </c>
      <c r="G175" s="4">
        <f t="shared" si="9"/>
        <v>1.0344274564310916</v>
      </c>
    </row>
    <row r="176" spans="1:7" x14ac:dyDescent="0.2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8"/>
        <v>2.8265107212475549E-2</v>
      </c>
      <c r="D176" s="4">
        <f t="shared" si="10"/>
        <v>2.807113543091655</v>
      </c>
      <c r="E176" s="4">
        <f t="shared" si="11"/>
        <v>1.5533686601059802</v>
      </c>
      <c r="G176" s="4">
        <f t="shared" si="9"/>
        <v>1.0282651072124755</v>
      </c>
    </row>
    <row r="177" spans="1:7" x14ac:dyDescent="0.2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8"/>
        <v>3.9305522064142728E-2</v>
      </c>
      <c r="D177" s="4">
        <f t="shared" si="10"/>
        <v>3.0303251735476797</v>
      </c>
      <c r="E177" s="4">
        <f t="shared" si="11"/>
        <v>1.4925319416951592</v>
      </c>
      <c r="G177" s="4">
        <f t="shared" si="9"/>
        <v>1.0393055220641427</v>
      </c>
    </row>
    <row r="178" spans="1:7" x14ac:dyDescent="0.2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8"/>
        <v>4.4094794094794221E-2</v>
      </c>
      <c r="D178" s="4">
        <f t="shared" si="10"/>
        <v>3.0524755410613702</v>
      </c>
      <c r="E178" s="4">
        <f t="shared" si="11"/>
        <v>1.4872165246280515</v>
      </c>
      <c r="G178" s="4">
        <f t="shared" si="9"/>
        <v>1.0440947940947942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8"/>
        <v>4.7849151741162776E-2</v>
      </c>
      <c r="D179" s="4">
        <f t="shared" si="10"/>
        <v>1.6420716719134072</v>
      </c>
      <c r="E179" s="4">
        <f t="shared" si="11"/>
        <v>2.5574585264289071</v>
      </c>
      <c r="G179" s="4">
        <f t="shared" si="9"/>
        <v>1.0478491517411628</v>
      </c>
    </row>
    <row r="180" spans="1:7" x14ac:dyDescent="0.2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8"/>
        <v>4.4657097288676173E-2</v>
      </c>
      <c r="D180" s="4">
        <f t="shared" si="10"/>
        <v>2.402298850574712</v>
      </c>
      <c r="E180" s="4">
        <f t="shared" si="11"/>
        <v>1.7131147540983604</v>
      </c>
      <c r="G180" s="4">
        <f t="shared" si="9"/>
        <v>1.0446570972886762</v>
      </c>
    </row>
    <row r="181" spans="1:7" x14ac:dyDescent="0.2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2.09</v>
      </c>
      <c r="C181" s="4">
        <f t="shared" si="8"/>
        <v>3.7128117398625982E-2</v>
      </c>
      <c r="D181" s="4">
        <f t="shared" si="10"/>
        <v>1.8515255747197545</v>
      </c>
      <c r="E181" s="4">
        <f t="shared" si="11"/>
        <v>2.1743628490889537</v>
      </c>
      <c r="G181" s="4">
        <f t="shared" si="9"/>
        <v>1.037128117398626</v>
      </c>
    </row>
    <row r="182" spans="1:7" x14ac:dyDescent="0.2">
      <c r="A182" s="4">
        <f>IF('True_Odds_Calculator_2-way'!A183="","",'True_Odds_Calculator_2-way'!A183)</f>
        <v>1.92</v>
      </c>
      <c r="B182" s="4">
        <f>IF('True_Odds_Calculator_2-way'!B183="","",'True_Odds_Calculator_2-way'!B183)</f>
        <v>1.92</v>
      </c>
      <c r="C182" s="4">
        <f t="shared" si="8"/>
        <v>4.1666666666666741E-2</v>
      </c>
      <c r="D182" s="4">
        <f t="shared" si="10"/>
        <v>2</v>
      </c>
      <c r="E182" s="4">
        <f t="shared" si="11"/>
        <v>2</v>
      </c>
      <c r="G182" s="4">
        <f t="shared" si="9"/>
        <v>1.0416666666666667</v>
      </c>
    </row>
    <row r="183" spans="1:7" x14ac:dyDescent="0.2">
      <c r="A183" s="4">
        <f>IF('True_Odds_Calculator_2-way'!A184="","",'True_Odds_Calculator_2-way'!A184)</f>
        <v>2.3199999999999998</v>
      </c>
      <c r="B183" s="4">
        <f>IF('True_Odds_Calculator_2-way'!B184="","",'True_Odds_Calculator_2-way'!B184)</f>
        <v>1.66</v>
      </c>
      <c r="C183" s="4">
        <f t="shared" si="8"/>
        <v>3.3444121312837582E-2</v>
      </c>
      <c r="D183" s="4">
        <f t="shared" si="10"/>
        <v>2.4136375031336175</v>
      </c>
      <c r="E183" s="4">
        <f t="shared" si="11"/>
        <v>1.707394928178755</v>
      </c>
      <c r="G183" s="4">
        <f t="shared" si="9"/>
        <v>1.0334441213128376</v>
      </c>
    </row>
    <row r="184" spans="1:7" x14ac:dyDescent="0.2">
      <c r="A184" s="4">
        <f>IF('True_Odds_Calculator_2-way'!A185="","",'True_Odds_Calculator_2-way'!A185)</f>
        <v>2.89</v>
      </c>
      <c r="B184" s="4">
        <f>IF('True_Odds_Calculator_2-way'!B185="","",'True_Odds_Calculator_2-way'!B185)</f>
        <v>1.44</v>
      </c>
      <c r="C184" s="4">
        <f t="shared" si="8"/>
        <v>4.0465205690119133E-2</v>
      </c>
      <c r="D184" s="4">
        <f t="shared" si="10"/>
        <v>3.0694792742292374</v>
      </c>
      <c r="E184" s="4">
        <f t="shared" si="11"/>
        <v>1.4832133437878678</v>
      </c>
      <c r="G184" s="4">
        <f t="shared" si="9"/>
        <v>1.0404652056901191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1.66</v>
      </c>
      <c r="C185" s="4">
        <f t="shared" si="8"/>
        <v>3.3444121312837582E-2</v>
      </c>
      <c r="D185" s="4">
        <f t="shared" si="10"/>
        <v>2.4136375031336175</v>
      </c>
      <c r="E185" s="4">
        <f t="shared" si="11"/>
        <v>1.707394928178755</v>
      </c>
      <c r="G185" s="4">
        <f t="shared" si="9"/>
        <v>1.0334441213128376</v>
      </c>
    </row>
    <row r="186" spans="1:7" x14ac:dyDescent="0.2">
      <c r="A186" s="4">
        <f>IF('True_Odds_Calculator_2-way'!A187="","",'True_Odds_Calculator_2-way'!A187)</f>
        <v>2.1</v>
      </c>
      <c r="B186" s="4">
        <f>IF('True_Odds_Calculator_2-way'!B187="","",'True_Odds_Calculator_2-way'!B187)</f>
        <v>1.79</v>
      </c>
      <c r="C186" s="4">
        <f t="shared" si="8"/>
        <v>3.4849694067571102E-2</v>
      </c>
      <c r="D186" s="4">
        <f t="shared" si="10"/>
        <v>2.1797622499275153</v>
      </c>
      <c r="E186" s="4">
        <f t="shared" si="11"/>
        <v>1.8476284099287292</v>
      </c>
      <c r="G186" s="4">
        <f t="shared" si="9"/>
        <v>1.0348496940675711</v>
      </c>
    </row>
    <row r="187" spans="1:7" x14ac:dyDescent="0.2">
      <c r="A187" s="4">
        <f>IF('True_Odds_Calculator_2-way'!A188="","",'True_Odds_Calculator_2-way'!A188)</f>
        <v>2.29</v>
      </c>
      <c r="B187" s="4">
        <f>IF('True_Odds_Calculator_2-way'!B188="","",'True_Odds_Calculator_2-way'!B188)</f>
        <v>1.68</v>
      </c>
      <c r="C187" s="4">
        <f t="shared" si="8"/>
        <v>3.1919317945518833E-2</v>
      </c>
      <c r="D187" s="4">
        <f t="shared" si="10"/>
        <v>2.3768688990485605</v>
      </c>
      <c r="E187" s="4">
        <f t="shared" si="11"/>
        <v>1.7262855604415328</v>
      </c>
      <c r="G187" s="4">
        <f t="shared" si="9"/>
        <v>1.0319193179455188</v>
      </c>
    </row>
    <row r="188" spans="1:7" x14ac:dyDescent="0.2">
      <c r="A188" s="4">
        <f>IF('True_Odds_Calculator_2-way'!A189="","",'True_Odds_Calculator_2-way'!A189)</f>
        <v>2.4</v>
      </c>
      <c r="B188" s="4">
        <f>IF('True_Odds_Calculator_2-way'!B189="","",'True_Odds_Calculator_2-way'!B189)</f>
        <v>1.62</v>
      </c>
      <c r="C188" s="4">
        <f t="shared" si="8"/>
        <v>3.3950617283950546E-2</v>
      </c>
      <c r="D188" s="4">
        <f t="shared" si="10"/>
        <v>2.5019305019305014</v>
      </c>
      <c r="E188" s="4">
        <f t="shared" si="11"/>
        <v>1.6658097686375322</v>
      </c>
      <c r="G188" s="4">
        <f t="shared" si="9"/>
        <v>1.0339506172839505</v>
      </c>
    </row>
    <row r="189" spans="1:7" x14ac:dyDescent="0.2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</v>
      </c>
      <c r="C189" s="4">
        <f t="shared" si="8"/>
        <v>3.8647342995169254E-2</v>
      </c>
      <c r="D189" s="4">
        <f t="shared" si="10"/>
        <v>2.15625</v>
      </c>
      <c r="E189" s="4">
        <f t="shared" si="11"/>
        <v>1.8648648648648651</v>
      </c>
      <c r="G189" s="4">
        <f t="shared" si="9"/>
        <v>1.0386473429951693</v>
      </c>
    </row>
    <row r="190" spans="1:7" x14ac:dyDescent="0.2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8"/>
        <v>4.0291065894084488E-2</v>
      </c>
      <c r="D190" s="4">
        <f t="shared" si="10"/>
        <v>1.8784963928616634</v>
      </c>
      <c r="E190" s="4">
        <f t="shared" si="11"/>
        <v>2.1383086010661287</v>
      </c>
      <c r="G190" s="4">
        <f t="shared" si="9"/>
        <v>1.0402910658940845</v>
      </c>
    </row>
    <row r="191" spans="1:7" x14ac:dyDescent="0.2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1.94</v>
      </c>
      <c r="C191" s="4">
        <f t="shared" si="8"/>
        <v>3.3598632551679941E-2</v>
      </c>
      <c r="D191" s="4">
        <f t="shared" si="10"/>
        <v>1.9946726333173512</v>
      </c>
      <c r="E191" s="4">
        <f t="shared" si="11"/>
        <v>2.0053558995233249</v>
      </c>
      <c r="G191" s="4">
        <f t="shared" si="9"/>
        <v>1.0335986325516799</v>
      </c>
    </row>
    <row r="192" spans="1:7" x14ac:dyDescent="0.2">
      <c r="A192" s="4">
        <f>IF('True_Odds_Calculator_2-way'!A193="","",'True_Odds_Calculator_2-way'!A193)</f>
        <v>2.4500000000000002</v>
      </c>
      <c r="B192" s="4">
        <f>IF('True_Odds_Calculator_2-way'!B193="","",'True_Odds_Calculator_2-way'!B193)</f>
        <v>1.59</v>
      </c>
      <c r="C192" s="4">
        <f t="shared" si="8"/>
        <v>3.7094082916185211E-2</v>
      </c>
      <c r="D192" s="4">
        <f t="shared" si="10"/>
        <v>2.5666282325811234</v>
      </c>
      <c r="E192" s="4">
        <f t="shared" si="11"/>
        <v>1.6383135317001365</v>
      </c>
      <c r="G192" s="4">
        <f t="shared" si="9"/>
        <v>1.0370940829161852</v>
      </c>
    </row>
    <row r="193" spans="1:7" x14ac:dyDescent="0.2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1.85</v>
      </c>
      <c r="C193" s="4">
        <f t="shared" si="8"/>
        <v>3.315137797896428E-2</v>
      </c>
      <c r="D193" s="4">
        <f t="shared" si="10"/>
        <v>2.1006852188505105</v>
      </c>
      <c r="E193" s="4">
        <f t="shared" si="11"/>
        <v>1.9085249650616189</v>
      </c>
      <c r="G193" s="4">
        <f t="shared" si="9"/>
        <v>1.0331513779789643</v>
      </c>
    </row>
    <row r="194" spans="1:7" x14ac:dyDescent="0.2">
      <c r="A194" s="4">
        <f>IF('True_Odds_Calculator_2-way'!A195="","",'True_Odds_Calculator_2-way'!A195)</f>
        <v>2.2000000000000002</v>
      </c>
      <c r="B194" s="4">
        <f>IF('True_Odds_Calculator_2-way'!B195="","",'True_Odds_Calculator_2-way'!B195)</f>
        <v>1.71</v>
      </c>
      <c r="C194" s="4">
        <f t="shared" ref="C194:C257" si="12">IF(A194="","",((1/A194)+(1/B194))-1)</f>
        <v>3.9340776182881454E-2</v>
      </c>
      <c r="D194" s="4">
        <f t="shared" si="10"/>
        <v>2.2995110024449881</v>
      </c>
      <c r="E194" s="4">
        <f t="shared" si="11"/>
        <v>1.7695202257761053</v>
      </c>
      <c r="G194" s="4">
        <f t="shared" ref="G194:G257" si="13">IF(A194="","",C194+1)</f>
        <v>1.0393407761828815</v>
      </c>
    </row>
    <row r="195" spans="1:7" x14ac:dyDescent="0.2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si="12"/>
        <v>3.8905400701529036E-2</v>
      </c>
      <c r="D195" s="4">
        <f t="shared" ref="D195:D258" si="14">IF(A195="","",(2*A195)/(2-($C195*A195)))</f>
        <v>2.2003122514507911</v>
      </c>
      <c r="E195" s="4">
        <f t="shared" ref="E195:E258" si="15">IF(B195="","",(2*B195)/(2-($C195*B195)))</f>
        <v>1.8331165484575556</v>
      </c>
      <c r="G195" s="4">
        <f t="shared" si="13"/>
        <v>1.038905400701529</v>
      </c>
    </row>
    <row r="196" spans="1:7" x14ac:dyDescent="0.2">
      <c r="A196" s="4">
        <f>IF('True_Odds_Calculator_2-way'!A197="","",'True_Odds_Calculator_2-way'!A197)</f>
        <v>2.17</v>
      </c>
      <c r="B196" s="4">
        <f>IF('True_Odds_Calculator_2-way'!B197="","",'True_Odds_Calculator_2-way'!B197)</f>
        <v>1.73</v>
      </c>
      <c r="C196" s="4">
        <f t="shared" si="12"/>
        <v>3.8864175168482618E-2</v>
      </c>
      <c r="D196" s="4">
        <f t="shared" si="14"/>
        <v>2.2655321203343295</v>
      </c>
      <c r="E196" s="4">
        <f t="shared" si="15"/>
        <v>1.7901814453637255</v>
      </c>
      <c r="G196" s="4">
        <f t="shared" si="13"/>
        <v>1.0388641751684826</v>
      </c>
    </row>
    <row r="197" spans="1:7" x14ac:dyDescent="0.2">
      <c r="A197" s="4">
        <f>IF('True_Odds_Calculator_2-way'!A198="","",'True_Odds_Calculator_2-way'!A198)</f>
        <v>2.04</v>
      </c>
      <c r="B197" s="4">
        <f>IF('True_Odds_Calculator_2-way'!B198="","",'True_Odds_Calculator_2-way'!B198)</f>
        <v>1.84</v>
      </c>
      <c r="C197" s="4">
        <f t="shared" si="12"/>
        <v>3.3674339300937772E-2</v>
      </c>
      <c r="D197" s="4">
        <f t="shared" si="14"/>
        <v>2.1125619090499774</v>
      </c>
      <c r="E197" s="4">
        <f t="shared" si="15"/>
        <v>1.8988263860785108</v>
      </c>
      <c r="G197" s="4">
        <f t="shared" si="13"/>
        <v>1.0336743393009378</v>
      </c>
    </row>
    <row r="198" spans="1:7" x14ac:dyDescent="0.2">
      <c r="A198" s="4">
        <f>IF('True_Odds_Calculator_2-way'!A199="","",'True_Odds_Calculator_2-way'!A199)</f>
        <v>2.15</v>
      </c>
      <c r="B198" s="4">
        <f>IF('True_Odds_Calculator_2-way'!B199="","",'True_Odds_Calculator_2-way'!B199)</f>
        <v>1.75</v>
      </c>
      <c r="C198" s="4">
        <f t="shared" si="12"/>
        <v>3.6544850498338777E-2</v>
      </c>
      <c r="D198" s="4">
        <f t="shared" si="14"/>
        <v>2.2379182156133823</v>
      </c>
      <c r="E198" s="4">
        <f t="shared" si="15"/>
        <v>1.8078078078078077</v>
      </c>
      <c r="G198" s="4">
        <f t="shared" si="13"/>
        <v>1.0365448504983388</v>
      </c>
    </row>
    <row r="199" spans="1:7" x14ac:dyDescent="0.2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1.71</v>
      </c>
      <c r="C199" s="4">
        <f t="shared" si="12"/>
        <v>5.4278889712544132E-2</v>
      </c>
      <c r="D199" s="4">
        <f t="shared" si="14"/>
        <v>2.2606833628153797</v>
      </c>
      <c r="E199" s="4">
        <f t="shared" si="15"/>
        <v>1.7932205893213202</v>
      </c>
      <c r="G199" s="4">
        <f t="shared" si="13"/>
        <v>1.0542788897125441</v>
      </c>
    </row>
    <row r="200" spans="1:7" x14ac:dyDescent="0.2">
      <c r="A200" s="4">
        <f>IF('True_Odds_Calculator_2-way'!A201="","",'True_Odds_Calculator_2-way'!A201)</f>
        <v>1.83</v>
      </c>
      <c r="B200" s="4">
        <f>IF('True_Odds_Calculator_2-way'!B201="","",'True_Odds_Calculator_2-way'!B201)</f>
        <v>2.0099999999999998</v>
      </c>
      <c r="C200" s="4">
        <f t="shared" si="12"/>
        <v>4.3960525242639381E-2</v>
      </c>
      <c r="D200" s="4">
        <f t="shared" si="14"/>
        <v>1.9066946582691862</v>
      </c>
      <c r="E200" s="4">
        <f t="shared" si="15"/>
        <v>2.1029071263184975</v>
      </c>
      <c r="G200" s="4">
        <f t="shared" si="13"/>
        <v>1.0439605252426394</v>
      </c>
    </row>
    <row r="201" spans="1:7" x14ac:dyDescent="0.2">
      <c r="A201" s="4">
        <f>IF('True_Odds_Calculator_2-way'!A202="","",'True_Odds_Calculator_2-way'!A202)</f>
        <v>1.9</v>
      </c>
      <c r="B201" s="4">
        <f>IF('True_Odds_Calculator_2-way'!B202="","",'True_Odds_Calculator_2-way'!B202)</f>
        <v>1.93</v>
      </c>
      <c r="C201" s="4">
        <f t="shared" si="12"/>
        <v>4.445050449959087E-2</v>
      </c>
      <c r="D201" s="4">
        <f t="shared" si="14"/>
        <v>1.9837706248309437</v>
      </c>
      <c r="E201" s="4">
        <f t="shared" si="15"/>
        <v>2.0164971130052241</v>
      </c>
      <c r="G201" s="4">
        <f t="shared" si="13"/>
        <v>1.0444505044995909</v>
      </c>
    </row>
    <row r="202" spans="1:7" x14ac:dyDescent="0.2">
      <c r="A202" s="4">
        <f>IF('True_Odds_Calculator_2-way'!A203="","",'True_Odds_Calculator_2-way'!A203)</f>
        <v>2.38</v>
      </c>
      <c r="B202" s="4">
        <f>IF('True_Odds_Calculator_2-way'!B203="","",'True_Odds_Calculator_2-way'!B203)</f>
        <v>1.6</v>
      </c>
      <c r="C202" s="4">
        <f t="shared" si="12"/>
        <v>4.5168067226890818E-2</v>
      </c>
      <c r="D202" s="4">
        <f t="shared" si="14"/>
        <v>2.5151915455746368</v>
      </c>
      <c r="E202" s="4">
        <f t="shared" si="15"/>
        <v>1.65998256320837</v>
      </c>
      <c r="G202" s="4">
        <f t="shared" si="13"/>
        <v>1.0451680672268908</v>
      </c>
    </row>
    <row r="203" spans="1:7" x14ac:dyDescent="0.2">
      <c r="A203" s="4">
        <f>IF('True_Odds_Calculator_2-way'!A204="","",'True_Odds_Calculator_2-way'!A204)</f>
        <v>2.2400000000000002</v>
      </c>
      <c r="B203" s="4">
        <f>IF('True_Odds_Calculator_2-way'!B204="","",'True_Odds_Calculator_2-way'!B204)</f>
        <v>1.65</v>
      </c>
      <c r="C203" s="4">
        <f t="shared" si="12"/>
        <v>5.2489177489177585E-2</v>
      </c>
      <c r="D203" s="4">
        <f t="shared" si="14"/>
        <v>2.3799098518995501</v>
      </c>
      <c r="E203" s="4">
        <f t="shared" si="15"/>
        <v>1.7246850209986002</v>
      </c>
      <c r="G203" s="4">
        <f t="shared" si="13"/>
        <v>1.0524891774891776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2.0499999999999998</v>
      </c>
      <c r="C204" s="4">
        <f t="shared" si="12"/>
        <v>4.9602630857769281E-2</v>
      </c>
      <c r="D204" s="4">
        <f t="shared" si="14"/>
        <v>1.8622097473845369</v>
      </c>
      <c r="E204" s="4">
        <f t="shared" si="15"/>
        <v>2.1598105948505473</v>
      </c>
      <c r="G204" s="4">
        <f t="shared" si="13"/>
        <v>1.0496026308577693</v>
      </c>
    </row>
    <row r="205" spans="1:7" x14ac:dyDescent="0.2">
      <c r="A205" s="4">
        <f>IF('True_Odds_Calculator_2-way'!A206="","",'True_Odds_Calculator_2-way'!A206)</f>
        <v>1.75</v>
      </c>
      <c r="B205" s="4">
        <f>IF('True_Odds_Calculator_2-way'!B206="","",'True_Odds_Calculator_2-way'!B206)</f>
        <v>2.08</v>
      </c>
      <c r="C205" s="4">
        <f t="shared" si="12"/>
        <v>5.2197802197802012E-2</v>
      </c>
      <c r="D205" s="4">
        <f t="shared" si="14"/>
        <v>1.8337531486146093</v>
      </c>
      <c r="E205" s="4">
        <f t="shared" si="15"/>
        <v>2.1993957703927487</v>
      </c>
      <c r="G205" s="4">
        <f t="shared" si="13"/>
        <v>1.052197802197802</v>
      </c>
    </row>
    <row r="206" spans="1:7" x14ac:dyDescent="0.2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1.66</v>
      </c>
      <c r="C206" s="4">
        <f t="shared" si="12"/>
        <v>3.5310071454649705E-2</v>
      </c>
      <c r="D206" s="4">
        <f t="shared" si="14"/>
        <v>2.4082145324373547</v>
      </c>
      <c r="E206" s="4">
        <f t="shared" si="15"/>
        <v>1.7101190741649199</v>
      </c>
      <c r="G206" s="4">
        <f t="shared" si="13"/>
        <v>1.0353100714546497</v>
      </c>
    </row>
    <row r="207" spans="1:7" x14ac:dyDescent="0.2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2.11</v>
      </c>
      <c r="C207" s="4">
        <f t="shared" si="12"/>
        <v>4.2115467470917878E-2</v>
      </c>
      <c r="D207" s="4">
        <f t="shared" si="14"/>
        <v>1.8277389506841228</v>
      </c>
      <c r="E207" s="4">
        <f t="shared" si="15"/>
        <v>2.208110357949816</v>
      </c>
      <c r="G207" s="4">
        <f t="shared" si="13"/>
        <v>1.0421154674709179</v>
      </c>
    </row>
    <row r="208" spans="1:7" x14ac:dyDescent="0.2">
      <c r="A208" s="4">
        <f>IF('True_Odds_Calculator_2-way'!A209="","",'True_Odds_Calculator_2-way'!A209)</f>
        <v>1.67</v>
      </c>
      <c r="B208" s="4">
        <f>IF('True_Odds_Calculator_2-way'!B209="","",'True_Odds_Calculator_2-way'!B209)</f>
        <v>2.2599999999999998</v>
      </c>
      <c r="C208" s="4">
        <f t="shared" si="12"/>
        <v>4.1280271315775607E-2</v>
      </c>
      <c r="D208" s="4">
        <f t="shared" si="14"/>
        <v>1.7296182576417214</v>
      </c>
      <c r="E208" s="4">
        <f t="shared" si="15"/>
        <v>2.3705797374536774</v>
      </c>
      <c r="G208" s="4">
        <f t="shared" si="13"/>
        <v>1.0412802713157756</v>
      </c>
    </row>
    <row r="209" spans="1:7" x14ac:dyDescent="0.2">
      <c r="A209" s="4">
        <f>IF('True_Odds_Calculator_2-way'!A210="","",'True_Odds_Calculator_2-way'!A210)</f>
        <v>2.3199999999999998</v>
      </c>
      <c r="B209" s="4">
        <f>IF('True_Odds_Calculator_2-way'!B210="","",'True_Odds_Calculator_2-way'!B210)</f>
        <v>1.67</v>
      </c>
      <c r="C209" s="4">
        <f t="shared" si="12"/>
        <v>2.9836877968201669E-2</v>
      </c>
      <c r="D209" s="4">
        <f t="shared" si="14"/>
        <v>2.4031757846421042</v>
      </c>
      <c r="E209" s="4">
        <f t="shared" si="15"/>
        <v>1.7126690831933518</v>
      </c>
      <c r="G209" s="4">
        <f t="shared" si="13"/>
        <v>1.0298368779682017</v>
      </c>
    </row>
    <row r="210" spans="1:7" x14ac:dyDescent="0.2">
      <c r="A210" s="4">
        <f>IF('True_Odds_Calculator_2-way'!A211="","",'True_Odds_Calculator_2-way'!A211)</f>
        <v>1.68</v>
      </c>
      <c r="B210" s="4">
        <f>IF('True_Odds_Calculator_2-way'!B211="","",'True_Odds_Calculator_2-way'!B211)</f>
        <v>2.31</v>
      </c>
      <c r="C210" s="4">
        <f t="shared" si="12"/>
        <v>2.813852813852824E-2</v>
      </c>
      <c r="D210" s="4">
        <f t="shared" si="14"/>
        <v>1.7206703910614525</v>
      </c>
      <c r="E210" s="4">
        <f t="shared" si="15"/>
        <v>2.3875968992248064</v>
      </c>
      <c r="G210" s="4">
        <f t="shared" si="13"/>
        <v>1.0281385281385282</v>
      </c>
    </row>
    <row r="211" spans="1:7" x14ac:dyDescent="0.2">
      <c r="A211" s="4">
        <f>IF('True_Odds_Calculator_2-way'!A212="","",'True_Odds_Calculator_2-way'!A212)</f>
        <v>2.08</v>
      </c>
      <c r="B211" s="4">
        <f>IF('True_Odds_Calculator_2-way'!B212="","",'True_Odds_Calculator_2-way'!B212)</f>
        <v>1.82</v>
      </c>
      <c r="C211" s="4">
        <f t="shared" si="12"/>
        <v>3.0219780219780112E-2</v>
      </c>
      <c r="D211" s="4">
        <f t="shared" si="14"/>
        <v>2.1474926253687316</v>
      </c>
      <c r="E211" s="4">
        <f t="shared" si="15"/>
        <v>1.8714652956298199</v>
      </c>
      <c r="G211" s="4">
        <f t="shared" si="13"/>
        <v>1.0302197802197801</v>
      </c>
    </row>
    <row r="212" spans="1:7" x14ac:dyDescent="0.2">
      <c r="A212" s="4">
        <f>IF('True_Odds_Calculator_2-way'!A213="","",'True_Odds_Calculator_2-way'!A213)</f>
        <v>2.87</v>
      </c>
      <c r="B212" s="4">
        <f>IF('True_Odds_Calculator_2-way'!B213="","",'True_Odds_Calculator_2-way'!B213)</f>
        <v>1.45</v>
      </c>
      <c r="C212" s="4">
        <f t="shared" si="12"/>
        <v>3.8087228162922093E-2</v>
      </c>
      <c r="D212" s="4">
        <f t="shared" si="14"/>
        <v>3.0359292358198071</v>
      </c>
      <c r="E212" s="4">
        <f t="shared" si="15"/>
        <v>1.4911762071127834</v>
      </c>
      <c r="G212" s="4">
        <f t="shared" si="13"/>
        <v>1.0380872281629221</v>
      </c>
    </row>
    <row r="213" spans="1:7" x14ac:dyDescent="0.2">
      <c r="A213" s="4">
        <f>IF('True_Odds_Calculator_2-way'!A214="","",'True_Odds_Calculator_2-way'!A214)</f>
        <v>1.8</v>
      </c>
      <c r="B213" s="4">
        <f>IF('True_Odds_Calculator_2-way'!B214="","",'True_Odds_Calculator_2-way'!B214)</f>
        <v>2.09</v>
      </c>
      <c r="C213" s="4">
        <f t="shared" si="12"/>
        <v>3.4024455077086735E-2</v>
      </c>
      <c r="D213" s="4">
        <f t="shared" si="14"/>
        <v>1.8568608094768018</v>
      </c>
      <c r="E213" s="4">
        <f t="shared" si="15"/>
        <v>2.1670506912442398</v>
      </c>
      <c r="G213" s="4">
        <f t="shared" si="13"/>
        <v>1.0340244550770867</v>
      </c>
    </row>
    <row r="214" spans="1:7" x14ac:dyDescent="0.2">
      <c r="A214" s="4">
        <f>IF('True_Odds_Calculator_2-way'!A215="","",'True_Odds_Calculator_2-way'!A215)</f>
        <v>2.4900000000000002</v>
      </c>
      <c r="B214" s="4">
        <f>IF('True_Odds_Calculator_2-way'!B215="","",'True_Odds_Calculator_2-way'!B215)</f>
        <v>1.58</v>
      </c>
      <c r="C214" s="4">
        <f t="shared" si="12"/>
        <v>3.4517818107874465E-2</v>
      </c>
      <c r="D214" s="4">
        <f t="shared" si="14"/>
        <v>2.6018120494676276</v>
      </c>
      <c r="E214" s="4">
        <f t="shared" si="15"/>
        <v>1.6242929689112753</v>
      </c>
      <c r="G214" s="4">
        <f t="shared" si="13"/>
        <v>1.0345178181078745</v>
      </c>
    </row>
    <row r="215" spans="1:7" x14ac:dyDescent="0.2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12"/>
        <v>3.4849694067571102E-2</v>
      </c>
      <c r="D215" s="4">
        <f t="shared" si="14"/>
        <v>2.1797622499275153</v>
      </c>
      <c r="E215" s="4">
        <f t="shared" si="15"/>
        <v>1.8476284099287292</v>
      </c>
      <c r="G215" s="4">
        <f t="shared" si="13"/>
        <v>1.0348496940675711</v>
      </c>
    </row>
    <row r="216" spans="1:7" x14ac:dyDescent="0.2">
      <c r="A216" s="4">
        <f>IF('True_Odds_Calculator_2-way'!A217="","",'True_Odds_Calculator_2-way'!A217)</f>
        <v>1.81</v>
      </c>
      <c r="B216" s="4">
        <f>IF('True_Odds_Calculator_2-way'!B217="","",'True_Odds_Calculator_2-way'!B217)</f>
        <v>2.08</v>
      </c>
      <c r="C216" s="4">
        <f t="shared" si="12"/>
        <v>3.3255418614534626E-2</v>
      </c>
      <c r="D216" s="4">
        <f t="shared" si="14"/>
        <v>1.8661643699811639</v>
      </c>
      <c r="E216" s="4">
        <f t="shared" si="15"/>
        <v>2.1545152798443401</v>
      </c>
      <c r="G216" s="4">
        <f t="shared" si="13"/>
        <v>1.0332554186145346</v>
      </c>
    </row>
    <row r="217" spans="1:7" x14ac:dyDescent="0.2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1.98</v>
      </c>
      <c r="C217" s="4">
        <f t="shared" si="12"/>
        <v>3.9809863339275164E-2</v>
      </c>
      <c r="D217" s="4">
        <f t="shared" si="14"/>
        <v>1.9422965954991347</v>
      </c>
      <c r="E217" s="4">
        <f t="shared" si="15"/>
        <v>2.0612369871402327</v>
      </c>
      <c r="G217" s="4">
        <f t="shared" si="13"/>
        <v>1.0398098633392752</v>
      </c>
    </row>
    <row r="218" spans="1:7" x14ac:dyDescent="0.2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1.75</v>
      </c>
      <c r="C218" s="4">
        <f t="shared" si="12"/>
        <v>4.3126684636118462E-2</v>
      </c>
      <c r="D218" s="4">
        <f t="shared" si="14"/>
        <v>2.2215568862275448</v>
      </c>
      <c r="E218" s="4">
        <f t="shared" si="15"/>
        <v>1.8186274509803919</v>
      </c>
      <c r="G218" s="4">
        <f t="shared" si="13"/>
        <v>1.0431266846361185</v>
      </c>
    </row>
    <row r="219" spans="1:7" x14ac:dyDescent="0.2">
      <c r="A219" s="4">
        <f>IF('True_Odds_Calculator_2-way'!A220="","",'True_Odds_Calculator_2-way'!A220)</f>
        <v>1.93</v>
      </c>
      <c r="B219" s="4">
        <f>IF('True_Odds_Calculator_2-way'!B220="","",'True_Odds_Calculator_2-way'!B220)</f>
        <v>1.93</v>
      </c>
      <c r="C219" s="4">
        <f t="shared" si="12"/>
        <v>3.62694300518136E-2</v>
      </c>
      <c r="D219" s="4">
        <f t="shared" si="14"/>
        <v>2.0000000000000004</v>
      </c>
      <c r="E219" s="4">
        <f t="shared" si="15"/>
        <v>2.0000000000000004</v>
      </c>
      <c r="G219" s="4">
        <f t="shared" si="13"/>
        <v>1.0362694300518136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1.82</v>
      </c>
      <c r="C220" s="4">
        <f t="shared" si="12"/>
        <v>2.7919448972080652E-2</v>
      </c>
      <c r="D220" s="4">
        <f t="shared" si="14"/>
        <v>2.152810006225593</v>
      </c>
      <c r="E220" s="4">
        <f t="shared" si="15"/>
        <v>1.8674456281604401</v>
      </c>
      <c r="G220" s="4">
        <f t="shared" si="13"/>
        <v>1.0279194489720807</v>
      </c>
    </row>
    <row r="221" spans="1:7" x14ac:dyDescent="0.2">
      <c r="A221" s="4">
        <f>IF('True_Odds_Calculator_2-way'!A222="","",'True_Odds_Calculator_2-way'!A222)</f>
        <v>2.31</v>
      </c>
      <c r="B221" s="4">
        <f>IF('True_Odds_Calculator_2-way'!B222="","",'True_Odds_Calculator_2-way'!B222)</f>
        <v>1.61</v>
      </c>
      <c r="C221" s="4">
        <f t="shared" si="12"/>
        <v>5.4018445322792985E-2</v>
      </c>
      <c r="D221" s="4">
        <f t="shared" si="14"/>
        <v>2.4637143519591929</v>
      </c>
      <c r="E221" s="4">
        <f t="shared" si="15"/>
        <v>1.6831934104229367</v>
      </c>
      <c r="G221" s="4">
        <f t="shared" si="13"/>
        <v>1.054018445322793</v>
      </c>
    </row>
    <row r="222" spans="1:7" x14ac:dyDescent="0.2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1.78</v>
      </c>
      <c r="C222" s="4">
        <f t="shared" si="12"/>
        <v>3.128132088410629E-2</v>
      </c>
      <c r="D222" s="4">
        <f t="shared" si="14"/>
        <v>2.2034055907479515</v>
      </c>
      <c r="E222" s="4">
        <f t="shared" si="15"/>
        <v>1.8309750325976726</v>
      </c>
      <c r="G222" s="4">
        <f t="shared" si="13"/>
        <v>1.0312813208841063</v>
      </c>
    </row>
    <row r="223" spans="1:7" x14ac:dyDescent="0.2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1.88</v>
      </c>
      <c r="C223" s="4">
        <f t="shared" si="12"/>
        <v>3.1914893617021267E-2</v>
      </c>
      <c r="D223" s="4">
        <f t="shared" si="14"/>
        <v>2.0659340659340657</v>
      </c>
      <c r="E223" s="4">
        <f t="shared" si="15"/>
        <v>1.9381443298969072</v>
      </c>
      <c r="G223" s="4">
        <f t="shared" si="13"/>
        <v>1.0319148936170213</v>
      </c>
    </row>
    <row r="224" spans="1:7" x14ac:dyDescent="0.2">
      <c r="A224" s="4">
        <f>IF('True_Odds_Calculator_2-way'!A225="","",'True_Odds_Calculator_2-way'!A225)</f>
        <v>1.99</v>
      </c>
      <c r="B224" s="4">
        <f>IF('True_Odds_Calculator_2-way'!B225="","",'True_Odds_Calculator_2-way'!B225)</f>
        <v>1.9</v>
      </c>
      <c r="C224" s="4">
        <f t="shared" si="12"/>
        <v>2.8828352287754377E-2</v>
      </c>
      <c r="D224" s="4">
        <f t="shared" si="14"/>
        <v>2.0487672717420748</v>
      </c>
      <c r="E224" s="4">
        <f t="shared" si="15"/>
        <v>1.9535003874967702</v>
      </c>
      <c r="G224" s="4">
        <f t="shared" si="13"/>
        <v>1.0288283522877544</v>
      </c>
    </row>
    <row r="225" spans="1:7" x14ac:dyDescent="0.2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12"/>
        <v>4.2815865510900997E-2</v>
      </c>
      <c r="D225" s="4">
        <f t="shared" si="14"/>
        <v>1.6782014547057529</v>
      </c>
      <c r="E225" s="4">
        <f t="shared" si="15"/>
        <v>2.4744881377965555</v>
      </c>
      <c r="G225" s="4">
        <f t="shared" si="13"/>
        <v>1.042815865510901</v>
      </c>
    </row>
    <row r="226" spans="1:7" x14ac:dyDescent="0.2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1.83</v>
      </c>
      <c r="C226" s="4">
        <f t="shared" si="12"/>
        <v>2.7217318200924545E-2</v>
      </c>
      <c r="D226" s="4">
        <f t="shared" si="14"/>
        <v>2.1405916094927453</v>
      </c>
      <c r="E226" s="4">
        <f t="shared" si="15"/>
        <v>1.8767379942806428</v>
      </c>
      <c r="G226" s="4">
        <f t="shared" si="13"/>
        <v>1.0272173182009245</v>
      </c>
    </row>
    <row r="227" spans="1:7" x14ac:dyDescent="0.2">
      <c r="A227" s="4">
        <f>IF('True_Odds_Calculator_2-way'!A228="","",'True_Odds_Calculator_2-way'!A228)</f>
        <v>2.65</v>
      </c>
      <c r="B227" s="4">
        <f>IF('True_Odds_Calculator_2-way'!B228="","",'True_Odds_Calculator_2-way'!B228)</f>
        <v>1.51</v>
      </c>
      <c r="C227" s="4">
        <f t="shared" si="12"/>
        <v>3.9610146195176998E-2</v>
      </c>
      <c r="D227" s="4">
        <f t="shared" si="14"/>
        <v>2.7967849030228904</v>
      </c>
      <c r="E227" s="4">
        <f t="shared" si="15"/>
        <v>1.5565496450452205</v>
      </c>
      <c r="G227" s="4">
        <f t="shared" si="13"/>
        <v>1.039610146195177</v>
      </c>
    </row>
    <row r="228" spans="1:7" x14ac:dyDescent="0.2">
      <c r="A228" s="4">
        <f>IF('True_Odds_Calculator_2-way'!A229="","",'True_Odds_Calculator_2-way'!A229)</f>
        <v>1.85</v>
      </c>
      <c r="B228" s="4">
        <f>IF('True_Odds_Calculator_2-way'!B229="","",'True_Odds_Calculator_2-way'!B229)</f>
        <v>2.0299999999999998</v>
      </c>
      <c r="C228" s="4">
        <f t="shared" si="12"/>
        <v>3.315137797896428E-2</v>
      </c>
      <c r="D228" s="4">
        <f t="shared" si="14"/>
        <v>1.9085249650616189</v>
      </c>
      <c r="E228" s="4">
        <f t="shared" si="15"/>
        <v>2.1006852188505105</v>
      </c>
      <c r="G228" s="4">
        <f t="shared" si="13"/>
        <v>1.0331513779789643</v>
      </c>
    </row>
    <row r="229" spans="1:7" x14ac:dyDescent="0.2">
      <c r="A229" s="4">
        <f>IF('True_Odds_Calculator_2-way'!A230="","",'True_Odds_Calculator_2-way'!A230)</f>
        <v>1.99</v>
      </c>
      <c r="B229" s="4">
        <f>IF('True_Odds_Calculator_2-way'!B230="","",'True_Odds_Calculator_2-way'!B230)</f>
        <v>1.92</v>
      </c>
      <c r="C229" s="4">
        <f t="shared" si="12"/>
        <v>2.3345896147403788E-2</v>
      </c>
      <c r="D229" s="4">
        <f t="shared" si="14"/>
        <v>2.0373253705876082</v>
      </c>
      <c r="E229" s="4">
        <f t="shared" si="15"/>
        <v>1.9640176827387685</v>
      </c>
      <c r="G229" s="4">
        <f t="shared" si="13"/>
        <v>1.0233458961474038</v>
      </c>
    </row>
    <row r="230" spans="1:7" x14ac:dyDescent="0.2">
      <c r="A230" s="4">
        <f>IF('True_Odds_Calculator_2-way'!A231="","",'True_Odds_Calculator_2-way'!A231)</f>
        <v>2.2000000000000002</v>
      </c>
      <c r="B230" s="4">
        <f>IF('True_Odds_Calculator_2-way'!B231="","",'True_Odds_Calculator_2-way'!B231)</f>
        <v>1.72</v>
      </c>
      <c r="C230" s="4">
        <f t="shared" si="12"/>
        <v>3.5940803382663811E-2</v>
      </c>
      <c r="D230" s="4">
        <f t="shared" si="14"/>
        <v>2.2905569007263922</v>
      </c>
      <c r="E230" s="4">
        <f t="shared" si="15"/>
        <v>1.7748592870544089</v>
      </c>
      <c r="G230" s="4">
        <f t="shared" si="13"/>
        <v>1.0359408033826638</v>
      </c>
    </row>
    <row r="231" spans="1:7" x14ac:dyDescent="0.2">
      <c r="A231" s="4">
        <f>IF('True_Odds_Calculator_2-way'!A232="","",'True_Odds_Calculator_2-way'!A232)</f>
        <v>1.75</v>
      </c>
      <c r="B231" s="4">
        <f>IF('True_Odds_Calculator_2-way'!B232="","",'True_Odds_Calculator_2-way'!B232)</f>
        <v>2.17</v>
      </c>
      <c r="C231" s="4">
        <f t="shared" si="12"/>
        <v>3.2258064516129004E-2</v>
      </c>
      <c r="D231" s="4">
        <f t="shared" si="14"/>
        <v>1.8008298755186722</v>
      </c>
      <c r="E231" s="4">
        <f t="shared" si="15"/>
        <v>2.2487046632124348</v>
      </c>
      <c r="G231" s="4">
        <f t="shared" si="13"/>
        <v>1.032258064516129</v>
      </c>
    </row>
    <row r="232" spans="1:7" x14ac:dyDescent="0.2">
      <c r="A232" s="4">
        <f>IF('True_Odds_Calculator_2-way'!A233="","",'True_Odds_Calculator_2-way'!A233)</f>
        <v>1.88</v>
      </c>
      <c r="B232" s="4">
        <f>IF('True_Odds_Calculator_2-way'!B233="","",'True_Odds_Calculator_2-way'!B233)</f>
        <v>2.02</v>
      </c>
      <c r="C232" s="4">
        <f t="shared" si="12"/>
        <v>2.6964398567516312E-2</v>
      </c>
      <c r="D232" s="4">
        <f t="shared" si="14"/>
        <v>1.9288906948394962</v>
      </c>
      <c r="E232" s="4">
        <f t="shared" si="15"/>
        <v>2.0765529308836395</v>
      </c>
      <c r="G232" s="4">
        <f t="shared" si="13"/>
        <v>1.0269643985675163</v>
      </c>
    </row>
    <row r="233" spans="1:7" x14ac:dyDescent="0.2">
      <c r="A233" s="4">
        <f>IF('True_Odds_Calculator_2-way'!A234="","",'True_Odds_Calculator_2-way'!A234)</f>
        <v>2.4300000000000002</v>
      </c>
      <c r="B233" s="4">
        <f>IF('True_Odds_Calculator_2-way'!B234="","",'True_Odds_Calculator_2-way'!B234)</f>
        <v>1.61</v>
      </c>
      <c r="C233" s="4">
        <f t="shared" si="12"/>
        <v>3.2640646167216181E-2</v>
      </c>
      <c r="D233" s="4">
        <f t="shared" si="14"/>
        <v>2.5303495779840248</v>
      </c>
      <c r="E233" s="4">
        <f t="shared" si="15"/>
        <v>1.6534454704900365</v>
      </c>
      <c r="G233" s="4">
        <f t="shared" si="13"/>
        <v>1.0326406461672162</v>
      </c>
    </row>
    <row r="234" spans="1:7" x14ac:dyDescent="0.2">
      <c r="A234" s="4">
        <f>IF('True_Odds_Calculator_2-way'!A235="","",'True_Odds_Calculator_2-way'!A235)</f>
        <v>1.4</v>
      </c>
      <c r="B234" s="4">
        <f>IF('True_Odds_Calculator_2-way'!B235="","",'True_Odds_Calculator_2-way'!B235)</f>
        <v>3.14</v>
      </c>
      <c r="C234" s="4">
        <f t="shared" si="12"/>
        <v>3.2757051865332176E-2</v>
      </c>
      <c r="D234" s="4">
        <f t="shared" si="14"/>
        <v>1.4328552803129073</v>
      </c>
      <c r="E234" s="4">
        <f t="shared" si="15"/>
        <v>3.310240963855422</v>
      </c>
      <c r="G234" s="4">
        <f t="shared" si="13"/>
        <v>1.0327570518653322</v>
      </c>
    </row>
    <row r="235" spans="1:7" x14ac:dyDescent="0.2">
      <c r="A235" s="4">
        <f>IF('True_Odds_Calculator_2-way'!A236="","",'True_Odds_Calculator_2-way'!A236)</f>
        <v>2.12</v>
      </c>
      <c r="B235" s="4">
        <f>IF('True_Odds_Calculator_2-way'!B236="","",'True_Odds_Calculator_2-way'!B236)</f>
        <v>1.79</v>
      </c>
      <c r="C235" s="4">
        <f t="shared" si="12"/>
        <v>3.0357331084642114E-2</v>
      </c>
      <c r="D235" s="4">
        <f t="shared" si="14"/>
        <v>2.1904871854075272</v>
      </c>
      <c r="E235" s="4">
        <f t="shared" si="15"/>
        <v>1.8399922420480992</v>
      </c>
      <c r="G235" s="4">
        <f t="shared" si="13"/>
        <v>1.0303573310846421</v>
      </c>
    </row>
    <row r="236" spans="1:7" x14ac:dyDescent="0.2">
      <c r="A236" s="4">
        <f>IF('True_Odds_Calculator_2-way'!A237="","",'True_Odds_Calculator_2-way'!A237)</f>
        <v>2.14</v>
      </c>
      <c r="B236" s="4">
        <f>IF('True_Odds_Calculator_2-way'!B237="","",'True_Odds_Calculator_2-way'!B237)</f>
        <v>1.78</v>
      </c>
      <c r="C236" s="4">
        <f t="shared" si="12"/>
        <v>2.908747243515708E-2</v>
      </c>
      <c r="D236" s="4">
        <f t="shared" si="14"/>
        <v>2.2087440565928333</v>
      </c>
      <c r="E236" s="4">
        <f t="shared" si="15"/>
        <v>1.8273049985608751</v>
      </c>
      <c r="G236" s="4">
        <f t="shared" si="13"/>
        <v>1.0290874724351571</v>
      </c>
    </row>
    <row r="237" spans="1:7" x14ac:dyDescent="0.2">
      <c r="A237" s="4">
        <f>IF('True_Odds_Calculator_2-way'!A238="","",'True_Odds_Calculator_2-way'!A238)</f>
        <v>2.41</v>
      </c>
      <c r="B237" s="4">
        <f>IF('True_Odds_Calculator_2-way'!B238="","",'True_Odds_Calculator_2-way'!B238)</f>
        <v>1.61</v>
      </c>
      <c r="C237" s="4">
        <f t="shared" si="12"/>
        <v>3.6055771758459754E-2</v>
      </c>
      <c r="D237" s="4">
        <f t="shared" si="14"/>
        <v>2.5194636537774748</v>
      </c>
      <c r="E237" s="4">
        <f t="shared" si="15"/>
        <v>1.6581269630990791</v>
      </c>
      <c r="G237" s="4">
        <f t="shared" si="13"/>
        <v>1.0360557717584598</v>
      </c>
    </row>
    <row r="238" spans="1:7" x14ac:dyDescent="0.2">
      <c r="A238" s="4">
        <f>IF('True_Odds_Calculator_2-way'!A239="","",'True_Odds_Calculator_2-way'!A239)</f>
        <v>1.56</v>
      </c>
      <c r="B238" s="4">
        <f>IF('True_Odds_Calculator_2-way'!B239="","",'True_Odds_Calculator_2-way'!B239)</f>
        <v>2.5499999999999998</v>
      </c>
      <c r="C238" s="4">
        <f t="shared" si="12"/>
        <v>3.3182503770738947E-2</v>
      </c>
      <c r="D238" s="4">
        <f t="shared" si="14"/>
        <v>1.6014492753623186</v>
      </c>
      <c r="E238" s="4">
        <f t="shared" si="15"/>
        <v>2.6626506024096379</v>
      </c>
      <c r="G238" s="4">
        <f t="shared" si="13"/>
        <v>1.0331825037707389</v>
      </c>
    </row>
    <row r="239" spans="1:7" x14ac:dyDescent="0.2">
      <c r="A239" s="4">
        <f>IF('True_Odds_Calculator_2-way'!A240="","",'True_Odds_Calculator_2-way'!A240)</f>
        <v>2.4900000000000002</v>
      </c>
      <c r="B239" s="4">
        <f>IF('True_Odds_Calculator_2-way'!B240="","",'True_Odds_Calculator_2-way'!B240)</f>
        <v>1.58</v>
      </c>
      <c r="C239" s="4">
        <f t="shared" si="12"/>
        <v>3.4517818107874465E-2</v>
      </c>
      <c r="D239" s="4">
        <f t="shared" si="14"/>
        <v>2.6018120494676276</v>
      </c>
      <c r="E239" s="4">
        <f t="shared" si="15"/>
        <v>1.6242929689112753</v>
      </c>
      <c r="G239" s="4">
        <f t="shared" si="13"/>
        <v>1.0345178181078745</v>
      </c>
    </row>
    <row r="240" spans="1:7" x14ac:dyDescent="0.2">
      <c r="A240" s="4">
        <f>IF('True_Odds_Calculator_2-way'!A241="","",'True_Odds_Calculator_2-way'!A241)</f>
        <v>2.46</v>
      </c>
      <c r="B240" s="4">
        <f>IF('True_Odds_Calculator_2-way'!B241="","",'True_Odds_Calculator_2-way'!B241)</f>
        <v>1.61</v>
      </c>
      <c r="C240" s="4">
        <f t="shared" si="12"/>
        <v>2.7622077463010708E-2</v>
      </c>
      <c r="D240" s="4">
        <f t="shared" si="14"/>
        <v>2.5465183565871534</v>
      </c>
      <c r="E240" s="4">
        <f t="shared" si="15"/>
        <v>1.6466137280172954</v>
      </c>
      <c r="G240" s="4">
        <f t="shared" si="13"/>
        <v>1.0276220774630107</v>
      </c>
    </row>
    <row r="241" spans="1:7" x14ac:dyDescent="0.2">
      <c r="A241" s="4">
        <f>IF('True_Odds_Calculator_2-way'!A242="","",'True_Odds_Calculator_2-way'!A242)</f>
        <v>2.79</v>
      </c>
      <c r="B241" s="4">
        <f>IF('True_Odds_Calculator_2-way'!B242="","",'True_Odds_Calculator_2-way'!B242)</f>
        <v>1.48</v>
      </c>
      <c r="C241" s="4">
        <f t="shared" si="12"/>
        <v>3.4098614743776068E-2</v>
      </c>
      <c r="D241" s="4">
        <f t="shared" si="14"/>
        <v>2.9293416572077189</v>
      </c>
      <c r="E241" s="4">
        <f t="shared" si="15"/>
        <v>1.5183115163994707</v>
      </c>
      <c r="G241" s="4">
        <f t="shared" si="13"/>
        <v>1.0340986147437761</v>
      </c>
    </row>
    <row r="242" spans="1:7" x14ac:dyDescent="0.2">
      <c r="A242" s="4">
        <f>IF('True_Odds_Calculator_2-way'!A243="","",'True_Odds_Calculator_2-way'!A243)</f>
        <v>1.95</v>
      </c>
      <c r="B242" s="4">
        <f>IF('True_Odds_Calculator_2-way'!B243="","",'True_Odds_Calculator_2-way'!B243)</f>
        <v>1.92</v>
      </c>
      <c r="C242" s="4">
        <f t="shared" si="12"/>
        <v>3.3653846153846256E-2</v>
      </c>
      <c r="D242" s="4">
        <f t="shared" si="14"/>
        <v>2.0161550888529889</v>
      </c>
      <c r="E242" s="4">
        <f t="shared" si="15"/>
        <v>1.9841017488076311</v>
      </c>
      <c r="G242" s="4">
        <f t="shared" si="13"/>
        <v>1.0336538461538463</v>
      </c>
    </row>
    <row r="243" spans="1:7" x14ac:dyDescent="0.2">
      <c r="A243" s="4">
        <f>IF('True_Odds_Calculator_2-way'!A244="","",'True_Odds_Calculator_2-way'!A244)</f>
        <v>1.66</v>
      </c>
      <c r="B243" s="4">
        <f>IF('True_Odds_Calculator_2-way'!B244="","",'True_Odds_Calculator_2-way'!B244)</f>
        <v>2.2599999999999998</v>
      </c>
      <c r="C243" s="4">
        <f t="shared" si="12"/>
        <v>4.4887514660411743E-2</v>
      </c>
      <c r="D243" s="4">
        <f t="shared" si="14"/>
        <v>1.7242393602353159</v>
      </c>
      <c r="E243" s="4">
        <f t="shared" si="15"/>
        <v>2.3807589795659352</v>
      </c>
      <c r="G243" s="4">
        <f t="shared" si="13"/>
        <v>1.0448875146604117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1.89</v>
      </c>
      <c r="C244" s="4">
        <f t="shared" si="12"/>
        <v>3.9304610733182255E-2</v>
      </c>
      <c r="D244" s="4">
        <f t="shared" si="14"/>
        <v>2.0385208012326657</v>
      </c>
      <c r="E244" s="4">
        <f t="shared" si="15"/>
        <v>1.9629080118694364</v>
      </c>
      <c r="G244" s="4">
        <f t="shared" si="13"/>
        <v>1.0393046107331823</v>
      </c>
    </row>
    <row r="245" spans="1:7" x14ac:dyDescent="0.2">
      <c r="A245" s="4">
        <f>IF('True_Odds_Calculator_2-way'!A246="","",'True_Odds_Calculator_2-way'!A246)</f>
        <v>1.6</v>
      </c>
      <c r="B245" s="4">
        <f>IF('True_Odds_Calculator_2-way'!B246="","",'True_Odds_Calculator_2-way'!B246)</f>
        <v>2.38</v>
      </c>
      <c r="C245" s="4">
        <f t="shared" si="12"/>
        <v>4.5168067226890818E-2</v>
      </c>
      <c r="D245" s="4">
        <f t="shared" si="14"/>
        <v>1.65998256320837</v>
      </c>
      <c r="E245" s="4">
        <f t="shared" si="15"/>
        <v>2.5151915455746368</v>
      </c>
      <c r="G245" s="4">
        <f t="shared" si="13"/>
        <v>1.0451680672268908</v>
      </c>
    </row>
    <row r="246" spans="1:7" x14ac:dyDescent="0.2">
      <c r="A246" s="4">
        <f>IF('True_Odds_Calculator_2-way'!A247="","",'True_Odds_Calculator_2-way'!A247)</f>
        <v>1.33</v>
      </c>
      <c r="B246" s="4">
        <f>IF('True_Odds_Calculator_2-way'!B247="","",'True_Odds_Calculator_2-way'!B247)</f>
        <v>3.53</v>
      </c>
      <c r="C246" s="4">
        <f t="shared" si="12"/>
        <v>3.5165818228290124E-2</v>
      </c>
      <c r="D246" s="4">
        <f t="shared" si="14"/>
        <v>1.3618471623953936</v>
      </c>
      <c r="E246" s="4">
        <f t="shared" si="15"/>
        <v>3.7635977393883508</v>
      </c>
      <c r="G246" s="4">
        <f t="shared" si="13"/>
        <v>1.0351658182282901</v>
      </c>
    </row>
    <row r="247" spans="1:7" x14ac:dyDescent="0.2">
      <c r="A247" s="4">
        <f>IF('True_Odds_Calculator_2-way'!A248="","",'True_Odds_Calculator_2-way'!A248)</f>
        <v>1.79</v>
      </c>
      <c r="B247" s="4">
        <f>IF('True_Odds_Calculator_2-way'!B248="","",'True_Odds_Calculator_2-way'!B248)</f>
        <v>2.12</v>
      </c>
      <c r="C247" s="4">
        <f t="shared" si="12"/>
        <v>3.0357331084642114E-2</v>
      </c>
      <c r="D247" s="4">
        <f t="shared" si="14"/>
        <v>1.8399922420480992</v>
      </c>
      <c r="E247" s="4">
        <f t="shared" si="15"/>
        <v>2.1904871854075272</v>
      </c>
      <c r="G247" s="4">
        <f t="shared" si="13"/>
        <v>1.0303573310846421</v>
      </c>
    </row>
    <row r="248" spans="1:7" x14ac:dyDescent="0.2">
      <c r="A248" s="4">
        <f>IF('True_Odds_Calculator_2-way'!A249="","",'True_Odds_Calculator_2-way'!A249)</f>
        <v>2.1800000000000002</v>
      </c>
      <c r="B248" s="4">
        <f>IF('True_Odds_Calculator_2-way'!B249="","",'True_Odds_Calculator_2-way'!B249)</f>
        <v>1.76</v>
      </c>
      <c r="C248" s="4">
        <f t="shared" si="12"/>
        <v>2.6897414512093487E-2</v>
      </c>
      <c r="D248" s="4">
        <f t="shared" si="14"/>
        <v>2.2458440646218687</v>
      </c>
      <c r="E248" s="4">
        <f t="shared" si="15"/>
        <v>1.8026686713023867</v>
      </c>
      <c r="G248" s="4">
        <f t="shared" si="13"/>
        <v>1.0268974145120935</v>
      </c>
    </row>
    <row r="249" spans="1:7" x14ac:dyDescent="0.2">
      <c r="A249" s="4">
        <f>IF('True_Odds_Calculator_2-way'!A250="","",'True_Odds_Calculator_2-way'!A250)</f>
        <v>1.65</v>
      </c>
      <c r="B249" s="4">
        <f>IF('True_Odds_Calculator_2-way'!B250="","",'True_Odds_Calculator_2-way'!B250)</f>
        <v>2.36</v>
      </c>
      <c r="C249" s="4">
        <f t="shared" si="12"/>
        <v>2.9789419619928204E-2</v>
      </c>
      <c r="D249" s="4">
        <f t="shared" si="14"/>
        <v>1.691572545612511</v>
      </c>
      <c r="E249" s="4">
        <f t="shared" si="15"/>
        <v>2.4459798994974875</v>
      </c>
      <c r="G249" s="4">
        <f t="shared" si="13"/>
        <v>1.0297894196199282</v>
      </c>
    </row>
    <row r="250" spans="1:7" x14ac:dyDescent="0.2">
      <c r="A250" s="4">
        <f>IF('True_Odds_Calculator_2-way'!A251="","",'True_Odds_Calculator_2-way'!A251)</f>
        <v>1.48</v>
      </c>
      <c r="B250" s="4">
        <f>IF('True_Odds_Calculator_2-way'!B251="","",'True_Odds_Calculator_2-way'!B251)</f>
        <v>2.8</v>
      </c>
      <c r="C250" s="4">
        <f t="shared" si="12"/>
        <v>3.2818532818532864E-2</v>
      </c>
      <c r="D250" s="4">
        <f t="shared" si="14"/>
        <v>1.5168374816983896</v>
      </c>
      <c r="E250" s="4">
        <f t="shared" si="15"/>
        <v>2.9348441926345612</v>
      </c>
      <c r="G250" s="4">
        <f t="shared" si="13"/>
        <v>1.0328185328185329</v>
      </c>
    </row>
    <row r="251" spans="1:7" x14ac:dyDescent="0.2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12"/>
        <v>3.0736618971912932E-2</v>
      </c>
      <c r="D251" s="4">
        <f t="shared" si="14"/>
        <v>2.1060267857142851</v>
      </c>
      <c r="E251" s="4">
        <f t="shared" si="15"/>
        <v>1.9041372351160444</v>
      </c>
      <c r="G251" s="4">
        <f t="shared" si="13"/>
        <v>1.0307366189719129</v>
      </c>
    </row>
    <row r="252" spans="1:7" x14ac:dyDescent="0.2">
      <c r="A252" s="4">
        <f>IF('True_Odds_Calculator_2-way'!A253="","",'True_Odds_Calculator_2-way'!A253)</f>
        <v>1.68</v>
      </c>
      <c r="B252" s="4">
        <f>IF('True_Odds_Calculator_2-way'!B253="","",'True_Odds_Calculator_2-way'!B253)</f>
        <v>2.2799999999999998</v>
      </c>
      <c r="C252" s="4">
        <f t="shared" si="12"/>
        <v>3.383458646616555E-2</v>
      </c>
      <c r="D252" s="4">
        <f t="shared" si="14"/>
        <v>1.7291440953412784</v>
      </c>
      <c r="E252" s="4">
        <f t="shared" si="15"/>
        <v>2.3714710252600297</v>
      </c>
      <c r="G252" s="4">
        <f t="shared" si="13"/>
        <v>1.0338345864661656</v>
      </c>
    </row>
    <row r="253" spans="1:7" x14ac:dyDescent="0.2">
      <c r="A253" s="4">
        <f>IF('True_Odds_Calculator_2-way'!A254="","",'True_Odds_Calculator_2-way'!A254)</f>
        <v>1.68</v>
      </c>
      <c r="B253" s="4">
        <f>IF('True_Odds_Calculator_2-way'!B254="","",'True_Odds_Calculator_2-way'!B254)</f>
        <v>2.27</v>
      </c>
      <c r="C253" s="4">
        <f t="shared" si="12"/>
        <v>3.5766729599328695E-2</v>
      </c>
      <c r="D253" s="4">
        <f t="shared" si="14"/>
        <v>1.7320374239258789</v>
      </c>
      <c r="E253" s="4">
        <f t="shared" si="15"/>
        <v>2.3660503784588656</v>
      </c>
      <c r="G253" s="4">
        <f t="shared" si="13"/>
        <v>1.0357667295993287</v>
      </c>
    </row>
    <row r="254" spans="1:7" x14ac:dyDescent="0.2">
      <c r="A254" s="4">
        <f>IF('True_Odds_Calculator_2-way'!A255="","",'True_Odds_Calculator_2-way'!A255)</f>
        <v>1.93</v>
      </c>
      <c r="B254" s="4">
        <f>IF('True_Odds_Calculator_2-way'!B255="","",'True_Odds_Calculator_2-way'!B255)</f>
        <v>1.98</v>
      </c>
      <c r="C254" s="4">
        <f t="shared" si="12"/>
        <v>2.3185220076411994E-2</v>
      </c>
      <c r="D254" s="4">
        <f t="shared" si="14"/>
        <v>1.974169551066798</v>
      </c>
      <c r="E254" s="4">
        <f t="shared" si="15"/>
        <v>2.0265153523890338</v>
      </c>
      <c r="G254" s="4">
        <f t="shared" si="13"/>
        <v>1.023185220076412</v>
      </c>
    </row>
    <row r="255" spans="1:7" x14ac:dyDescent="0.2">
      <c r="A255" s="4">
        <f>IF('True_Odds_Calculator_2-way'!A256="","",'True_Odds_Calculator_2-way'!A256)</f>
        <v>2.2599999999999998</v>
      </c>
      <c r="B255" s="4">
        <f>IF('True_Odds_Calculator_2-way'!B256="","",'True_Odds_Calculator_2-way'!B256)</f>
        <v>1.7</v>
      </c>
      <c r="C255" s="4">
        <f t="shared" si="12"/>
        <v>3.0713170223841679E-2</v>
      </c>
      <c r="D255" s="4">
        <f t="shared" si="14"/>
        <v>2.3412553321145642</v>
      </c>
      <c r="E255" s="4">
        <f t="shared" si="15"/>
        <v>1.7455701953657428</v>
      </c>
      <c r="G255" s="4">
        <f t="shared" si="13"/>
        <v>1.0307131702238417</v>
      </c>
    </row>
    <row r="256" spans="1:7" x14ac:dyDescent="0.2">
      <c r="A256" s="4">
        <f>IF('True_Odds_Calculator_2-way'!A257="","",'True_Odds_Calculator_2-way'!A257)</f>
        <v>1.6</v>
      </c>
      <c r="B256" s="4">
        <f>IF('True_Odds_Calculator_2-way'!B257="","",'True_Odds_Calculator_2-way'!B257)</f>
        <v>2.48</v>
      </c>
      <c r="C256" s="4">
        <f t="shared" si="12"/>
        <v>2.8225806451612989E-2</v>
      </c>
      <c r="D256" s="4">
        <f t="shared" si="14"/>
        <v>1.6369636963696372</v>
      </c>
      <c r="E256" s="4">
        <f t="shared" si="15"/>
        <v>2.5699481865284977</v>
      </c>
      <c r="G256" s="4">
        <f t="shared" si="13"/>
        <v>1.028225806451613</v>
      </c>
    </row>
    <row r="257" spans="1:7" x14ac:dyDescent="0.2">
      <c r="A257" s="4">
        <f>IF('True_Odds_Calculator_2-way'!A258="","",'True_Odds_Calculator_2-way'!A258)</f>
        <v>2.46</v>
      </c>
      <c r="B257" s="4">
        <f>IF('True_Odds_Calculator_2-way'!B258="","",'True_Odds_Calculator_2-way'!B258)</f>
        <v>1.61</v>
      </c>
      <c r="C257" s="4">
        <f t="shared" si="12"/>
        <v>2.7622077463010708E-2</v>
      </c>
      <c r="D257" s="4">
        <f t="shared" si="14"/>
        <v>2.5465183565871534</v>
      </c>
      <c r="E257" s="4">
        <f t="shared" si="15"/>
        <v>1.6466137280172954</v>
      </c>
      <c r="G257" s="4">
        <f t="shared" si="13"/>
        <v>1.0276220774630107</v>
      </c>
    </row>
    <row r="258" spans="1:7" x14ac:dyDescent="0.2">
      <c r="A258" s="4">
        <f>IF('True_Odds_Calculator_2-way'!A259="","",'True_Odds_Calculator_2-way'!A259)</f>
        <v>2.0499999999999998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2.8345418589321048E-2</v>
      </c>
      <c r="D258" s="4">
        <f t="shared" si="14"/>
        <v>2.1113430758524703</v>
      </c>
      <c r="E258" s="4">
        <f t="shared" si="15"/>
        <v>1.8998121477770822</v>
      </c>
      <c r="G258" s="4">
        <f t="shared" ref="G258:G321" si="17">IF(A258="","",C258+1)</f>
        <v>1.028345418589321</v>
      </c>
    </row>
    <row r="259" spans="1:7" x14ac:dyDescent="0.2">
      <c r="A259" s="4">
        <f>IF('True_Odds_Calculator_2-way'!A260="","",'True_Odds_Calculator_2-way'!A260)</f>
        <v>2.25</v>
      </c>
      <c r="B259" s="4">
        <f>IF('True_Odds_Calculator_2-way'!B260="","",'True_Odds_Calculator_2-way'!B260)</f>
        <v>1.7</v>
      </c>
      <c r="C259" s="4">
        <f t="shared" si="16"/>
        <v>3.2679738562091387E-2</v>
      </c>
      <c r="D259" s="4">
        <f t="shared" ref="D259:D322" si="18">IF(A259="","",(2*A259)/(2-($C259*A259)))</f>
        <v>2.3358778625954195</v>
      </c>
      <c r="E259" s="4">
        <f t="shared" ref="E259:E322" si="19">IF(B259="","",(2*B259)/(2-($C259*B259)))</f>
        <v>1.7485714285714284</v>
      </c>
      <c r="G259" s="4">
        <f t="shared" si="17"/>
        <v>1.0326797385620914</v>
      </c>
    </row>
    <row r="260" spans="1:7" x14ac:dyDescent="0.2">
      <c r="A260" s="4">
        <f>IF('True_Odds_Calculator_2-way'!A261="","",'True_Odds_Calculator_2-way'!A261)</f>
        <v>2.29</v>
      </c>
      <c r="B260" s="4">
        <f>IF('True_Odds_Calculator_2-way'!B261="","",'True_Odds_Calculator_2-way'!B261)</f>
        <v>1.68</v>
      </c>
      <c r="C260" s="4">
        <f t="shared" si="16"/>
        <v>3.1919317945518833E-2</v>
      </c>
      <c r="D260" s="4">
        <f t="shared" si="18"/>
        <v>2.3768688990485605</v>
      </c>
      <c r="E260" s="4">
        <f t="shared" si="19"/>
        <v>1.7262855604415328</v>
      </c>
      <c r="G260" s="4">
        <f t="shared" si="17"/>
        <v>1.0319193179455188</v>
      </c>
    </row>
    <row r="261" spans="1:7" x14ac:dyDescent="0.2">
      <c r="A261" s="4">
        <f>IF('True_Odds_Calculator_2-way'!A262="","",'True_Odds_Calculator_2-way'!A262)</f>
        <v>2.35</v>
      </c>
      <c r="B261" s="4">
        <f>IF('True_Odds_Calculator_2-way'!B262="","",'True_Odds_Calculator_2-way'!B262)</f>
        <v>1.65</v>
      </c>
      <c r="C261" s="4">
        <f t="shared" si="16"/>
        <v>3.1592520954223158E-2</v>
      </c>
      <c r="D261" s="4">
        <f t="shared" si="18"/>
        <v>2.4405979543666407</v>
      </c>
      <c r="E261" s="4">
        <f t="shared" si="19"/>
        <v>1.6941561987984708</v>
      </c>
      <c r="G261" s="4">
        <f t="shared" si="17"/>
        <v>1.0315925209542232</v>
      </c>
    </row>
    <row r="262" spans="1:7" x14ac:dyDescent="0.2">
      <c r="A262" s="4">
        <f>IF('True_Odds_Calculator_2-way'!A263="","",'True_Odds_Calculator_2-way'!A263)</f>
        <v>2.21</v>
      </c>
      <c r="B262" s="4">
        <f>IF('True_Odds_Calculator_2-way'!B263="","",'True_Odds_Calculator_2-way'!B263)</f>
        <v>1.72</v>
      </c>
      <c r="C262" s="4">
        <f t="shared" si="16"/>
        <v>3.3884036620014824E-2</v>
      </c>
      <c r="D262" s="4">
        <f t="shared" si="18"/>
        <v>2.2959652089876781</v>
      </c>
      <c r="E262" s="4">
        <f t="shared" si="19"/>
        <v>1.7716256524981358</v>
      </c>
      <c r="G262" s="4">
        <f t="shared" si="17"/>
        <v>1.0338840366200148</v>
      </c>
    </row>
    <row r="263" spans="1:7" x14ac:dyDescent="0.2">
      <c r="A263" s="4">
        <f>IF('True_Odds_Calculator_2-way'!A264="","",'True_Odds_Calculator_2-way'!A264)</f>
        <v>1.72</v>
      </c>
      <c r="B263" s="4">
        <f>IF('True_Odds_Calculator_2-way'!B264="","",'True_Odds_Calculator_2-way'!B264)</f>
        <v>2.2000000000000002</v>
      </c>
      <c r="C263" s="4">
        <f t="shared" si="16"/>
        <v>3.5940803382663811E-2</v>
      </c>
      <c r="D263" s="4">
        <f t="shared" si="18"/>
        <v>1.7748592870544089</v>
      </c>
      <c r="E263" s="4">
        <f t="shared" si="19"/>
        <v>2.2905569007263922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2.2000000000000002</v>
      </c>
      <c r="B264" s="4">
        <f>IF('True_Odds_Calculator_2-way'!B265="","",'True_Odds_Calculator_2-way'!B265)</f>
        <v>1.72</v>
      </c>
      <c r="C264" s="4">
        <f t="shared" si="16"/>
        <v>3.5940803382663811E-2</v>
      </c>
      <c r="D264" s="4">
        <f t="shared" si="18"/>
        <v>2.2905569007263922</v>
      </c>
      <c r="E264" s="4">
        <f t="shared" si="19"/>
        <v>1.7748592870544089</v>
      </c>
      <c r="G264" s="4">
        <f t="shared" si="17"/>
        <v>1.0359408033826638</v>
      </c>
    </row>
    <row r="265" spans="1:7" x14ac:dyDescent="0.2">
      <c r="A265" s="4">
        <f>IF('True_Odds_Calculator_2-way'!A266="","",'True_Odds_Calculator_2-way'!A266)</f>
        <v>2</v>
      </c>
      <c r="B265" s="4">
        <f>IF('True_Odds_Calculator_2-way'!B266="","",'True_Odds_Calculator_2-way'!B266)</f>
        <v>1.89</v>
      </c>
      <c r="C265" s="4">
        <f t="shared" si="16"/>
        <v>2.9100529100529293E-2</v>
      </c>
      <c r="D265" s="4">
        <f t="shared" si="18"/>
        <v>2.0599455040871937</v>
      </c>
      <c r="E265" s="4">
        <f t="shared" si="19"/>
        <v>1.9434447300771212</v>
      </c>
      <c r="G265" s="4">
        <f t="shared" si="17"/>
        <v>1.0291005291005293</v>
      </c>
    </row>
    <row r="266" spans="1:7" x14ac:dyDescent="0.2">
      <c r="A266" s="4">
        <f>IF('True_Odds_Calculator_2-way'!A267="","",'True_Odds_Calculator_2-way'!A267)</f>
        <v>2.54</v>
      </c>
      <c r="B266" s="4">
        <f>IF('True_Odds_Calculator_2-way'!B267="","",'True_Odds_Calculator_2-way'!B267)</f>
        <v>1.56</v>
      </c>
      <c r="C266" s="4">
        <f t="shared" si="16"/>
        <v>3.4726428427215739E-2</v>
      </c>
      <c r="D266" s="4">
        <f t="shared" si="18"/>
        <v>2.6571888412017164</v>
      </c>
      <c r="E266" s="4">
        <f t="shared" si="19"/>
        <v>1.6034315312398835</v>
      </c>
      <c r="G266" s="4">
        <f t="shared" si="17"/>
        <v>1.0347264284272157</v>
      </c>
    </row>
    <row r="267" spans="1:7" x14ac:dyDescent="0.2">
      <c r="A267" s="4">
        <f>IF('True_Odds_Calculator_2-way'!A268="","",'True_Odds_Calculator_2-way'!A268)</f>
        <v>2.77</v>
      </c>
      <c r="B267" s="4">
        <f>IF('True_Odds_Calculator_2-way'!B268="","",'True_Odds_Calculator_2-way'!B268)</f>
        <v>1.49</v>
      </c>
      <c r="C267" s="4">
        <f t="shared" si="16"/>
        <v>3.2151769922225348E-2</v>
      </c>
      <c r="D267" s="4">
        <f t="shared" si="18"/>
        <v>2.8990973905103088</v>
      </c>
      <c r="E267" s="4">
        <f t="shared" si="19"/>
        <v>1.5265659386385075</v>
      </c>
      <c r="G267" s="4">
        <f t="shared" si="17"/>
        <v>1.0321517699222253</v>
      </c>
    </row>
    <row r="268" spans="1:7" x14ac:dyDescent="0.2">
      <c r="A268" s="4">
        <f>IF('True_Odds_Calculator_2-way'!A269="","",'True_Odds_Calculator_2-way'!A269)</f>
        <v>2.66</v>
      </c>
      <c r="B268" s="4">
        <f>IF('True_Odds_Calculator_2-way'!B269="","",'True_Odds_Calculator_2-way'!B269)</f>
        <v>1.52</v>
      </c>
      <c r="C268" s="4">
        <f t="shared" si="16"/>
        <v>3.383458646616555E-2</v>
      </c>
      <c r="D268" s="4">
        <f t="shared" si="18"/>
        <v>2.7853403141361261</v>
      </c>
      <c r="E268" s="4">
        <f t="shared" si="19"/>
        <v>1.5601173020527861</v>
      </c>
      <c r="G268" s="4">
        <f t="shared" si="17"/>
        <v>1.0338345864661656</v>
      </c>
    </row>
    <row r="269" spans="1:7" x14ac:dyDescent="0.2">
      <c r="A269" s="4">
        <f>IF('True_Odds_Calculator_2-way'!A270="","",'True_Odds_Calculator_2-way'!A270)</f>
        <v>1.88</v>
      </c>
      <c r="B269" s="4">
        <f>IF('True_Odds_Calculator_2-way'!B270="","",'True_Odds_Calculator_2-way'!B270)</f>
        <v>1.97</v>
      </c>
      <c r="C269" s="4">
        <f t="shared" si="16"/>
        <v>3.9529106814990778E-2</v>
      </c>
      <c r="D269" s="4">
        <f t="shared" si="18"/>
        <v>1.9525516659637281</v>
      </c>
      <c r="E269" s="4">
        <f t="shared" si="19"/>
        <v>2.049811822005756</v>
      </c>
      <c r="G269" s="4">
        <f t="shared" si="17"/>
        <v>1.0395291068149908</v>
      </c>
    </row>
    <row r="270" spans="1:7" x14ac:dyDescent="0.2">
      <c r="A270" s="4">
        <f>IF('True_Odds_Calculator_2-way'!A271="","",'True_Odds_Calculator_2-way'!A271)</f>
        <v>2.29</v>
      </c>
      <c r="B270" s="4">
        <f>IF('True_Odds_Calculator_2-way'!B271="","",'True_Odds_Calculator_2-way'!B271)</f>
        <v>1.65</v>
      </c>
      <c r="C270" s="4">
        <f t="shared" si="16"/>
        <v>4.2741828768029677E-2</v>
      </c>
      <c r="D270" s="4">
        <f t="shared" si="18"/>
        <v>2.40783813923849</v>
      </c>
      <c r="E270" s="4">
        <f t="shared" si="19"/>
        <v>1.7103089283693562</v>
      </c>
      <c r="G270" s="4">
        <f t="shared" si="17"/>
        <v>1.0427418287680297</v>
      </c>
    </row>
    <row r="271" spans="1:7" x14ac:dyDescent="0.2">
      <c r="A271" s="4">
        <f>IF('True_Odds_Calculator_2-way'!A272="","",'True_Odds_Calculator_2-way'!A272)</f>
        <v>2.1</v>
      </c>
      <c r="B271" s="4">
        <f>IF('True_Odds_Calculator_2-way'!B272="","",'True_Odds_Calculator_2-way'!B272)</f>
        <v>1.76</v>
      </c>
      <c r="C271" s="4">
        <f t="shared" si="16"/>
        <v>4.4372294372294396E-2</v>
      </c>
      <c r="D271" s="4">
        <f t="shared" si="18"/>
        <v>2.2026221692491061</v>
      </c>
      <c r="E271" s="4">
        <f t="shared" si="19"/>
        <v>1.8315163528245788</v>
      </c>
      <c r="G271" s="4">
        <f t="shared" si="17"/>
        <v>1.0443722943722944</v>
      </c>
    </row>
    <row r="272" spans="1:7" x14ac:dyDescent="0.2">
      <c r="A272" s="4">
        <f>IF('True_Odds_Calculator_2-way'!A273="","",'True_Odds_Calculator_2-way'!A273)</f>
        <v>2.1</v>
      </c>
      <c r="B272" s="4">
        <f>IF('True_Odds_Calculator_2-way'!B273="","",'True_Odds_Calculator_2-way'!B273)</f>
        <v>1.76</v>
      </c>
      <c r="C272" s="4">
        <f t="shared" si="16"/>
        <v>4.4372294372294396E-2</v>
      </c>
      <c r="D272" s="4">
        <f t="shared" si="18"/>
        <v>2.2026221692491061</v>
      </c>
      <c r="E272" s="4">
        <f t="shared" si="19"/>
        <v>1.8315163528245788</v>
      </c>
      <c r="G272" s="4">
        <f t="shared" si="17"/>
        <v>1.0443722943722944</v>
      </c>
    </row>
    <row r="273" spans="1:7" x14ac:dyDescent="0.2">
      <c r="A273" s="4">
        <f>IF('True_Odds_Calculator_2-way'!A274="","",'True_Odds_Calculator_2-way'!A274)</f>
        <v>2.17</v>
      </c>
      <c r="B273" s="4">
        <f>IF('True_Odds_Calculator_2-way'!B274="","",'True_Odds_Calculator_2-way'!B274)</f>
        <v>1.71</v>
      </c>
      <c r="C273" s="4">
        <f t="shared" si="16"/>
        <v>4.5624814724984475E-2</v>
      </c>
      <c r="D273" s="4">
        <f t="shared" si="18"/>
        <v>2.2830159657919831</v>
      </c>
      <c r="E273" s="4">
        <f t="shared" si="19"/>
        <v>1.7794135277051812</v>
      </c>
      <c r="G273" s="4">
        <f t="shared" si="17"/>
        <v>1.0456248147249845</v>
      </c>
    </row>
    <row r="274" spans="1:7" x14ac:dyDescent="0.2">
      <c r="A274" s="4">
        <f>IF('True_Odds_Calculator_2-way'!A275="","",'True_Odds_Calculator_2-way'!A275)</f>
        <v>1.96</v>
      </c>
      <c r="B274" s="4">
        <f>IF('True_Odds_Calculator_2-way'!B275="","",'True_Odds_Calculator_2-way'!B275)</f>
        <v>1.89</v>
      </c>
      <c r="C274" s="4">
        <f t="shared" si="16"/>
        <v>3.9304610733182255E-2</v>
      </c>
      <c r="D274" s="4">
        <f t="shared" si="18"/>
        <v>2.0385208012326657</v>
      </c>
      <c r="E274" s="4">
        <f t="shared" si="19"/>
        <v>1.9629080118694364</v>
      </c>
      <c r="G274" s="4">
        <f t="shared" si="17"/>
        <v>1.0393046107331823</v>
      </c>
    </row>
    <row r="275" spans="1:7" x14ac:dyDescent="0.2">
      <c r="A275" s="4">
        <f>IF('True_Odds_Calculator_2-way'!A276="","",'True_Odds_Calculator_2-way'!A276)</f>
        <v>2.0099999999999998</v>
      </c>
      <c r="B275" s="4">
        <f>IF('True_Odds_Calculator_2-way'!B276="","",'True_Odds_Calculator_2-way'!B276)</f>
        <v>1.85</v>
      </c>
      <c r="C275" s="4">
        <f t="shared" si="16"/>
        <v>3.80529783514858E-2</v>
      </c>
      <c r="D275" s="4">
        <f t="shared" si="18"/>
        <v>2.0899255304201207</v>
      </c>
      <c r="E275" s="4">
        <f t="shared" si="19"/>
        <v>1.9174938764986464</v>
      </c>
      <c r="G275" s="4">
        <f t="shared" si="17"/>
        <v>1.0380529783514858</v>
      </c>
    </row>
    <row r="276" spans="1:7" x14ac:dyDescent="0.2">
      <c r="A276" s="4">
        <f>IF('True_Odds_Calculator_2-way'!A277="","",'True_Odds_Calculator_2-way'!A277)</f>
        <v>1.8</v>
      </c>
      <c r="B276" s="4">
        <f>IF('True_Odds_Calculator_2-way'!B277="","",'True_Odds_Calculator_2-way'!B277)</f>
        <v>2.0499999999999998</v>
      </c>
      <c r="C276" s="4">
        <f t="shared" si="16"/>
        <v>4.3360433604336057E-2</v>
      </c>
      <c r="D276" s="4">
        <f t="shared" si="18"/>
        <v>1.8730964467005078</v>
      </c>
      <c r="E276" s="4">
        <f t="shared" si="19"/>
        <v>2.1453488372093021</v>
      </c>
      <c r="G276" s="4">
        <f t="shared" si="17"/>
        <v>1.0433604336043361</v>
      </c>
    </row>
    <row r="277" spans="1:7" x14ac:dyDescent="0.2">
      <c r="A277" s="4">
        <f>IF('True_Odds_Calculator_2-way'!A278="","",'True_Odds_Calculator_2-way'!A278)</f>
        <v>2.06</v>
      </c>
      <c r="B277" s="4">
        <f>IF('True_Odds_Calculator_2-way'!B278="","",'True_Odds_Calculator_2-way'!B278)</f>
        <v>1.81</v>
      </c>
      <c r="C277" s="4">
        <f t="shared" si="16"/>
        <v>3.7923081049187513E-2</v>
      </c>
      <c r="D277" s="4">
        <f t="shared" si="18"/>
        <v>2.1437359857413907</v>
      </c>
      <c r="E277" s="4">
        <f t="shared" si="19"/>
        <v>1.8743276529432467</v>
      </c>
      <c r="G277" s="4">
        <f t="shared" si="17"/>
        <v>1.0379230810491875</v>
      </c>
    </row>
    <row r="278" spans="1:7" x14ac:dyDescent="0.2">
      <c r="A278" s="4">
        <f>IF('True_Odds_Calculator_2-way'!A279="","",'True_Odds_Calculator_2-way'!A279)</f>
        <v>1.71</v>
      </c>
      <c r="B278" s="4">
        <f>IF('True_Odds_Calculator_2-way'!B279="","",'True_Odds_Calculator_2-way'!B279)</f>
        <v>2.1800000000000002</v>
      </c>
      <c r="C278" s="4">
        <f t="shared" si="16"/>
        <v>4.3510917967702012E-2</v>
      </c>
      <c r="D278" s="4">
        <f t="shared" si="18"/>
        <v>1.7760731811901471</v>
      </c>
      <c r="E278" s="4">
        <f t="shared" si="19"/>
        <v>2.2885382773650926</v>
      </c>
      <c r="G278" s="4">
        <f t="shared" si="17"/>
        <v>1.043510917967702</v>
      </c>
    </row>
    <row r="279" spans="1:7" x14ac:dyDescent="0.2">
      <c r="A279" s="4">
        <f>IF('True_Odds_Calculator_2-way'!A280="","",'True_Odds_Calculator_2-way'!A280)</f>
        <v>1.98</v>
      </c>
      <c r="B279" s="4">
        <f>IF('True_Odds_Calculator_2-way'!B280="","",'True_Odds_Calculator_2-way'!B280)</f>
        <v>1.88</v>
      </c>
      <c r="C279" s="4">
        <f t="shared" si="16"/>
        <v>3.6965398667526461E-2</v>
      </c>
      <c r="D279" s="4">
        <f t="shared" si="18"/>
        <v>2.0552120141342756</v>
      </c>
      <c r="E279" s="4">
        <f t="shared" si="19"/>
        <v>1.9476768522394308</v>
      </c>
      <c r="G279" s="4">
        <f t="shared" si="17"/>
        <v>1.0369653986675265</v>
      </c>
    </row>
    <row r="280" spans="1:7" x14ac:dyDescent="0.2">
      <c r="A280" s="4">
        <f>IF('True_Odds_Calculator_2-way'!A281="","",'True_Odds_Calculator_2-way'!A281)</f>
        <v>1.96</v>
      </c>
      <c r="B280" s="4">
        <f>IF('True_Odds_Calculator_2-way'!B281="","",'True_Odds_Calculator_2-way'!B281)</f>
        <v>1.89</v>
      </c>
      <c r="C280" s="4">
        <f t="shared" si="16"/>
        <v>3.9304610733182255E-2</v>
      </c>
      <c r="D280" s="4">
        <f t="shared" si="18"/>
        <v>2.0385208012326657</v>
      </c>
      <c r="E280" s="4">
        <f t="shared" si="19"/>
        <v>1.9629080118694364</v>
      </c>
      <c r="G280" s="4">
        <f t="shared" si="17"/>
        <v>1.0393046107331823</v>
      </c>
    </row>
    <row r="281" spans="1:7" x14ac:dyDescent="0.2">
      <c r="A281" s="4">
        <f>IF('True_Odds_Calculator_2-way'!A282="","",'True_Odds_Calculator_2-way'!A282)</f>
        <v>1.82</v>
      </c>
      <c r="B281" s="4">
        <f>IF('True_Odds_Calculator_2-way'!B282="","",'True_Odds_Calculator_2-way'!B282)</f>
        <v>2.0499999999999998</v>
      </c>
      <c r="C281" s="4">
        <f t="shared" si="16"/>
        <v>3.7255427499329974E-2</v>
      </c>
      <c r="D281" s="4">
        <f t="shared" si="18"/>
        <v>1.8838677101741985</v>
      </c>
      <c r="E281" s="4">
        <f t="shared" si="19"/>
        <v>2.1313910311339619</v>
      </c>
      <c r="G281" s="4">
        <f t="shared" si="17"/>
        <v>1.03725542749933</v>
      </c>
    </row>
    <row r="282" spans="1:7" x14ac:dyDescent="0.2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1.87</v>
      </c>
      <c r="C282" s="4">
        <f t="shared" si="16"/>
        <v>3.9809863339275164E-2</v>
      </c>
      <c r="D282" s="4">
        <f t="shared" si="18"/>
        <v>2.0612369871402327</v>
      </c>
      <c r="E282" s="4">
        <f t="shared" si="19"/>
        <v>1.9422965954991347</v>
      </c>
      <c r="G282" s="4">
        <f t="shared" si="17"/>
        <v>1.0398098633392752</v>
      </c>
    </row>
    <row r="283" spans="1:7" x14ac:dyDescent="0.2">
      <c r="A283" s="4">
        <f>IF('True_Odds_Calculator_2-way'!A284="","",'True_Odds_Calculator_2-way'!A284)</f>
        <v>2.23</v>
      </c>
      <c r="B283" s="4">
        <f>IF('True_Odds_Calculator_2-way'!B284="","",'True_Odds_Calculator_2-way'!B284)</f>
        <v>1.68</v>
      </c>
      <c r="C283" s="4">
        <f t="shared" si="16"/>
        <v>4.3668588511637907E-2</v>
      </c>
      <c r="D283" s="4">
        <f t="shared" si="18"/>
        <v>2.3441371542985863</v>
      </c>
      <c r="E283" s="4">
        <f t="shared" si="19"/>
        <v>1.7439716972348942</v>
      </c>
      <c r="G283" s="4">
        <f t="shared" si="17"/>
        <v>1.0436685885116379</v>
      </c>
    </row>
    <row r="284" spans="1:7" x14ac:dyDescent="0.2">
      <c r="A284" s="4">
        <f>IF('True_Odds_Calculator_2-way'!A285="","",'True_Odds_Calculator_2-way'!A285)</f>
        <v>2.0499999999999998</v>
      </c>
      <c r="B284" s="4">
        <f>IF('True_Odds_Calculator_2-way'!B285="","",'True_Odds_Calculator_2-way'!B285)</f>
        <v>1.82</v>
      </c>
      <c r="C284" s="4">
        <f t="shared" si="16"/>
        <v>3.7255427499329974E-2</v>
      </c>
      <c r="D284" s="4">
        <f t="shared" si="18"/>
        <v>2.1313910311339619</v>
      </c>
      <c r="E284" s="4">
        <f t="shared" si="19"/>
        <v>1.8838677101741985</v>
      </c>
      <c r="G284" s="4">
        <f t="shared" si="17"/>
        <v>1.03725542749933</v>
      </c>
    </row>
    <row r="285" spans="1:7" x14ac:dyDescent="0.2">
      <c r="A285" s="4">
        <f>IF('True_Odds_Calculator_2-way'!A286="","",'True_Odds_Calculator_2-way'!A286)</f>
        <v>2.09</v>
      </c>
      <c r="B285" s="4">
        <f>IF('True_Odds_Calculator_2-way'!B286="","",'True_Odds_Calculator_2-way'!B286)</f>
        <v>1.77</v>
      </c>
      <c r="C285" s="4">
        <f t="shared" si="16"/>
        <v>4.3440650933960434E-2</v>
      </c>
      <c r="D285" s="4">
        <f t="shared" si="18"/>
        <v>2.1893883348622492</v>
      </c>
      <c r="E285" s="4">
        <f t="shared" si="19"/>
        <v>1.8407682929863407</v>
      </c>
      <c r="G285" s="4">
        <f t="shared" si="17"/>
        <v>1.0434406509339604</v>
      </c>
    </row>
    <row r="286" spans="1:7" x14ac:dyDescent="0.2">
      <c r="A286" s="4">
        <f>IF('True_Odds_Calculator_2-way'!A287="","",'True_Odds_Calculator_2-way'!A287)</f>
        <v>2.0699999999999998</v>
      </c>
      <c r="B286" s="4">
        <f>IF('True_Odds_Calculator_2-way'!B287="","",'True_Odds_Calculator_2-way'!B287)</f>
        <v>1.78</v>
      </c>
      <c r="C286" s="4">
        <f t="shared" si="16"/>
        <v>4.4889540248602255E-2</v>
      </c>
      <c r="D286" s="4">
        <f t="shared" si="18"/>
        <v>2.1708596005420371</v>
      </c>
      <c r="E286" s="4">
        <f t="shared" si="19"/>
        <v>1.8540733658732955</v>
      </c>
      <c r="G286" s="4">
        <f t="shared" si="17"/>
        <v>1.0448895402486023</v>
      </c>
    </row>
    <row r="287" spans="1:7" x14ac:dyDescent="0.2">
      <c r="A287" s="4">
        <f>IF('True_Odds_Calculator_2-way'!A288="","",'True_Odds_Calculator_2-way'!A288)</f>
        <v>2.19</v>
      </c>
      <c r="B287" s="4">
        <f>IF('True_Odds_Calculator_2-way'!B288="","",'True_Odds_Calculator_2-way'!B288)</f>
        <v>1.7</v>
      </c>
      <c r="C287" s="4">
        <f t="shared" si="16"/>
        <v>4.485629868385721E-2</v>
      </c>
      <c r="D287" s="4">
        <f t="shared" si="18"/>
        <v>2.3031240334055059</v>
      </c>
      <c r="E287" s="4">
        <f t="shared" si="19"/>
        <v>1.7673866603370521</v>
      </c>
      <c r="G287" s="4">
        <f t="shared" si="17"/>
        <v>1.0448562986838572</v>
      </c>
    </row>
    <row r="288" spans="1:7" x14ac:dyDescent="0.2">
      <c r="A288" s="4">
        <f>IF('True_Odds_Calculator_2-way'!A289="","",'True_Odds_Calculator_2-way'!A289)</f>
        <v>2.17</v>
      </c>
      <c r="B288" s="4">
        <f>IF('True_Odds_Calculator_2-way'!B289="","",'True_Odds_Calculator_2-way'!B289)</f>
        <v>1.72</v>
      </c>
      <c r="C288" s="4">
        <f t="shared" si="16"/>
        <v>4.2224841924766832E-2</v>
      </c>
      <c r="D288" s="4">
        <f t="shared" si="18"/>
        <v>2.2741896173531559</v>
      </c>
      <c r="E288" s="4">
        <f t="shared" si="19"/>
        <v>1.7848125478194337</v>
      </c>
      <c r="G288" s="4">
        <f t="shared" si="17"/>
        <v>1.0422248419247668</v>
      </c>
    </row>
    <row r="289" spans="1:7" x14ac:dyDescent="0.2">
      <c r="A289" s="4">
        <f>IF('True_Odds_Calculator_2-way'!A290="","",'True_Odds_Calculator_2-way'!A290)</f>
        <v>2.12</v>
      </c>
      <c r="B289" s="4">
        <f>IF('True_Odds_Calculator_2-way'!B290="","",'True_Odds_Calculator_2-way'!B290)</f>
        <v>1.75</v>
      </c>
      <c r="C289" s="4">
        <f t="shared" si="16"/>
        <v>4.3126684636118462E-2</v>
      </c>
      <c r="D289" s="4">
        <f t="shared" si="18"/>
        <v>2.2215568862275448</v>
      </c>
      <c r="E289" s="4">
        <f t="shared" si="19"/>
        <v>1.8186274509803919</v>
      </c>
      <c r="G289" s="4">
        <f t="shared" si="17"/>
        <v>1.0431266846361185</v>
      </c>
    </row>
    <row r="290" spans="1:7" x14ac:dyDescent="0.2">
      <c r="A290" s="4">
        <f>IF('True_Odds_Calculator_2-way'!A291="","",'True_Odds_Calculator_2-way'!A291)</f>
        <v>2.36</v>
      </c>
      <c r="B290" s="4">
        <f>IF('True_Odds_Calculator_2-way'!B291="","",'True_Odds_Calculator_2-way'!B291)</f>
        <v>1.61</v>
      </c>
      <c r="C290" s="4">
        <f t="shared" si="16"/>
        <v>4.4846825981682326E-2</v>
      </c>
      <c r="D290" s="4">
        <f t="shared" si="18"/>
        <v>2.4918677859391396</v>
      </c>
      <c r="E290" s="4">
        <f t="shared" si="19"/>
        <v>1.6703006857745737</v>
      </c>
      <c r="G290" s="4">
        <f t="shared" si="17"/>
        <v>1.0448468259816823</v>
      </c>
    </row>
    <row r="291" spans="1:7" x14ac:dyDescent="0.2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</v>
      </c>
      <c r="C291" s="4">
        <f t="shared" si="16"/>
        <v>4.4372294372294396E-2</v>
      </c>
      <c r="D291" s="4">
        <f t="shared" si="18"/>
        <v>1.8315163528245788</v>
      </c>
      <c r="E291" s="4">
        <f t="shared" si="19"/>
        <v>2.2026221692491061</v>
      </c>
      <c r="G291" s="4">
        <f t="shared" si="17"/>
        <v>1.0443722943722944</v>
      </c>
    </row>
    <row r="292" spans="1:7" x14ac:dyDescent="0.2">
      <c r="A292" s="4">
        <f>IF('True_Odds_Calculator_2-way'!A293="","",'True_Odds_Calculator_2-way'!A293)</f>
        <v>2.08</v>
      </c>
      <c r="B292" s="4">
        <f>IF('True_Odds_Calculator_2-way'!B293="","",'True_Odds_Calculator_2-way'!B293)</f>
        <v>1.75</v>
      </c>
      <c r="C292" s="4">
        <f t="shared" si="16"/>
        <v>5.2197802197802012E-2</v>
      </c>
      <c r="D292" s="4">
        <f t="shared" si="18"/>
        <v>2.1993957703927487</v>
      </c>
      <c r="E292" s="4">
        <f t="shared" si="19"/>
        <v>1.8337531486146093</v>
      </c>
      <c r="G292" s="4">
        <f t="shared" si="17"/>
        <v>1.052197802197802</v>
      </c>
    </row>
    <row r="293" spans="1:7" x14ac:dyDescent="0.2">
      <c r="A293" s="4">
        <f>IF('True_Odds_Calculator_2-way'!A294="","",'True_Odds_Calculator_2-way'!A294)</f>
        <v>2.19</v>
      </c>
      <c r="B293" s="4">
        <f>IF('True_Odds_Calculator_2-way'!B294="","",'True_Odds_Calculator_2-way'!B294)</f>
        <v>1.68</v>
      </c>
      <c r="C293" s="4">
        <f t="shared" si="16"/>
        <v>5.1859099804305364E-2</v>
      </c>
      <c r="D293" s="4">
        <f t="shared" si="18"/>
        <v>2.3218477849299508</v>
      </c>
      <c r="E293" s="4">
        <f t="shared" si="19"/>
        <v>1.7565167573761102</v>
      </c>
      <c r="G293" s="4">
        <f t="shared" si="17"/>
        <v>1.0518590998043054</v>
      </c>
    </row>
    <row r="294" spans="1:7" x14ac:dyDescent="0.2">
      <c r="A294" s="4">
        <f>IF('True_Odds_Calculator_2-way'!A295="","",'True_Odds_Calculator_2-way'!A295)</f>
        <v>2.02</v>
      </c>
      <c r="B294" s="4">
        <f>IF('True_Odds_Calculator_2-way'!B295="","",'True_Odds_Calculator_2-way'!B295)</f>
        <v>1.81</v>
      </c>
      <c r="C294" s="4">
        <f t="shared" si="16"/>
        <v>4.7535692795798834E-2</v>
      </c>
      <c r="D294" s="4">
        <f t="shared" si="18"/>
        <v>2.1218733677673955</v>
      </c>
      <c r="E294" s="4">
        <f t="shared" si="19"/>
        <v>1.8913661993688893</v>
      </c>
      <c r="G294" s="4">
        <f t="shared" si="17"/>
        <v>1.0475356927957988</v>
      </c>
    </row>
    <row r="295" spans="1:7" x14ac:dyDescent="0.2">
      <c r="A295" s="4">
        <f>IF('True_Odds_Calculator_2-way'!A296="","",'True_Odds_Calculator_2-way'!A296)</f>
        <v>1.76</v>
      </c>
      <c r="B295" s="4">
        <f>IF('True_Odds_Calculator_2-way'!B296="","",'True_Odds_Calculator_2-way'!B296)</f>
        <v>2.06</v>
      </c>
      <c r="C295" s="4">
        <f t="shared" si="16"/>
        <v>5.3618711385701623E-2</v>
      </c>
      <c r="D295" s="4">
        <f t="shared" si="18"/>
        <v>1.8471571224780923</v>
      </c>
      <c r="E295" s="4">
        <f t="shared" si="19"/>
        <v>2.1804185710849171</v>
      </c>
      <c r="G295" s="4">
        <f t="shared" si="17"/>
        <v>1.0536187113857016</v>
      </c>
    </row>
    <row r="296" spans="1:7" x14ac:dyDescent="0.2">
      <c r="A296" s="4">
        <f>IF('True_Odds_Calculator_2-way'!A297="","",'True_Odds_Calculator_2-way'!A297)</f>
        <v>1.88</v>
      </c>
      <c r="B296" s="4">
        <f>IF('True_Odds_Calculator_2-way'!B297="","",'True_Odds_Calculator_2-way'!B297)</f>
        <v>1.94</v>
      </c>
      <c r="C296" s="4">
        <f t="shared" si="16"/>
        <v>4.7378811142794408E-2</v>
      </c>
      <c r="D296" s="4">
        <f t="shared" si="18"/>
        <v>1.9676305567544234</v>
      </c>
      <c r="E296" s="4">
        <f t="shared" si="19"/>
        <v>2.033452274754683</v>
      </c>
      <c r="G296" s="4">
        <f t="shared" si="17"/>
        <v>1.0473788111427944</v>
      </c>
    </row>
    <row r="297" spans="1:7" x14ac:dyDescent="0.2">
      <c r="A297" s="4">
        <f>IF('True_Odds_Calculator_2-way'!A298="","",'True_Odds_Calculator_2-way'!A298)</f>
        <v>1.93</v>
      </c>
      <c r="B297" s="4">
        <f>IF('True_Odds_Calculator_2-way'!B298="","",'True_Odds_Calculator_2-way'!B298)</f>
        <v>1.89</v>
      </c>
      <c r="C297" s="4">
        <f t="shared" si="16"/>
        <v>4.7235244126436093E-2</v>
      </c>
      <c r="D297" s="4">
        <f t="shared" si="18"/>
        <v>2.0221747928042801</v>
      </c>
      <c r="E297" s="4">
        <f t="shared" si="19"/>
        <v>1.9783062613553166</v>
      </c>
      <c r="G297" s="4">
        <f t="shared" si="17"/>
        <v>1.0472352441264361</v>
      </c>
    </row>
    <row r="298" spans="1:7" x14ac:dyDescent="0.2">
      <c r="A298" s="4">
        <f>IF('True_Odds_Calculator_2-way'!A299="","",'True_Odds_Calculator_2-way'!A299)</f>
        <v>1.86</v>
      </c>
      <c r="B298" s="4">
        <f>IF('True_Odds_Calculator_2-way'!B299="","",'True_Odds_Calculator_2-way'!B299)</f>
        <v>1.96</v>
      </c>
      <c r="C298" s="4">
        <f t="shared" si="16"/>
        <v>4.7838490234803466E-2</v>
      </c>
      <c r="D298" s="4">
        <f t="shared" si="18"/>
        <v>1.9466040153780435</v>
      </c>
      <c r="E298" s="4">
        <f t="shared" si="19"/>
        <v>2.0564079422382671</v>
      </c>
      <c r="G298" s="4">
        <f t="shared" si="17"/>
        <v>1.0478384902348035</v>
      </c>
    </row>
    <row r="299" spans="1:7" x14ac:dyDescent="0.2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2.14</v>
      </c>
      <c r="C299" s="4">
        <f t="shared" si="16"/>
        <v>5.2085041263595144E-2</v>
      </c>
      <c r="D299" s="4">
        <f t="shared" si="18"/>
        <v>1.7897002005184135</v>
      </c>
      <c r="E299" s="4">
        <f t="shared" si="19"/>
        <v>2.2663033380813777</v>
      </c>
      <c r="G299" s="4">
        <f t="shared" si="17"/>
        <v>1.0520850412635951</v>
      </c>
    </row>
    <row r="300" spans="1:7" x14ac:dyDescent="0.2">
      <c r="A300" s="4">
        <f>IF('True_Odds_Calculator_2-way'!A301="","",'True_Odds_Calculator_2-way'!A301)</f>
        <v>2.0699999999999998</v>
      </c>
      <c r="B300" s="4">
        <f>IF('True_Odds_Calculator_2-way'!B301="","",'True_Odds_Calculator_2-way'!B301)</f>
        <v>1.76</v>
      </c>
      <c r="C300" s="4">
        <f t="shared" si="16"/>
        <v>5.1273605621431795E-2</v>
      </c>
      <c r="D300" s="4">
        <f t="shared" si="18"/>
        <v>2.1860074402976122</v>
      </c>
      <c r="E300" s="4">
        <f t="shared" si="19"/>
        <v>1.8431650308610747</v>
      </c>
      <c r="G300" s="4">
        <f t="shared" si="17"/>
        <v>1.0512736056214318</v>
      </c>
    </row>
    <row r="301" spans="1:7" x14ac:dyDescent="0.2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1.97</v>
      </c>
      <c r="C301" s="4">
        <f t="shared" si="16"/>
        <v>4.8154753738510081E-2</v>
      </c>
      <c r="D301" s="4">
        <f t="shared" si="18"/>
        <v>1.9362465134812061</v>
      </c>
      <c r="E301" s="4">
        <f t="shared" si="19"/>
        <v>2.0680947652149242</v>
      </c>
      <c r="G301" s="4">
        <f t="shared" si="17"/>
        <v>1.0481547537385101</v>
      </c>
    </row>
    <row r="302" spans="1:7" x14ac:dyDescent="0.2">
      <c r="A302" s="4">
        <f>IF('True_Odds_Calculator_2-way'!A303="","",'True_Odds_Calculator_2-way'!A303)</f>
        <v>2.41</v>
      </c>
      <c r="B302" s="4">
        <f>IF('True_Odds_Calculator_2-way'!B303="","",'True_Odds_Calculator_2-way'!B303)</f>
        <v>1.63</v>
      </c>
      <c r="C302" s="4">
        <f t="shared" si="16"/>
        <v>2.8434691851436877E-2</v>
      </c>
      <c r="D302" s="4">
        <f t="shared" si="18"/>
        <v>2.4955055109106499</v>
      </c>
      <c r="E302" s="4">
        <f t="shared" si="19"/>
        <v>1.6686702206741284</v>
      </c>
      <c r="G302" s="4">
        <f t="shared" si="17"/>
        <v>1.0284346918514369</v>
      </c>
    </row>
    <row r="303" spans="1:7" x14ac:dyDescent="0.2">
      <c r="A303" s="4">
        <f>IF('True_Odds_Calculator_2-way'!A304="","",'True_Odds_Calculator_2-way'!A304)</f>
        <v>2.2999999999999998</v>
      </c>
      <c r="B303" s="4">
        <f>IF('True_Odds_Calculator_2-way'!B304="","",'True_Odds_Calculator_2-way'!B304)</f>
        <v>1.68</v>
      </c>
      <c r="C303" s="4">
        <f t="shared" si="16"/>
        <v>3.002070393374745E-2</v>
      </c>
      <c r="D303" s="4">
        <f t="shared" si="18"/>
        <v>2.3822441430332923</v>
      </c>
      <c r="E303" s="4">
        <f t="shared" si="19"/>
        <v>1.7234611953612846</v>
      </c>
      <c r="G303" s="4">
        <f t="shared" si="17"/>
        <v>1.0300207039337475</v>
      </c>
    </row>
    <row r="304" spans="1:7" x14ac:dyDescent="0.2">
      <c r="A304" s="4">
        <f>IF('True_Odds_Calculator_2-way'!A305="","",'True_Odds_Calculator_2-way'!A305)</f>
        <v>1.88</v>
      </c>
      <c r="B304" s="4">
        <f>IF('True_Odds_Calculator_2-way'!B305="","",'True_Odds_Calculator_2-way'!B305)</f>
        <v>1.97</v>
      </c>
      <c r="C304" s="4">
        <f t="shared" si="16"/>
        <v>3.9529106814990778E-2</v>
      </c>
      <c r="D304" s="4">
        <f t="shared" si="18"/>
        <v>1.9525516659637281</v>
      </c>
      <c r="E304" s="4">
        <f t="shared" si="19"/>
        <v>2.049811822005756</v>
      </c>
      <c r="G304" s="4">
        <f t="shared" si="17"/>
        <v>1.0395291068149908</v>
      </c>
    </row>
    <row r="305" spans="1:7" x14ac:dyDescent="0.2">
      <c r="A305" s="4">
        <f>IF('True_Odds_Calculator_2-way'!A306="","",'True_Odds_Calculator_2-way'!A306)</f>
        <v>2.1800000000000002</v>
      </c>
      <c r="B305" s="4">
        <f>IF('True_Odds_Calculator_2-way'!B306="","",'True_Odds_Calculator_2-way'!B306)</f>
        <v>1.71</v>
      </c>
      <c r="C305" s="4">
        <f t="shared" si="16"/>
        <v>4.3510917967702012E-2</v>
      </c>
      <c r="D305" s="4">
        <f t="shared" si="18"/>
        <v>2.2885382773650926</v>
      </c>
      <c r="E305" s="4">
        <f t="shared" si="19"/>
        <v>1.7760731811901471</v>
      </c>
      <c r="G305" s="4">
        <f t="shared" si="17"/>
        <v>1.043510917967702</v>
      </c>
    </row>
    <row r="306" spans="1:7" x14ac:dyDescent="0.2">
      <c r="A306" s="4">
        <f>IF('True_Odds_Calculator_2-way'!A307="","",'True_Odds_Calculator_2-way'!A307)</f>
        <v>2.94</v>
      </c>
      <c r="B306" s="4">
        <f>IF('True_Odds_Calculator_2-way'!B307="","",'True_Odds_Calculator_2-way'!B307)</f>
        <v>1.41</v>
      </c>
      <c r="C306" s="4">
        <f t="shared" si="16"/>
        <v>4.9355912577797145E-2</v>
      </c>
      <c r="D306" s="4">
        <f t="shared" si="18"/>
        <v>3.1699931176875431</v>
      </c>
      <c r="E306" s="4">
        <f t="shared" si="19"/>
        <v>1.4608309546463685</v>
      </c>
      <c r="G306" s="4">
        <f t="shared" si="17"/>
        <v>1.0493559125777971</v>
      </c>
    </row>
    <row r="307" spans="1:7" x14ac:dyDescent="0.2">
      <c r="A307" s="4">
        <f>IF('True_Odds_Calculator_2-way'!A308="","",'True_Odds_Calculator_2-way'!A308)</f>
        <v>1.83</v>
      </c>
      <c r="B307" s="4">
        <f>IF('True_Odds_Calculator_2-way'!B308="","",'True_Odds_Calculator_2-way'!B308)</f>
        <v>2.0299999999999998</v>
      </c>
      <c r="C307" s="4">
        <f t="shared" si="16"/>
        <v>3.9058924870117639E-2</v>
      </c>
      <c r="D307" s="4">
        <f t="shared" si="18"/>
        <v>1.8978262535441519</v>
      </c>
      <c r="E307" s="4">
        <f t="shared" si="19"/>
        <v>2.1138012461236451</v>
      </c>
      <c r="G307" s="4">
        <f t="shared" si="17"/>
        <v>1.0390589248701176</v>
      </c>
    </row>
    <row r="308" spans="1:7" x14ac:dyDescent="0.2">
      <c r="A308" s="4">
        <f>IF('True_Odds_Calculator_2-way'!A309="","",'True_Odds_Calculator_2-way'!A309)</f>
        <v>2.57</v>
      </c>
      <c r="B308" s="4">
        <f>IF('True_Odds_Calculator_2-way'!B309="","",'True_Odds_Calculator_2-way'!B309)</f>
        <v>1.53</v>
      </c>
      <c r="C308" s="4">
        <f t="shared" si="16"/>
        <v>4.2699829607588891E-2</v>
      </c>
      <c r="D308" s="4">
        <f t="shared" si="18"/>
        <v>2.7192005808927768</v>
      </c>
      <c r="E308" s="4">
        <f t="shared" si="19"/>
        <v>1.5816656945757326</v>
      </c>
      <c r="G308" s="4">
        <f t="shared" si="17"/>
        <v>1.0426998296075889</v>
      </c>
    </row>
    <row r="309" spans="1:7" x14ac:dyDescent="0.2">
      <c r="A309" s="4">
        <f>IF('True_Odds_Calculator_2-way'!A310="","",'True_Odds_Calculator_2-way'!A310)</f>
        <v>2.27</v>
      </c>
      <c r="B309" s="4">
        <f>IF('True_Odds_Calculator_2-way'!B310="","",'True_Odds_Calculator_2-way'!B310)</f>
        <v>1.66</v>
      </c>
      <c r="C309" s="4">
        <f t="shared" si="16"/>
        <v>4.2938272915450382E-2</v>
      </c>
      <c r="D309" s="4">
        <f t="shared" si="18"/>
        <v>2.3862959913874993</v>
      </c>
      <c r="E309" s="4">
        <f t="shared" si="19"/>
        <v>1.7213466721483714</v>
      </c>
      <c r="G309" s="4">
        <f t="shared" si="17"/>
        <v>1.0429382729154504</v>
      </c>
    </row>
    <row r="310" spans="1:7" x14ac:dyDescent="0.2">
      <c r="A310" s="4">
        <f>IF('True_Odds_Calculator_2-way'!A311="","",'True_Odds_Calculator_2-way'!A311)</f>
        <v>2.27</v>
      </c>
      <c r="B310" s="4">
        <f>IF('True_Odds_Calculator_2-way'!B311="","",'True_Odds_Calculator_2-way'!B311)</f>
        <v>1.66</v>
      </c>
      <c r="C310" s="4">
        <f t="shared" si="16"/>
        <v>4.2938272915450382E-2</v>
      </c>
      <c r="D310" s="4">
        <f t="shared" si="18"/>
        <v>2.3862959913874993</v>
      </c>
      <c r="E310" s="4">
        <f t="shared" si="19"/>
        <v>1.7213466721483714</v>
      </c>
      <c r="G310" s="4">
        <f t="shared" si="17"/>
        <v>1.0429382729154504</v>
      </c>
    </row>
    <row r="311" spans="1:7" x14ac:dyDescent="0.2">
      <c r="A311" s="4">
        <f>IF('True_Odds_Calculator_2-way'!A312="","",'True_Odds_Calculator_2-way'!A312)</f>
        <v>2.08</v>
      </c>
      <c r="B311" s="4">
        <f>IF('True_Odds_Calculator_2-way'!B312="","",'True_Odds_Calculator_2-way'!B312)</f>
        <v>1.78</v>
      </c>
      <c r="C311" s="4">
        <f t="shared" si="16"/>
        <v>4.2566983578219642E-2</v>
      </c>
      <c r="D311" s="4">
        <f t="shared" si="18"/>
        <v>2.1763461086292031</v>
      </c>
      <c r="E311" s="4">
        <f t="shared" si="19"/>
        <v>1.8500899460323807</v>
      </c>
      <c r="G311" s="4">
        <f t="shared" si="17"/>
        <v>1.0425669835782196</v>
      </c>
    </row>
    <row r="312" spans="1:7" x14ac:dyDescent="0.2">
      <c r="A312" s="4">
        <f>IF('True_Odds_Calculator_2-way'!A313="","",'True_Odds_Calculator_2-way'!A313)</f>
        <v>2.0699999999999998</v>
      </c>
      <c r="B312" s="4">
        <f>IF('True_Odds_Calculator_2-way'!B313="","",'True_Odds_Calculator_2-way'!B313)</f>
        <v>1.8</v>
      </c>
      <c r="C312" s="4">
        <f t="shared" si="16"/>
        <v>3.8647342995169254E-2</v>
      </c>
      <c r="D312" s="4">
        <f t="shared" si="18"/>
        <v>2.15625</v>
      </c>
      <c r="E312" s="4">
        <f t="shared" si="19"/>
        <v>1.8648648648648651</v>
      </c>
      <c r="G312" s="4">
        <f t="shared" si="17"/>
        <v>1.0386473429951693</v>
      </c>
    </row>
    <row r="313" spans="1:7" x14ac:dyDescent="0.2">
      <c r="A313" s="4">
        <f>IF('True_Odds_Calculator_2-way'!A314="","",'True_Odds_Calculator_2-way'!A314)</f>
        <v>2.39</v>
      </c>
      <c r="B313" s="4">
        <f>IF('True_Odds_Calculator_2-way'!B314="","",'True_Odds_Calculator_2-way'!B314)</f>
        <v>1.57</v>
      </c>
      <c r="C313" s="4">
        <f t="shared" si="16"/>
        <v>5.5352717000239693E-2</v>
      </c>
      <c r="D313" s="4">
        <f t="shared" si="18"/>
        <v>2.559287930975684</v>
      </c>
      <c r="E313" s="4">
        <f t="shared" si="19"/>
        <v>1.6413183736850161</v>
      </c>
      <c r="G313" s="4">
        <f t="shared" si="17"/>
        <v>1.0553527170002397</v>
      </c>
    </row>
    <row r="314" spans="1:7" x14ac:dyDescent="0.2">
      <c r="A314" s="4">
        <f>IF('True_Odds_Calculator_2-way'!A315="","",'True_Odds_Calculator_2-way'!A315)</f>
        <v>1.77</v>
      </c>
      <c r="B314" s="4">
        <f>IF('True_Odds_Calculator_2-way'!B315="","",'True_Odds_Calculator_2-way'!B315)</f>
        <v>2.0499999999999998</v>
      </c>
      <c r="C314" s="4">
        <f t="shared" si="16"/>
        <v>5.2776629461209978E-2</v>
      </c>
      <c r="D314" s="4">
        <f t="shared" si="18"/>
        <v>1.8567225278239736</v>
      </c>
      <c r="E314" s="4">
        <f t="shared" si="19"/>
        <v>2.1672390622666868</v>
      </c>
      <c r="G314" s="4">
        <f t="shared" si="17"/>
        <v>1.05277662946121</v>
      </c>
    </row>
    <row r="315" spans="1:7" x14ac:dyDescent="0.2">
      <c r="A315" s="4">
        <f>IF('True_Odds_Calculator_2-way'!A316="","",'True_Odds_Calculator_2-way'!A316)</f>
        <v>1.66</v>
      </c>
      <c r="B315" s="4">
        <f>IF('True_Odds_Calculator_2-way'!B316="","",'True_Odds_Calculator_2-way'!B316)</f>
        <v>2.34</v>
      </c>
      <c r="C315" s="4">
        <f t="shared" si="16"/>
        <v>2.9760065904644417E-2</v>
      </c>
      <c r="D315" s="4">
        <f t="shared" si="18"/>
        <v>1.7020418894049603</v>
      </c>
      <c r="E315" s="4">
        <f t="shared" si="19"/>
        <v>2.4244164274123086</v>
      </c>
      <c r="G315" s="4">
        <f t="shared" si="17"/>
        <v>1.0297600659046444</v>
      </c>
    </row>
    <row r="316" spans="1:7" x14ac:dyDescent="0.2">
      <c r="A316" s="4">
        <f>IF('True_Odds_Calculator_2-way'!A317="","",'True_Odds_Calculator_2-way'!A317)</f>
        <v>2.2599999999999998</v>
      </c>
      <c r="B316" s="4">
        <f>IF('True_Odds_Calculator_2-way'!B317="","",'True_Odds_Calculator_2-way'!B317)</f>
        <v>1.7</v>
      </c>
      <c r="C316" s="4">
        <f t="shared" si="16"/>
        <v>3.0713170223841679E-2</v>
      </c>
      <c r="D316" s="4">
        <f t="shared" si="18"/>
        <v>2.3412553321145642</v>
      </c>
      <c r="E316" s="4">
        <f t="shared" si="19"/>
        <v>1.7455701953657428</v>
      </c>
      <c r="G316" s="4">
        <f t="shared" si="17"/>
        <v>1.0307131702238417</v>
      </c>
    </row>
    <row r="317" spans="1:7" x14ac:dyDescent="0.2">
      <c r="A317" s="4">
        <f>IF('True_Odds_Calculator_2-way'!A318="","",'True_Odds_Calculator_2-way'!A318)</f>
        <v>1.65</v>
      </c>
      <c r="B317" s="4">
        <f>IF('True_Odds_Calculator_2-way'!B318="","",'True_Odds_Calculator_2-way'!B318)</f>
        <v>2.36</v>
      </c>
      <c r="C317" s="4">
        <f t="shared" si="16"/>
        <v>2.9789419619928204E-2</v>
      </c>
      <c r="D317" s="4">
        <f t="shared" si="18"/>
        <v>1.691572545612511</v>
      </c>
      <c r="E317" s="4">
        <f t="shared" si="19"/>
        <v>2.4459798994974875</v>
      </c>
      <c r="G317" s="4">
        <f t="shared" si="17"/>
        <v>1.0297894196199282</v>
      </c>
    </row>
    <row r="318" spans="1:7" x14ac:dyDescent="0.2">
      <c r="A318" s="4">
        <f>IF('True_Odds_Calculator_2-way'!A319="","",'True_Odds_Calculator_2-way'!A319)</f>
        <v>2.2000000000000002</v>
      </c>
      <c r="B318" s="4">
        <f>IF('True_Odds_Calculator_2-way'!B319="","",'True_Odds_Calculator_2-way'!B319)</f>
        <v>1.72</v>
      </c>
      <c r="C318" s="4">
        <f t="shared" si="16"/>
        <v>3.5940803382663811E-2</v>
      </c>
      <c r="D318" s="4">
        <f t="shared" si="18"/>
        <v>2.2905569007263922</v>
      </c>
      <c r="E318" s="4">
        <f t="shared" si="19"/>
        <v>1.7748592870544089</v>
      </c>
      <c r="G318" s="4">
        <f t="shared" si="17"/>
        <v>1.0359408033826638</v>
      </c>
    </row>
    <row r="319" spans="1:7" x14ac:dyDescent="0.2">
      <c r="A319" s="4">
        <f>IF('True_Odds_Calculator_2-way'!A320="","",'True_Odds_Calculator_2-way'!A320)</f>
        <v>2.0099999999999998</v>
      </c>
      <c r="B319" s="4">
        <f>IF('True_Odds_Calculator_2-way'!B320="","",'True_Odds_Calculator_2-way'!B320)</f>
        <v>1.79</v>
      </c>
      <c r="C319" s="4">
        <f t="shared" si="16"/>
        <v>5.6171655688040278E-2</v>
      </c>
      <c r="D319" s="4">
        <f t="shared" si="18"/>
        <v>2.1302584445957544</v>
      </c>
      <c r="E319" s="4">
        <f t="shared" si="19"/>
        <v>1.8847533984651248</v>
      </c>
      <c r="G319" s="4">
        <f t="shared" si="17"/>
        <v>1.0561716556880403</v>
      </c>
    </row>
    <row r="320" spans="1:7" x14ac:dyDescent="0.2">
      <c r="A320" s="4">
        <f>IF('True_Odds_Calculator_2-way'!A321="","",'True_Odds_Calculator_2-way'!A321)</f>
        <v>1.98</v>
      </c>
      <c r="B320" s="4">
        <f>IF('True_Odds_Calculator_2-way'!B321="","",'True_Odds_Calculator_2-way'!B321)</f>
        <v>1.91</v>
      </c>
      <c r="C320" s="4">
        <f t="shared" si="16"/>
        <v>2.861071447458885E-2</v>
      </c>
      <c r="D320" s="4">
        <f t="shared" si="18"/>
        <v>2.0377175494369308</v>
      </c>
      <c r="E320" s="4">
        <f t="shared" si="19"/>
        <v>1.9636533568721115</v>
      </c>
      <c r="G320" s="4">
        <f t="shared" si="17"/>
        <v>1.0286107144745888</v>
      </c>
    </row>
    <row r="321" spans="1:7" x14ac:dyDescent="0.2">
      <c r="A321" s="4">
        <f>IF('True_Odds_Calculator_2-way'!A322="","",'True_Odds_Calculator_2-way'!A322)</f>
        <v>2.17</v>
      </c>
      <c r="B321" s="4">
        <f>IF('True_Odds_Calculator_2-way'!B322="","",'True_Odds_Calculator_2-way'!B322)</f>
        <v>1.74</v>
      </c>
      <c r="C321" s="4">
        <f t="shared" si="16"/>
        <v>3.5542136765718491E-2</v>
      </c>
      <c r="D321" s="4">
        <f t="shared" si="18"/>
        <v>2.2570386753541753</v>
      </c>
      <c r="E321" s="4">
        <f t="shared" si="19"/>
        <v>1.7955204717295163</v>
      </c>
      <c r="G321" s="4">
        <f t="shared" si="17"/>
        <v>1.0355421367657185</v>
      </c>
    </row>
    <row r="322" spans="1:7" x14ac:dyDescent="0.2">
      <c r="A322" s="4">
        <f>IF('True_Odds_Calculator_2-way'!A323="","",'True_Odds_Calculator_2-way'!A323)</f>
        <v>2.1800000000000002</v>
      </c>
      <c r="B322" s="4">
        <f>IF('True_Odds_Calculator_2-way'!B323="","",'True_Odds_Calculator_2-way'!B323)</f>
        <v>1.74</v>
      </c>
      <c r="C322" s="4">
        <f t="shared" ref="C322:C385" si="20">IF(A322="","",((1/A322)+(1/B322))-1)</f>
        <v>3.3428240008436028E-2</v>
      </c>
      <c r="D322" s="4">
        <f t="shared" si="18"/>
        <v>2.2624358821424311</v>
      </c>
      <c r="E322" s="4">
        <f t="shared" si="19"/>
        <v>1.7921194368326561</v>
      </c>
      <c r="G322" s="4">
        <f t="shared" ref="G322:G385" si="21">IF(A322="","",C322+1)</f>
        <v>1.033428240008436</v>
      </c>
    </row>
    <row r="323" spans="1:7" x14ac:dyDescent="0.2">
      <c r="A323" s="4">
        <f>IF('True_Odds_Calculator_2-way'!A324="","",'True_Odds_Calculator_2-way'!A324)</f>
        <v>2.21</v>
      </c>
      <c r="B323" s="4">
        <f>IF('True_Odds_Calculator_2-way'!B324="","",'True_Odds_Calculator_2-way'!B324)</f>
        <v>1.72</v>
      </c>
      <c r="C323" s="4">
        <f t="shared" si="20"/>
        <v>3.3884036620014824E-2</v>
      </c>
      <c r="D323" s="4">
        <f t="shared" ref="D323:D386" si="22">IF(A323="","",(2*A323)/(2-($C323*A323)))</f>
        <v>2.2959652089876781</v>
      </c>
      <c r="E323" s="4">
        <f t="shared" ref="E323:E386" si="23">IF(B323="","",(2*B323)/(2-($C323*B323)))</f>
        <v>1.7716256524981358</v>
      </c>
      <c r="G323" s="4">
        <f t="shared" si="21"/>
        <v>1.0338840366200148</v>
      </c>
    </row>
    <row r="324" spans="1:7" x14ac:dyDescent="0.2">
      <c r="A324" s="4">
        <f>IF('True_Odds_Calculator_2-way'!A325="","",'True_Odds_Calculator_2-way'!A325)</f>
        <v>1.88</v>
      </c>
      <c r="B324" s="4">
        <f>IF('True_Odds_Calculator_2-way'!B325="","",'True_Odds_Calculator_2-way'!B325)</f>
        <v>2.0099999999999998</v>
      </c>
      <c r="C324" s="4">
        <f t="shared" si="20"/>
        <v>2.9427331427966497E-2</v>
      </c>
      <c r="D324" s="4">
        <f t="shared" si="22"/>
        <v>1.9334834220221038</v>
      </c>
      <c r="E324" s="4">
        <f t="shared" si="23"/>
        <v>2.0712563034422273</v>
      </c>
      <c r="G324" s="4">
        <f t="shared" si="21"/>
        <v>1.0294273314279665</v>
      </c>
    </row>
    <row r="325" spans="1:7" x14ac:dyDescent="0.2">
      <c r="A325" s="4">
        <f>IF('True_Odds_Calculator_2-way'!A326="","",'True_Odds_Calculator_2-way'!A326)</f>
        <v>1.88</v>
      </c>
      <c r="B325" s="4">
        <f>IF('True_Odds_Calculator_2-way'!B326="","",'True_Odds_Calculator_2-way'!B326)</f>
        <v>2.0099999999999998</v>
      </c>
      <c r="C325" s="4">
        <f t="shared" si="20"/>
        <v>2.9427331427966497E-2</v>
      </c>
      <c r="D325" s="4">
        <f t="shared" si="22"/>
        <v>1.9334834220221038</v>
      </c>
      <c r="E325" s="4">
        <f t="shared" si="23"/>
        <v>2.0712563034422273</v>
      </c>
      <c r="G325" s="4">
        <f t="shared" si="21"/>
        <v>1.0294273314279665</v>
      </c>
    </row>
    <row r="326" spans="1:7" x14ac:dyDescent="0.2">
      <c r="A326" s="4">
        <f>IF('True_Odds_Calculator_2-way'!A327="","",'True_Odds_Calculator_2-way'!A327)</f>
        <v>1.44</v>
      </c>
      <c r="B326" s="4">
        <f>IF('True_Odds_Calculator_2-way'!B327="","",'True_Odds_Calculator_2-way'!B327)</f>
        <v>2.91</v>
      </c>
      <c r="C326" s="4">
        <f t="shared" si="20"/>
        <v>3.8087056128293106E-2</v>
      </c>
      <c r="D326" s="4">
        <f t="shared" si="22"/>
        <v>1.4806020775916895</v>
      </c>
      <c r="E326" s="4">
        <f t="shared" si="23"/>
        <v>3.0807234230260252</v>
      </c>
      <c r="G326" s="4">
        <f t="shared" si="21"/>
        <v>1.0380870561282931</v>
      </c>
    </row>
    <row r="327" spans="1:7" x14ac:dyDescent="0.2">
      <c r="A327" s="4">
        <f>IF('True_Odds_Calculator_2-way'!A328="","",'True_Odds_Calculator_2-way'!A328)</f>
        <v>1.69</v>
      </c>
      <c r="B327" s="4">
        <f>IF('True_Odds_Calculator_2-way'!B328="","",'True_Odds_Calculator_2-way'!B328)</f>
        <v>2.25</v>
      </c>
      <c r="C327" s="4">
        <f t="shared" si="20"/>
        <v>3.6160420775805502E-2</v>
      </c>
      <c r="D327" s="4">
        <f t="shared" si="22"/>
        <v>1.7432664756446994</v>
      </c>
      <c r="E327" s="4">
        <f t="shared" si="23"/>
        <v>2.3454124903623752</v>
      </c>
      <c r="G327" s="4">
        <f t="shared" si="21"/>
        <v>1.0361604207758055</v>
      </c>
    </row>
    <row r="328" spans="1:7" x14ac:dyDescent="0.2">
      <c r="A328" s="4">
        <f>IF('True_Odds_Calculator_2-way'!A329="","",'True_Odds_Calculator_2-way'!A329)</f>
        <v>2.67</v>
      </c>
      <c r="B328" s="4">
        <f>IF('True_Odds_Calculator_2-way'!B329="","",'True_Odds_Calculator_2-way'!B329)</f>
        <v>1.52</v>
      </c>
      <c r="C328" s="4">
        <f t="shared" si="20"/>
        <v>3.2426572048097846E-2</v>
      </c>
      <c r="D328" s="4">
        <f t="shared" si="22"/>
        <v>2.7908128180442859</v>
      </c>
      <c r="E328" s="4">
        <f t="shared" si="23"/>
        <v>1.5584056524076493</v>
      </c>
      <c r="G328" s="4">
        <f t="shared" si="21"/>
        <v>1.0324265720480978</v>
      </c>
    </row>
    <row r="329" spans="1:7" x14ac:dyDescent="0.2">
      <c r="A329" s="4">
        <f>IF('True_Odds_Calculator_2-way'!A330="","",'True_Odds_Calculator_2-way'!A330)</f>
        <v>2.58</v>
      </c>
      <c r="B329" s="4">
        <f>IF('True_Odds_Calculator_2-way'!B330="","",'True_Odds_Calculator_2-way'!B330)</f>
        <v>1.55</v>
      </c>
      <c r="C329" s="4">
        <f t="shared" si="20"/>
        <v>3.275818954738674E-2</v>
      </c>
      <c r="D329" s="4">
        <f t="shared" si="22"/>
        <v>2.6938363085213872</v>
      </c>
      <c r="E329" s="4">
        <f t="shared" si="23"/>
        <v>1.5903758202425928</v>
      </c>
      <c r="G329" s="4">
        <f t="shared" si="21"/>
        <v>1.0327581895473867</v>
      </c>
    </row>
    <row r="330" spans="1:7" x14ac:dyDescent="0.2">
      <c r="A330" s="4">
        <f>IF('True_Odds_Calculator_2-way'!A331="","",'True_Odds_Calculator_2-way'!A331)</f>
        <v>1.98</v>
      </c>
      <c r="B330" s="4">
        <f>IF('True_Odds_Calculator_2-way'!B331="","",'True_Odds_Calculator_2-way'!B331)</f>
        <v>1.91</v>
      </c>
      <c r="C330" s="4">
        <f t="shared" si="20"/>
        <v>2.861071447458885E-2</v>
      </c>
      <c r="D330" s="4">
        <f t="shared" si="22"/>
        <v>2.0377175494369308</v>
      </c>
      <c r="E330" s="4">
        <f t="shared" si="23"/>
        <v>1.9636533568721115</v>
      </c>
      <c r="G330" s="4">
        <f t="shared" si="21"/>
        <v>1.0286107144745888</v>
      </c>
    </row>
    <row r="331" spans="1:7" x14ac:dyDescent="0.2">
      <c r="A331" s="4">
        <f>IF('True_Odds_Calculator_2-way'!A332="","",'True_Odds_Calculator_2-way'!A332)</f>
        <v>2.2799999999999998</v>
      </c>
      <c r="B331" s="4">
        <f>IF('True_Odds_Calculator_2-way'!B332="","",'True_Odds_Calculator_2-way'!B332)</f>
        <v>1.68</v>
      </c>
      <c r="C331" s="4">
        <f t="shared" si="20"/>
        <v>3.383458646616555E-2</v>
      </c>
      <c r="D331" s="4">
        <f t="shared" si="22"/>
        <v>2.3714710252600297</v>
      </c>
      <c r="E331" s="4">
        <f t="shared" si="23"/>
        <v>1.7291440953412784</v>
      </c>
      <c r="G331" s="4">
        <f t="shared" si="21"/>
        <v>1.0338345864661656</v>
      </c>
    </row>
    <row r="332" spans="1:7" x14ac:dyDescent="0.2">
      <c r="A332" s="4">
        <f>IF('True_Odds_Calculator_2-way'!A333="","",'True_Odds_Calculator_2-way'!A333)</f>
        <v>1.81</v>
      </c>
      <c r="B332" s="4">
        <f>IF('True_Odds_Calculator_2-way'!B333="","",'True_Odds_Calculator_2-way'!B333)</f>
        <v>2.0699999999999998</v>
      </c>
      <c r="C332" s="4">
        <f t="shared" si="20"/>
        <v>3.5577975284917462E-2</v>
      </c>
      <c r="D332" s="4">
        <f t="shared" si="22"/>
        <v>1.8702173858786533</v>
      </c>
      <c r="E332" s="4">
        <f t="shared" si="23"/>
        <v>2.1491381535549374</v>
      </c>
      <c r="G332" s="4">
        <f t="shared" si="21"/>
        <v>1.0355779752849175</v>
      </c>
    </row>
    <row r="333" spans="1:7" x14ac:dyDescent="0.2">
      <c r="A333" s="4">
        <f>IF('True_Odds_Calculator_2-way'!A334="","",'True_Odds_Calculator_2-way'!A334)</f>
        <v>2.2599999999999998</v>
      </c>
      <c r="B333" s="4">
        <f>IF('True_Odds_Calculator_2-way'!B334="","",'True_Odds_Calculator_2-way'!B334)</f>
        <v>1.69</v>
      </c>
      <c r="C333" s="4">
        <f t="shared" si="20"/>
        <v>3.4193852437555794E-2</v>
      </c>
      <c r="D333" s="4">
        <f t="shared" si="22"/>
        <v>2.3508340001231001</v>
      </c>
      <c r="E333" s="4">
        <f t="shared" si="23"/>
        <v>1.740283410033262</v>
      </c>
      <c r="G333" s="4">
        <f t="shared" si="21"/>
        <v>1.0341938524375558</v>
      </c>
    </row>
    <row r="334" spans="1:7" x14ac:dyDescent="0.2">
      <c r="A334" s="4">
        <f>IF('True_Odds_Calculator_2-way'!A335="","",'True_Odds_Calculator_2-way'!A335)</f>
        <v>2.4700000000000002</v>
      </c>
      <c r="B334" s="4">
        <f>IF('True_Odds_Calculator_2-way'!B335="","",'True_Odds_Calculator_2-way'!B335)</f>
        <v>1.59</v>
      </c>
      <c r="C334" s="4">
        <f t="shared" si="20"/>
        <v>3.37891172052045E-2</v>
      </c>
      <c r="D334" s="4">
        <f t="shared" si="22"/>
        <v>2.5775604633610079</v>
      </c>
      <c r="E334" s="4">
        <f t="shared" si="23"/>
        <v>1.6338901254342355</v>
      </c>
      <c r="G334" s="4">
        <f t="shared" si="21"/>
        <v>1.0337891172052045</v>
      </c>
    </row>
    <row r="335" spans="1:7" x14ac:dyDescent="0.2">
      <c r="A335" s="4">
        <f>IF('True_Odds_Calculator_2-way'!A336="","",'True_Odds_Calculator_2-way'!A336)</f>
        <v>1.96</v>
      </c>
      <c r="B335" s="4">
        <f>IF('True_Odds_Calculator_2-way'!B336="","",'True_Odds_Calculator_2-way'!B336)</f>
        <v>1.89</v>
      </c>
      <c r="C335" s="4">
        <f t="shared" si="20"/>
        <v>3.9304610733182255E-2</v>
      </c>
      <c r="D335" s="4">
        <f t="shared" si="22"/>
        <v>2.0385208012326657</v>
      </c>
      <c r="E335" s="4">
        <f t="shared" si="23"/>
        <v>1.9629080118694364</v>
      </c>
      <c r="G335" s="4">
        <f t="shared" si="21"/>
        <v>1.0393046107331823</v>
      </c>
    </row>
    <row r="336" spans="1:7" x14ac:dyDescent="0.2">
      <c r="A336" s="4">
        <f>IF('True_Odds_Calculator_2-way'!A337="","",'True_Odds_Calculator_2-way'!A337)</f>
        <v>1.78</v>
      </c>
      <c r="B336" s="4">
        <f>IF('True_Odds_Calculator_2-way'!B337="","",'True_Odds_Calculator_2-way'!B337)</f>
        <v>2.08</v>
      </c>
      <c r="C336" s="4">
        <f t="shared" si="20"/>
        <v>4.2566983578219642E-2</v>
      </c>
      <c r="D336" s="4">
        <f t="shared" si="22"/>
        <v>1.8500899460323807</v>
      </c>
      <c r="E336" s="4">
        <f t="shared" si="23"/>
        <v>2.1763461086292031</v>
      </c>
      <c r="G336" s="4">
        <f t="shared" si="21"/>
        <v>1.0425669835782196</v>
      </c>
    </row>
    <row r="337" spans="1:7" x14ac:dyDescent="0.2">
      <c r="A337" s="4">
        <f>IF('True_Odds_Calculator_2-way'!A338="","",'True_Odds_Calculator_2-way'!A338)</f>
        <v>1.64</v>
      </c>
      <c r="B337" s="4">
        <f>IF('True_Odds_Calculator_2-way'!B338="","",'True_Odds_Calculator_2-way'!B338)</f>
        <v>2.31</v>
      </c>
      <c r="C337" s="4">
        <f t="shared" si="20"/>
        <v>4.2656530461408604E-2</v>
      </c>
      <c r="D337" s="4">
        <f t="shared" si="22"/>
        <v>1.6994437466355645</v>
      </c>
      <c r="E337" s="4">
        <f t="shared" si="23"/>
        <v>2.4297075423294001</v>
      </c>
      <c r="G337" s="4">
        <f t="shared" si="21"/>
        <v>1.0426565304614086</v>
      </c>
    </row>
    <row r="338" spans="1:7" x14ac:dyDescent="0.2">
      <c r="A338" s="4">
        <f>IF('True_Odds_Calculator_2-way'!A339="","",'True_Odds_Calculator_2-way'!A339)</f>
        <v>1.74</v>
      </c>
      <c r="B338" s="4">
        <f>IF('True_Odds_Calculator_2-way'!B339="","",'True_Odds_Calculator_2-way'!B339)</f>
        <v>2.13</v>
      </c>
      <c r="C338" s="4">
        <f t="shared" si="20"/>
        <v>4.4196211753278369E-2</v>
      </c>
      <c r="D338" s="4">
        <f t="shared" si="22"/>
        <v>1.8095796103705875</v>
      </c>
      <c r="E338" s="4">
        <f t="shared" si="23"/>
        <v>2.2352089741270129</v>
      </c>
      <c r="G338" s="4">
        <f t="shared" si="21"/>
        <v>1.0441962117532784</v>
      </c>
    </row>
    <row r="339" spans="1:7" x14ac:dyDescent="0.2">
      <c r="A339" s="4">
        <f>IF('True_Odds_Calculator_2-way'!A340="","",'True_Odds_Calculator_2-way'!A340)</f>
        <v>1.45</v>
      </c>
      <c r="B339" s="4">
        <f>IF('True_Odds_Calculator_2-way'!B340="","",'True_Odds_Calculator_2-way'!B340)</f>
        <v>2.76</v>
      </c>
      <c r="C339" s="4">
        <f t="shared" si="20"/>
        <v>5.1974012993503349E-2</v>
      </c>
      <c r="D339" s="4">
        <f t="shared" si="22"/>
        <v>1.5067771084337349</v>
      </c>
      <c r="E339" s="4">
        <f t="shared" si="23"/>
        <v>2.973254086181278</v>
      </c>
      <c r="G339" s="4">
        <f t="shared" si="21"/>
        <v>1.0519740129935033</v>
      </c>
    </row>
    <row r="340" spans="1:7" x14ac:dyDescent="0.2">
      <c r="A340" s="4">
        <f>IF('True_Odds_Calculator_2-way'!A341="","",'True_Odds_Calculator_2-way'!A341)</f>
        <v>2.57</v>
      </c>
      <c r="B340" s="4">
        <f>IF('True_Odds_Calculator_2-way'!B341="","",'True_Odds_Calculator_2-way'!B341)</f>
        <v>1.56</v>
      </c>
      <c r="C340" s="4">
        <f t="shared" si="20"/>
        <v>3.0130699391399673E-2</v>
      </c>
      <c r="D340" s="4">
        <f t="shared" si="22"/>
        <v>2.6735129367831414</v>
      </c>
      <c r="E340" s="4">
        <f t="shared" si="23"/>
        <v>1.597545425565827</v>
      </c>
      <c r="G340" s="4">
        <f t="shared" si="21"/>
        <v>1.0301306993913997</v>
      </c>
    </row>
    <row r="341" spans="1:7" x14ac:dyDescent="0.2">
      <c r="A341" s="4">
        <f>IF('True_Odds_Calculator_2-way'!A342="","",'True_Odds_Calculator_2-way'!A342)</f>
        <v>2.04</v>
      </c>
      <c r="B341" s="4">
        <f>IF('True_Odds_Calculator_2-way'!B342="","",'True_Odds_Calculator_2-way'!B342)</f>
        <v>1.87</v>
      </c>
      <c r="C341" s="4">
        <f t="shared" si="20"/>
        <v>2.4955436720142554E-2</v>
      </c>
      <c r="D341" s="4">
        <f t="shared" si="22"/>
        <v>2.0932835820895521</v>
      </c>
      <c r="E341" s="4">
        <f t="shared" si="23"/>
        <v>1.9146757679180888</v>
      </c>
      <c r="G341" s="4">
        <f t="shared" si="21"/>
        <v>1.0249554367201426</v>
      </c>
    </row>
    <row r="342" spans="1:7" x14ac:dyDescent="0.2">
      <c r="A342" s="4">
        <f>IF('True_Odds_Calculator_2-way'!A343="","",'True_Odds_Calculator_2-way'!A343)</f>
        <v>2.3199999999999998</v>
      </c>
      <c r="B342" s="4">
        <f>IF('True_Odds_Calculator_2-way'!B343="","",'True_Odds_Calculator_2-way'!B343)</f>
        <v>1.68</v>
      </c>
      <c r="C342" s="4">
        <f t="shared" si="20"/>
        <v>2.6272577996715896E-2</v>
      </c>
      <c r="D342" s="4">
        <f t="shared" si="22"/>
        <v>2.3929273084479368</v>
      </c>
      <c r="E342" s="4">
        <f t="shared" si="23"/>
        <v>1.7179125528913963</v>
      </c>
      <c r="G342" s="4">
        <f t="shared" si="21"/>
        <v>1.0262725779967159</v>
      </c>
    </row>
    <row r="343" spans="1:7" x14ac:dyDescent="0.2">
      <c r="A343" s="4">
        <f>IF('True_Odds_Calculator_2-way'!A344="","",'True_Odds_Calculator_2-way'!A344)</f>
        <v>1.93</v>
      </c>
      <c r="B343" s="4">
        <f>IF('True_Odds_Calculator_2-way'!B344="","",'True_Odds_Calculator_2-way'!B344)</f>
        <v>1.97</v>
      </c>
      <c r="C343" s="4">
        <f t="shared" si="20"/>
        <v>2.5748928223876311E-2</v>
      </c>
      <c r="D343" s="4">
        <f t="shared" si="22"/>
        <v>1.9791780536685666</v>
      </c>
      <c r="E343" s="4">
        <f t="shared" si="23"/>
        <v>2.0212647191728026</v>
      </c>
      <c r="G343" s="4">
        <f t="shared" si="21"/>
        <v>1.0257489282238763</v>
      </c>
    </row>
    <row r="344" spans="1:7" x14ac:dyDescent="0.2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1.78</v>
      </c>
      <c r="C344" s="4">
        <f t="shared" si="20"/>
        <v>3.5731402098088338E-2</v>
      </c>
      <c r="D344" s="4">
        <f t="shared" si="22"/>
        <v>2.1926557300484557</v>
      </c>
      <c r="E344" s="4">
        <f t="shared" si="23"/>
        <v>1.8384649273092173</v>
      </c>
      <c r="G344" s="4">
        <f t="shared" si="21"/>
        <v>1.0357314020980883</v>
      </c>
    </row>
    <row r="345" spans="1:7" x14ac:dyDescent="0.2">
      <c r="A345" s="4">
        <f>IF('True_Odds_Calculator_2-way'!A346="","",'True_Odds_Calculator_2-way'!A346)</f>
        <v>2.99</v>
      </c>
      <c r="B345" s="4">
        <f>IF('True_Odds_Calculator_2-way'!B346="","",'True_Odds_Calculator_2-way'!B346)</f>
        <v>1.41</v>
      </c>
      <c r="C345" s="4">
        <f t="shared" si="20"/>
        <v>4.3668018691145338E-2</v>
      </c>
      <c r="D345" s="4">
        <f t="shared" si="22"/>
        <v>3.1988315186463825</v>
      </c>
      <c r="E345" s="4">
        <f t="shared" si="23"/>
        <v>1.4547870046067044</v>
      </c>
      <c r="G345" s="4">
        <f t="shared" si="21"/>
        <v>1.0436680186911453</v>
      </c>
    </row>
    <row r="346" spans="1:7" x14ac:dyDescent="0.2">
      <c r="A346" s="4">
        <f>IF('True_Odds_Calculator_2-way'!A347="","",'True_Odds_Calculator_2-way'!A347)</f>
        <v>2.61</v>
      </c>
      <c r="B346" s="4">
        <f>IF('True_Odds_Calculator_2-way'!B347="","",'True_Odds_Calculator_2-way'!B347)</f>
        <v>1.53</v>
      </c>
      <c r="C346" s="4">
        <f t="shared" si="20"/>
        <v>3.6736533693937368E-2</v>
      </c>
      <c r="D346" s="4">
        <f t="shared" si="22"/>
        <v>2.7414272474513437</v>
      </c>
      <c r="E346" s="4">
        <f t="shared" si="23"/>
        <v>1.5742416178818521</v>
      </c>
      <c r="G346" s="4">
        <f t="shared" si="21"/>
        <v>1.0367365336939374</v>
      </c>
    </row>
    <row r="347" spans="1:7" x14ac:dyDescent="0.2">
      <c r="A347" s="4">
        <f>IF('True_Odds_Calculator_2-way'!A348="","",'True_Odds_Calculator_2-way'!A348)</f>
        <v>1.74</v>
      </c>
      <c r="B347" s="4">
        <f>IF('True_Odds_Calculator_2-way'!B348="","",'True_Odds_Calculator_2-way'!B348)</f>
        <v>2.14</v>
      </c>
      <c r="C347" s="4">
        <f t="shared" si="20"/>
        <v>4.200236330432916E-2</v>
      </c>
      <c r="D347" s="4">
        <f t="shared" si="22"/>
        <v>1.8059947618585701</v>
      </c>
      <c r="E347" s="4">
        <f t="shared" si="23"/>
        <v>2.2407028523288002</v>
      </c>
      <c r="G347" s="4">
        <f t="shared" si="21"/>
        <v>1.0420023633043292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1.87</v>
      </c>
      <c r="C348" s="4">
        <f t="shared" si="20"/>
        <v>3.7271921102840277E-2</v>
      </c>
      <c r="D348" s="4">
        <f t="shared" si="22"/>
        <v>2.06664260128287</v>
      </c>
      <c r="E348" s="4">
        <f t="shared" si="23"/>
        <v>1.937521151693437</v>
      </c>
      <c r="G348" s="4">
        <f t="shared" si="21"/>
        <v>1.0372719211028403</v>
      </c>
    </row>
    <row r="349" spans="1:7" x14ac:dyDescent="0.2">
      <c r="A349" s="4">
        <f>IF('True_Odds_Calculator_2-way'!A350="","",'True_Odds_Calculator_2-way'!A350)</f>
        <v>2.35</v>
      </c>
      <c r="B349" s="4">
        <f>IF('True_Odds_Calculator_2-way'!B350="","",'True_Odds_Calculator_2-way'!B350)</f>
        <v>1.62</v>
      </c>
      <c r="C349" s="4">
        <f t="shared" si="20"/>
        <v>4.2815865510900997E-2</v>
      </c>
      <c r="D349" s="4">
        <f t="shared" si="22"/>
        <v>2.4744881377965555</v>
      </c>
      <c r="E349" s="4">
        <f t="shared" si="23"/>
        <v>1.6782014547057529</v>
      </c>
      <c r="G349" s="4">
        <f t="shared" si="21"/>
        <v>1.042815865510901</v>
      </c>
    </row>
    <row r="350" spans="1:7" x14ac:dyDescent="0.2">
      <c r="A350" s="4">
        <f>IF('True_Odds_Calculator_2-way'!A351="","",'True_Odds_Calculator_2-way'!A351)</f>
        <v>1.78</v>
      </c>
      <c r="B350" s="4">
        <f>IF('True_Odds_Calculator_2-way'!B351="","",'True_Odds_Calculator_2-way'!B351)</f>
        <v>2.0699999999999998</v>
      </c>
      <c r="C350" s="4">
        <f t="shared" si="20"/>
        <v>4.4889540248602255E-2</v>
      </c>
      <c r="D350" s="4">
        <f t="shared" si="22"/>
        <v>1.8540733658732955</v>
      </c>
      <c r="E350" s="4">
        <f t="shared" si="23"/>
        <v>2.1708596005420371</v>
      </c>
      <c r="G350" s="4">
        <f t="shared" si="21"/>
        <v>1.0448895402486023</v>
      </c>
    </row>
    <row r="351" spans="1:7" x14ac:dyDescent="0.2">
      <c r="A351" s="4">
        <f>IF('True_Odds_Calculator_2-way'!A352="","",'True_Odds_Calculator_2-way'!A352)</f>
        <v>1.75</v>
      </c>
      <c r="B351" s="4">
        <f>IF('True_Odds_Calculator_2-way'!B352="","",'True_Odds_Calculator_2-way'!B352)</f>
        <v>2.11</v>
      </c>
      <c r="C351" s="4">
        <f t="shared" si="20"/>
        <v>4.5362220717670931E-2</v>
      </c>
      <c r="D351" s="4">
        <f t="shared" si="22"/>
        <v>1.8223318938926589</v>
      </c>
      <c r="E351" s="4">
        <f t="shared" si="23"/>
        <v>2.2160540135033755</v>
      </c>
      <c r="G351" s="4">
        <f t="shared" si="21"/>
        <v>1.0453622207176709</v>
      </c>
    </row>
    <row r="352" spans="1:7" x14ac:dyDescent="0.2">
      <c r="A352" s="4">
        <f>IF('True_Odds_Calculator_2-way'!A353="","",'True_Odds_Calculator_2-way'!A353)</f>
        <v>1.63</v>
      </c>
      <c r="B352" s="4">
        <f>IF('True_Odds_Calculator_2-way'!B353="","",'True_Odds_Calculator_2-way'!B353)</f>
        <v>2.33</v>
      </c>
      <c r="C352" s="4">
        <f t="shared" si="20"/>
        <v>4.2681481871560623E-2</v>
      </c>
      <c r="D352" s="4">
        <f t="shared" si="22"/>
        <v>1.6887436359189842</v>
      </c>
      <c r="E352" s="4">
        <f t="shared" si="23"/>
        <v>2.4519190419316312</v>
      </c>
      <c r="G352" s="4">
        <f t="shared" si="21"/>
        <v>1.0426814818715606</v>
      </c>
    </row>
    <row r="353" spans="1:7" x14ac:dyDescent="0.2">
      <c r="A353" s="4">
        <f>IF('True_Odds_Calculator_2-way'!A354="","",'True_Odds_Calculator_2-way'!A354)</f>
        <v>1.65</v>
      </c>
      <c r="B353" s="4">
        <f>IF('True_Odds_Calculator_2-way'!B354="","",'True_Odds_Calculator_2-way'!B354)</f>
        <v>2.29</v>
      </c>
      <c r="C353" s="4">
        <f t="shared" si="20"/>
        <v>4.2741828768029677E-2</v>
      </c>
      <c r="D353" s="4">
        <f t="shared" si="22"/>
        <v>1.7103089283693562</v>
      </c>
      <c r="E353" s="4">
        <f t="shared" si="23"/>
        <v>2.40783813923849</v>
      </c>
      <c r="G353" s="4">
        <f t="shared" si="21"/>
        <v>1.0427418287680297</v>
      </c>
    </row>
    <row r="354" spans="1:7" x14ac:dyDescent="0.2">
      <c r="A354" s="4">
        <f>IF('True_Odds_Calculator_2-way'!A355="","",'True_Odds_Calculator_2-way'!A355)</f>
        <v>1.78</v>
      </c>
      <c r="B354" s="4">
        <f>IF('True_Odds_Calculator_2-way'!B355="","",'True_Odds_Calculator_2-way'!B355)</f>
        <v>2.08</v>
      </c>
      <c r="C354" s="4">
        <f t="shared" si="20"/>
        <v>4.2566983578219642E-2</v>
      </c>
      <c r="D354" s="4">
        <f t="shared" si="22"/>
        <v>1.8500899460323807</v>
      </c>
      <c r="E354" s="4">
        <f t="shared" si="23"/>
        <v>2.1763461086292031</v>
      </c>
      <c r="G354" s="4">
        <f t="shared" si="21"/>
        <v>1.0425669835782196</v>
      </c>
    </row>
    <row r="355" spans="1:7" x14ac:dyDescent="0.2">
      <c r="A355" s="4">
        <f>IF('True_Odds_Calculator_2-way'!A356="","",'True_Odds_Calculator_2-way'!A356)</f>
        <v>1.75</v>
      </c>
      <c r="B355" s="4">
        <f>IF('True_Odds_Calculator_2-way'!B356="","",'True_Odds_Calculator_2-way'!B356)</f>
        <v>2.1800000000000002</v>
      </c>
      <c r="C355" s="4">
        <f t="shared" si="20"/>
        <v>3.0144167758846541E-2</v>
      </c>
      <c r="D355" s="4">
        <f t="shared" si="22"/>
        <v>1.797408716136631</v>
      </c>
      <c r="E355" s="4">
        <f t="shared" si="23"/>
        <v>2.2540620384047267</v>
      </c>
      <c r="G355" s="4">
        <f t="shared" si="21"/>
        <v>1.0301441677588465</v>
      </c>
    </row>
    <row r="356" spans="1:7" x14ac:dyDescent="0.2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2.12</v>
      </c>
      <c r="C356" s="4">
        <f t="shared" si="20"/>
        <v>3.0357331084642114E-2</v>
      </c>
      <c r="D356" s="4">
        <f t="shared" si="22"/>
        <v>1.8399922420480992</v>
      </c>
      <c r="E356" s="4">
        <f t="shared" si="23"/>
        <v>2.1904871854075272</v>
      </c>
      <c r="G356" s="4">
        <f t="shared" si="21"/>
        <v>1.0303573310846421</v>
      </c>
    </row>
    <row r="357" spans="1:7" x14ac:dyDescent="0.2">
      <c r="A357" s="4">
        <f>IF('True_Odds_Calculator_2-way'!A358="","",'True_Odds_Calculator_2-way'!A358)</f>
        <v>1.78</v>
      </c>
      <c r="B357" s="4">
        <f>IF('True_Odds_Calculator_2-way'!B358="","",'True_Odds_Calculator_2-way'!B358)</f>
        <v>2.15</v>
      </c>
      <c r="C357" s="4">
        <f t="shared" si="20"/>
        <v>2.6914031878756184E-2</v>
      </c>
      <c r="D357" s="4">
        <f t="shared" si="22"/>
        <v>1.8236835835120324</v>
      </c>
      <c r="E357" s="4">
        <f t="shared" si="23"/>
        <v>2.2140584321666186</v>
      </c>
      <c r="G357" s="4">
        <f t="shared" si="21"/>
        <v>1.0269140318787562</v>
      </c>
    </row>
    <row r="358" spans="1:7" x14ac:dyDescent="0.2">
      <c r="A358" s="4">
        <f>IF('True_Odds_Calculator_2-way'!A359="","",'True_Odds_Calculator_2-way'!A359)</f>
        <v>1.97</v>
      </c>
      <c r="B358" s="4">
        <f>IF('True_Odds_Calculator_2-way'!B359="","",'True_Odds_Calculator_2-way'!B359)</f>
        <v>1.92</v>
      </c>
      <c r="C358" s="4">
        <f t="shared" si="20"/>
        <v>2.844754653130277E-2</v>
      </c>
      <c r="D358" s="4">
        <f t="shared" si="22"/>
        <v>2.0267924123888115</v>
      </c>
      <c r="E358" s="4">
        <f t="shared" si="23"/>
        <v>1.9739066903246005</v>
      </c>
      <c r="G358" s="4">
        <f t="shared" si="21"/>
        <v>1.0284475465313028</v>
      </c>
    </row>
    <row r="359" spans="1:7" x14ac:dyDescent="0.2">
      <c r="A359" s="4">
        <f>IF('True_Odds_Calculator_2-way'!A360="","",'True_Odds_Calculator_2-way'!A360)</f>
        <v>1.83</v>
      </c>
      <c r="B359" s="4">
        <f>IF('True_Odds_Calculator_2-way'!B360="","",'True_Odds_Calculator_2-way'!B360)</f>
        <v>2.06</v>
      </c>
      <c r="C359" s="4">
        <f t="shared" si="20"/>
        <v>3.1884980635577431E-2</v>
      </c>
      <c r="D359" s="4">
        <f t="shared" si="22"/>
        <v>1.8849942497124856</v>
      </c>
      <c r="E359" s="4">
        <f t="shared" si="23"/>
        <v>2.1299508446804905</v>
      </c>
      <c r="G359" s="4">
        <f t="shared" si="21"/>
        <v>1.0318849806355774</v>
      </c>
    </row>
    <row r="360" spans="1:7" x14ac:dyDescent="0.2">
      <c r="A360" s="4">
        <f>IF('True_Odds_Calculator_2-way'!A361="","",'True_Odds_Calculator_2-way'!A361)</f>
        <v>1.72</v>
      </c>
      <c r="B360" s="4">
        <f>IF('True_Odds_Calculator_2-way'!B361="","",'True_Odds_Calculator_2-way'!B361)</f>
        <v>2.21</v>
      </c>
      <c r="C360" s="4">
        <f t="shared" si="20"/>
        <v>3.3884036620014824E-2</v>
      </c>
      <c r="D360" s="4">
        <f t="shared" si="22"/>
        <v>1.7716256524981358</v>
      </c>
      <c r="E360" s="4">
        <f t="shared" si="23"/>
        <v>2.2959652089876781</v>
      </c>
      <c r="G360" s="4">
        <f t="shared" si="21"/>
        <v>1.0338840366200148</v>
      </c>
    </row>
    <row r="361" spans="1:7" x14ac:dyDescent="0.2">
      <c r="A361" s="4">
        <f>IF('True_Odds_Calculator_2-way'!A362="","",'True_Odds_Calculator_2-way'!A362)</f>
        <v>2.02</v>
      </c>
      <c r="B361" s="4">
        <f>IF('True_Odds_Calculator_2-way'!B362="","",'True_Odds_Calculator_2-way'!B362)</f>
        <v>1.89</v>
      </c>
      <c r="C361" s="4">
        <f t="shared" si="20"/>
        <v>2.4150034051024338E-2</v>
      </c>
      <c r="D361" s="4">
        <f t="shared" si="22"/>
        <v>2.0705027387602368</v>
      </c>
      <c r="E361" s="4">
        <f t="shared" si="23"/>
        <v>1.9341405339682862</v>
      </c>
      <c r="G361" s="4">
        <f t="shared" si="21"/>
        <v>1.0241500340510243</v>
      </c>
    </row>
    <row r="362" spans="1:7" x14ac:dyDescent="0.2">
      <c r="A362" s="4">
        <f>IF('True_Odds_Calculator_2-way'!A363="","",'True_Odds_Calculator_2-way'!A363)</f>
        <v>1.82</v>
      </c>
      <c r="B362" s="4">
        <f>IF('True_Odds_Calculator_2-way'!B363="","",'True_Odds_Calculator_2-way'!B363)</f>
        <v>2.09</v>
      </c>
      <c r="C362" s="4">
        <f t="shared" si="20"/>
        <v>2.7919448972080652E-2</v>
      </c>
      <c r="D362" s="4">
        <f t="shared" si="22"/>
        <v>1.8674456281604401</v>
      </c>
      <c r="E362" s="4">
        <f t="shared" si="23"/>
        <v>2.152810006225593</v>
      </c>
      <c r="G362" s="4">
        <f t="shared" si="21"/>
        <v>1.0279194489720807</v>
      </c>
    </row>
    <row r="363" spans="1:7" x14ac:dyDescent="0.2">
      <c r="A363" s="4">
        <f>IF('True_Odds_Calculator_2-way'!A364="","",'True_Odds_Calculator_2-way'!A364)</f>
        <v>1.78</v>
      </c>
      <c r="B363" s="4">
        <f>IF('True_Odds_Calculator_2-way'!B364="","",'True_Odds_Calculator_2-way'!B364)</f>
        <v>2.14</v>
      </c>
      <c r="C363" s="4">
        <f t="shared" si="20"/>
        <v>2.908747243515708E-2</v>
      </c>
      <c r="D363" s="4">
        <f t="shared" si="22"/>
        <v>1.8273049985608751</v>
      </c>
      <c r="E363" s="4">
        <f t="shared" si="23"/>
        <v>2.2087440565928333</v>
      </c>
      <c r="G363" s="4">
        <f t="shared" si="21"/>
        <v>1.0290874724351571</v>
      </c>
    </row>
    <row r="364" spans="1:7" x14ac:dyDescent="0.2">
      <c r="A364" s="4">
        <f>IF('True_Odds_Calculator_2-way'!A365="","",'True_Odds_Calculator_2-way'!A365)</f>
        <v>1.58</v>
      </c>
      <c r="B364" s="4">
        <f>IF('True_Odds_Calculator_2-way'!B365="","",'True_Odds_Calculator_2-way'!B365)</f>
        <v>2.5099999999999998</v>
      </c>
      <c r="C364" s="4">
        <f t="shared" si="20"/>
        <v>3.1317766907055233E-2</v>
      </c>
      <c r="D364" s="4">
        <f t="shared" si="22"/>
        <v>1.6200825197107724</v>
      </c>
      <c r="E364" s="4">
        <f t="shared" si="23"/>
        <v>2.6126885829105997</v>
      </c>
      <c r="G364" s="4">
        <f t="shared" si="21"/>
        <v>1.0313177669070552</v>
      </c>
    </row>
    <row r="365" spans="1:7" x14ac:dyDescent="0.2">
      <c r="A365" s="4">
        <f>IF('True_Odds_Calculator_2-way'!A366="","",'True_Odds_Calculator_2-way'!A366)</f>
        <v>2.16</v>
      </c>
      <c r="B365" s="4">
        <f>IF('True_Odds_Calculator_2-way'!B366="","",'True_Odds_Calculator_2-way'!B366)</f>
        <v>1.72</v>
      </c>
      <c r="C365" s="4">
        <f t="shared" si="20"/>
        <v>4.4358311800172245E-2</v>
      </c>
      <c r="D365" s="4">
        <f t="shared" si="22"/>
        <v>2.2686858817782118</v>
      </c>
      <c r="E365" s="4">
        <f t="shared" si="23"/>
        <v>1.7882171736619177</v>
      </c>
      <c r="G365" s="4">
        <f t="shared" si="21"/>
        <v>1.0443583118001722</v>
      </c>
    </row>
    <row r="366" spans="1:7" x14ac:dyDescent="0.2">
      <c r="A366" s="4">
        <f>IF('True_Odds_Calculator_2-way'!A367="","",'True_Odds_Calculator_2-way'!A367)</f>
        <v>2.08</v>
      </c>
      <c r="B366" s="4">
        <f>IF('True_Odds_Calculator_2-way'!B367="","",'True_Odds_Calculator_2-way'!B367)</f>
        <v>1.84</v>
      </c>
      <c r="C366" s="4">
        <f t="shared" si="20"/>
        <v>2.4247491638795804E-2</v>
      </c>
      <c r="D366" s="4">
        <f t="shared" si="22"/>
        <v>2.1338090990187331</v>
      </c>
      <c r="E366" s="4">
        <f t="shared" si="23"/>
        <v>1.8819826907946497</v>
      </c>
      <c r="G366" s="4">
        <f t="shared" si="21"/>
        <v>1.0242474916387958</v>
      </c>
    </row>
    <row r="367" spans="1:7" x14ac:dyDescent="0.2">
      <c r="A367" s="4">
        <f>IF('True_Odds_Calculator_2-way'!A368="","",'True_Odds_Calculator_2-way'!A368)</f>
        <v>1.92</v>
      </c>
      <c r="B367" s="4">
        <f>IF('True_Odds_Calculator_2-way'!B368="","",'True_Odds_Calculator_2-way'!B368)</f>
        <v>1.99</v>
      </c>
      <c r="C367" s="4">
        <f t="shared" si="20"/>
        <v>2.3345896147403788E-2</v>
      </c>
      <c r="D367" s="4">
        <f t="shared" si="22"/>
        <v>1.9640176827387685</v>
      </c>
      <c r="E367" s="4">
        <f t="shared" si="23"/>
        <v>2.0373253705876082</v>
      </c>
      <c r="G367" s="4">
        <f t="shared" si="21"/>
        <v>1.0233458961474038</v>
      </c>
    </row>
    <row r="368" spans="1:7" x14ac:dyDescent="0.2">
      <c r="A368" s="4">
        <f>IF('True_Odds_Calculator_2-way'!A369="","",'True_Odds_Calculator_2-way'!A369)</f>
        <v>2.33</v>
      </c>
      <c r="B368" s="4">
        <f>IF('True_Odds_Calculator_2-way'!B369="","",'True_Odds_Calculator_2-way'!B369)</f>
        <v>1.67</v>
      </c>
      <c r="C368" s="4">
        <f t="shared" si="20"/>
        <v>2.7986944565804084E-2</v>
      </c>
      <c r="D368" s="4">
        <f t="shared" si="22"/>
        <v>2.4085296029216061</v>
      </c>
      <c r="E368" s="4">
        <f t="shared" si="23"/>
        <v>1.7099602293950913</v>
      </c>
      <c r="G368" s="4">
        <f t="shared" si="21"/>
        <v>1.0279869445658041</v>
      </c>
    </row>
    <row r="369" spans="1:7" x14ac:dyDescent="0.2">
      <c r="A369" s="4">
        <f>IF('True_Odds_Calculator_2-way'!A370="","",'True_Odds_Calculator_2-way'!A370)</f>
        <v>2.0099999999999998</v>
      </c>
      <c r="B369" s="4">
        <f>IF('True_Odds_Calculator_2-way'!B370="","",'True_Odds_Calculator_2-way'!B370)</f>
        <v>1.9</v>
      </c>
      <c r="C369" s="4">
        <f t="shared" si="20"/>
        <v>2.3828227284629522E-2</v>
      </c>
      <c r="D369" s="4">
        <f t="shared" si="22"/>
        <v>2.05931517929361</v>
      </c>
      <c r="E369" s="4">
        <f t="shared" si="23"/>
        <v>1.9440061084245355</v>
      </c>
      <c r="G369" s="4">
        <f t="shared" si="21"/>
        <v>1.0238282272846295</v>
      </c>
    </row>
    <row r="370" spans="1:7" x14ac:dyDescent="0.2">
      <c r="A370" s="4">
        <f>IF('True_Odds_Calculator_2-way'!A371="","",'True_Odds_Calculator_2-way'!A371)</f>
        <v>2.29</v>
      </c>
      <c r="B370" s="4">
        <f>IF('True_Odds_Calculator_2-way'!B371="","",'True_Odds_Calculator_2-way'!B371)</f>
        <v>1.68</v>
      </c>
      <c r="C370" s="4">
        <f t="shared" si="20"/>
        <v>3.1919317945518833E-2</v>
      </c>
      <c r="D370" s="4">
        <f t="shared" si="22"/>
        <v>2.3768688990485605</v>
      </c>
      <c r="E370" s="4">
        <f t="shared" si="23"/>
        <v>1.7262855604415328</v>
      </c>
      <c r="G370" s="4">
        <f t="shared" si="21"/>
        <v>1.0319193179455188</v>
      </c>
    </row>
    <row r="371" spans="1:7" x14ac:dyDescent="0.2">
      <c r="A371" s="4">
        <f>IF('True_Odds_Calculator_2-way'!A372="","",'True_Odds_Calculator_2-way'!A372)</f>
        <v>2.2799999999999998</v>
      </c>
      <c r="B371" s="4">
        <f>IF('True_Odds_Calculator_2-way'!B372="","",'True_Odds_Calculator_2-way'!B372)</f>
        <v>1.69</v>
      </c>
      <c r="C371" s="4">
        <f t="shared" si="20"/>
        <v>3.0312467559431067E-2</v>
      </c>
      <c r="D371" s="4">
        <f t="shared" si="22"/>
        <v>2.3616082373130669</v>
      </c>
      <c r="E371" s="4">
        <f t="shared" si="23"/>
        <v>1.7344256391789699</v>
      </c>
      <c r="G371" s="4">
        <f t="shared" si="21"/>
        <v>1.0303124675594311</v>
      </c>
    </row>
    <row r="372" spans="1:7" x14ac:dyDescent="0.2">
      <c r="A372" s="4">
        <f>IF('True_Odds_Calculator_2-way'!A373="","",'True_Odds_Calculator_2-way'!A373)</f>
        <v>1.43</v>
      </c>
      <c r="B372" s="4">
        <f>IF('True_Odds_Calculator_2-way'!B373="","",'True_Odds_Calculator_2-way'!B373)</f>
        <v>2.98</v>
      </c>
      <c r="C372" s="4">
        <f t="shared" si="20"/>
        <v>3.4871169099357058E-2</v>
      </c>
      <c r="D372" s="4">
        <f t="shared" si="22"/>
        <v>1.4665657156623189</v>
      </c>
      <c r="E372" s="4">
        <f t="shared" si="23"/>
        <v>3.1433207936859189</v>
      </c>
      <c r="G372" s="4">
        <f t="shared" si="21"/>
        <v>1.0348711690993571</v>
      </c>
    </row>
    <row r="373" spans="1:7" x14ac:dyDescent="0.2">
      <c r="A373" s="4">
        <f>IF('True_Odds_Calculator_2-way'!A374="","",'True_Odds_Calculator_2-way'!A374)</f>
        <v>1.74</v>
      </c>
      <c r="B373" s="4">
        <f>IF('True_Odds_Calculator_2-way'!B374="","",'True_Odds_Calculator_2-way'!B374)</f>
        <v>2.08</v>
      </c>
      <c r="C373" s="4">
        <f t="shared" si="20"/>
        <v>5.5481874447391721E-2</v>
      </c>
      <c r="D373" s="4">
        <f t="shared" si="22"/>
        <v>1.8282481309355427</v>
      </c>
      <c r="E373" s="4">
        <f t="shared" si="23"/>
        <v>2.2073676506464994</v>
      </c>
      <c r="G373" s="4">
        <f t="shared" si="21"/>
        <v>1.0554818744473917</v>
      </c>
    </row>
    <row r="374" spans="1:7" x14ac:dyDescent="0.2">
      <c r="A374" s="4">
        <f>IF('True_Odds_Calculator_2-way'!A375="","",'True_Odds_Calculator_2-way'!A375)</f>
        <v>2.38</v>
      </c>
      <c r="B374" s="4">
        <f>IF('True_Odds_Calculator_2-way'!B375="","",'True_Odds_Calculator_2-way'!B375)</f>
        <v>1.58</v>
      </c>
      <c r="C374" s="4">
        <f t="shared" si="20"/>
        <v>5.3079459631953929E-2</v>
      </c>
      <c r="D374" s="4">
        <f t="shared" si="22"/>
        <v>2.5404675043912981</v>
      </c>
      <c r="E374" s="4">
        <f t="shared" si="23"/>
        <v>1.6491535830190334</v>
      </c>
      <c r="G374" s="4">
        <f t="shared" si="21"/>
        <v>1.0530794596319539</v>
      </c>
    </row>
    <row r="375" spans="1:7" x14ac:dyDescent="0.2">
      <c r="A375" s="4">
        <f>IF('True_Odds_Calculator_2-way'!A376="","",'True_Odds_Calculator_2-way'!A376)</f>
        <v>2.2799999999999998</v>
      </c>
      <c r="B375" s="4">
        <f>IF('True_Odds_Calculator_2-way'!B376="","",'True_Odds_Calculator_2-way'!B376)</f>
        <v>1.63</v>
      </c>
      <c r="C375" s="4">
        <f t="shared" si="20"/>
        <v>5.2093423743407641E-2</v>
      </c>
      <c r="D375" s="4">
        <f t="shared" si="22"/>
        <v>2.4239499086877121</v>
      </c>
      <c r="E375" s="4">
        <f t="shared" si="23"/>
        <v>1.7022718944668376</v>
      </c>
      <c r="G375" s="4">
        <f t="shared" si="21"/>
        <v>1.0520934237434076</v>
      </c>
    </row>
    <row r="376" spans="1:7" x14ac:dyDescent="0.2">
      <c r="A376" s="4">
        <f>IF('True_Odds_Calculator_2-way'!A377="","",'True_Odds_Calculator_2-way'!A377)</f>
        <v>1.89</v>
      </c>
      <c r="B376" s="4">
        <f>IF('True_Odds_Calculator_2-way'!B377="","",'True_Odds_Calculator_2-way'!B377)</f>
        <v>1.93</v>
      </c>
      <c r="C376" s="4">
        <f t="shared" si="20"/>
        <v>4.7235244126436093E-2</v>
      </c>
      <c r="D376" s="4">
        <f t="shared" si="22"/>
        <v>1.9783062613553166</v>
      </c>
      <c r="E376" s="4">
        <f t="shared" si="23"/>
        <v>2.0221747928042801</v>
      </c>
      <c r="G376" s="4">
        <f t="shared" si="21"/>
        <v>1.0472352441264361</v>
      </c>
    </row>
    <row r="377" spans="1:7" x14ac:dyDescent="0.2">
      <c r="A377" s="4">
        <f>IF('True_Odds_Calculator_2-way'!A378="","",'True_Odds_Calculator_2-way'!A378)</f>
        <v>2.2400000000000002</v>
      </c>
      <c r="B377" s="4">
        <f>IF('True_Odds_Calculator_2-way'!B378="","",'True_Odds_Calculator_2-way'!B378)</f>
        <v>1.72</v>
      </c>
      <c r="C377" s="4">
        <f t="shared" si="20"/>
        <v>2.7823920265780622E-2</v>
      </c>
      <c r="D377" s="4">
        <f t="shared" si="22"/>
        <v>2.3120499279884781</v>
      </c>
      <c r="E377" s="4">
        <f t="shared" si="23"/>
        <v>1.762166117819246</v>
      </c>
      <c r="G377" s="4">
        <f t="shared" si="21"/>
        <v>1.0278239202657806</v>
      </c>
    </row>
    <row r="378" spans="1:7" x14ac:dyDescent="0.2">
      <c r="A378" s="4">
        <f>IF('True_Odds_Calculator_2-way'!A379="","",'True_Odds_Calculator_2-way'!A379)</f>
        <v>1.74</v>
      </c>
      <c r="B378" s="4">
        <f>IF('True_Odds_Calculator_2-way'!B379="","",'True_Odds_Calculator_2-way'!B379)</f>
        <v>2.21</v>
      </c>
      <c r="C378" s="4">
        <f t="shared" si="20"/>
        <v>2.720133146096626E-2</v>
      </c>
      <c r="D378" s="4">
        <f t="shared" si="22"/>
        <v>1.7821754646150993</v>
      </c>
      <c r="E378" s="4">
        <f t="shared" si="23"/>
        <v>2.2784855128281092</v>
      </c>
      <c r="G378" s="4">
        <f t="shared" si="21"/>
        <v>1.0272013314609663</v>
      </c>
    </row>
    <row r="379" spans="1:7" x14ac:dyDescent="0.2">
      <c r="A379" s="4">
        <f>IF('True_Odds_Calculator_2-way'!A380="","",'True_Odds_Calculator_2-way'!A380)</f>
        <v>1.68</v>
      </c>
      <c r="B379" s="4">
        <f>IF('True_Odds_Calculator_2-way'!B380="","",'True_Odds_Calculator_2-way'!B380)</f>
        <v>2.29</v>
      </c>
      <c r="C379" s="4">
        <f t="shared" si="20"/>
        <v>3.1919317945518833E-2</v>
      </c>
      <c r="D379" s="4">
        <f t="shared" si="22"/>
        <v>1.7262855604415328</v>
      </c>
      <c r="E379" s="4">
        <f t="shared" si="23"/>
        <v>2.3768688990485605</v>
      </c>
      <c r="G379" s="4">
        <f t="shared" si="21"/>
        <v>1.0319193179455188</v>
      </c>
    </row>
    <row r="380" spans="1:7" x14ac:dyDescent="0.2">
      <c r="A380" s="4">
        <f>IF('True_Odds_Calculator_2-way'!A381="","",'True_Odds_Calculator_2-way'!A381)</f>
        <v>1.5</v>
      </c>
      <c r="B380" s="4">
        <f>IF('True_Odds_Calculator_2-way'!B381="","",'True_Odds_Calculator_2-way'!B381)</f>
        <v>2.74</v>
      </c>
      <c r="C380" s="4">
        <f t="shared" si="20"/>
        <v>3.1630170316301776E-2</v>
      </c>
      <c r="D380" s="4">
        <f t="shared" si="22"/>
        <v>1.5364485981308411</v>
      </c>
      <c r="E380" s="4">
        <f t="shared" si="23"/>
        <v>2.8641114982578402</v>
      </c>
      <c r="G380" s="4">
        <f t="shared" si="21"/>
        <v>1.0316301703163018</v>
      </c>
    </row>
    <row r="381" spans="1:7" x14ac:dyDescent="0.2">
      <c r="A381" s="4">
        <f>IF('True_Odds_Calculator_2-way'!A382="","",'True_Odds_Calculator_2-way'!A382)</f>
        <v>2.42</v>
      </c>
      <c r="B381" s="4">
        <f>IF('True_Odds_Calculator_2-way'!B382="","",'True_Odds_Calculator_2-way'!B382)</f>
        <v>1.61</v>
      </c>
      <c r="C381" s="4">
        <f t="shared" si="20"/>
        <v>3.4341152918228035E-2</v>
      </c>
      <c r="D381" s="4">
        <f t="shared" si="22"/>
        <v>2.5249173741170372</v>
      </c>
      <c r="E381" s="4">
        <f t="shared" si="23"/>
        <v>1.655773235306617</v>
      </c>
      <c r="G381" s="4">
        <f t="shared" si="21"/>
        <v>1.034341152918228</v>
      </c>
    </row>
    <row r="382" spans="1:7" x14ac:dyDescent="0.2">
      <c r="A382" s="4">
        <f>IF('True_Odds_Calculator_2-way'!A383="","",'True_Odds_Calculator_2-way'!A383)</f>
        <v>1.92</v>
      </c>
      <c r="B382" s="4">
        <f>IF('True_Odds_Calculator_2-way'!B383="","",'True_Odds_Calculator_2-way'!B383)</f>
        <v>1.96</v>
      </c>
      <c r="C382" s="4">
        <f t="shared" si="20"/>
        <v>3.1037414965986443E-2</v>
      </c>
      <c r="D382" s="4">
        <f t="shared" si="22"/>
        <v>1.9789650820361799</v>
      </c>
      <c r="E382" s="4">
        <f t="shared" si="23"/>
        <v>2.0214868929952732</v>
      </c>
      <c r="G382" s="4">
        <f t="shared" si="21"/>
        <v>1.0310374149659864</v>
      </c>
    </row>
    <row r="383" spans="1:7" x14ac:dyDescent="0.2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20"/>
        <v>3.4193852437555794E-2</v>
      </c>
      <c r="D383" s="4">
        <f t="shared" si="22"/>
        <v>1.740283410033262</v>
      </c>
      <c r="E383" s="4">
        <f t="shared" si="23"/>
        <v>2.3508340001231001</v>
      </c>
      <c r="G383" s="4">
        <f t="shared" si="21"/>
        <v>1.0341938524375558</v>
      </c>
    </row>
    <row r="384" spans="1:7" x14ac:dyDescent="0.2">
      <c r="A384" s="4">
        <f>IF('True_Odds_Calculator_2-way'!A385="","",'True_Odds_Calculator_2-way'!A385)</f>
        <v>2.0099999999999998</v>
      </c>
      <c r="B384" s="4">
        <f>IF('True_Odds_Calculator_2-way'!B385="","",'True_Odds_Calculator_2-way'!B385)</f>
        <v>1.88</v>
      </c>
      <c r="C384" s="4">
        <f t="shared" si="20"/>
        <v>2.9427331427966497E-2</v>
      </c>
      <c r="D384" s="4">
        <f t="shared" si="22"/>
        <v>2.0712563034422273</v>
      </c>
      <c r="E384" s="4">
        <f t="shared" si="23"/>
        <v>1.9334834220221038</v>
      </c>
      <c r="G384" s="4">
        <f t="shared" si="21"/>
        <v>1.0294273314279665</v>
      </c>
    </row>
    <row r="385" spans="1:7" x14ac:dyDescent="0.2">
      <c r="A385" s="4">
        <f>IF('True_Odds_Calculator_2-way'!A386="","",'True_Odds_Calculator_2-way'!A386)</f>
        <v>1.93</v>
      </c>
      <c r="B385" s="4">
        <f>IF('True_Odds_Calculator_2-way'!B386="","",'True_Odds_Calculator_2-way'!B386)</f>
        <v>1.95</v>
      </c>
      <c r="C385" s="4">
        <f t="shared" si="20"/>
        <v>3.0955227846419575E-2</v>
      </c>
      <c r="D385" s="4">
        <f t="shared" si="22"/>
        <v>1.9894277785119598</v>
      </c>
      <c r="E385" s="4">
        <f t="shared" si="23"/>
        <v>2.0106851876586083</v>
      </c>
      <c r="G385" s="4">
        <f t="shared" si="21"/>
        <v>1.0309552278464196</v>
      </c>
    </row>
    <row r="386" spans="1:7" x14ac:dyDescent="0.2">
      <c r="A386" s="4">
        <f>IF('True_Odds_Calculator_2-way'!A387="","",'True_Odds_Calculator_2-way'!A387)</f>
        <v>1.66</v>
      </c>
      <c r="B386" s="4">
        <f>IF('True_Odds_Calculator_2-way'!B387="","",'True_Odds_Calculator_2-way'!B387)</f>
        <v>2.2999999999999998</v>
      </c>
      <c r="C386" s="4">
        <f t="shared" ref="C386:C449" si="24">IF(A386="","",((1/A386)+(1/B386))-1)</f>
        <v>3.7192247249869137E-2</v>
      </c>
      <c r="D386" s="4">
        <f t="shared" si="22"/>
        <v>1.7128757290264693</v>
      </c>
      <c r="E386" s="4">
        <f t="shared" si="23"/>
        <v>2.402769037130271</v>
      </c>
      <c r="G386" s="4">
        <f t="shared" ref="G386:G449" si="25">IF(A386="","",C386+1)</f>
        <v>1.0371922472498691</v>
      </c>
    </row>
    <row r="387" spans="1:7" x14ac:dyDescent="0.2">
      <c r="A387" s="4">
        <f>IF('True_Odds_Calculator_2-way'!A388="","",'True_Odds_Calculator_2-way'!A388)</f>
        <v>1.25</v>
      </c>
      <c r="B387" s="4">
        <f>IF('True_Odds_Calculator_2-way'!B388="","",'True_Odds_Calculator_2-way'!B388)</f>
        <v>4.1100000000000003</v>
      </c>
      <c r="C387" s="4">
        <f t="shared" si="24"/>
        <v>4.3309002433089994E-2</v>
      </c>
      <c r="D387" s="4">
        <f t="shared" ref="D387:D450" si="26">IF(A387="","",(2*A387)/(2-($C387*A387)))</f>
        <v>1.2847764926539544</v>
      </c>
      <c r="E387" s="4">
        <f t="shared" ref="E387:E450" si="27">IF(B387="","",(2*B387)/(2-($C387*B387)))</f>
        <v>4.51152579582876</v>
      </c>
      <c r="G387" s="4">
        <f t="shared" si="25"/>
        <v>1.04330900243309</v>
      </c>
    </row>
    <row r="388" spans="1:7" x14ac:dyDescent="0.2">
      <c r="A388" s="4">
        <f>IF('True_Odds_Calculator_2-way'!A389="","",'True_Odds_Calculator_2-way'!A389)</f>
        <v>2.5499999999999998</v>
      </c>
      <c r="B388" s="4">
        <f>IF('True_Odds_Calculator_2-way'!B389="","",'True_Odds_Calculator_2-way'!B389)</f>
        <v>1.54</v>
      </c>
      <c r="C388" s="4">
        <f t="shared" si="24"/>
        <v>4.1507512095747323E-2</v>
      </c>
      <c r="D388" s="4">
        <f t="shared" si="26"/>
        <v>2.692492286595817</v>
      </c>
      <c r="E388" s="4">
        <f t="shared" si="27"/>
        <v>1.5908446424954426</v>
      </c>
      <c r="G388" s="4">
        <f t="shared" si="25"/>
        <v>1.0415075120957473</v>
      </c>
    </row>
    <row r="389" spans="1:7" x14ac:dyDescent="0.2">
      <c r="A389" s="4">
        <f>IF('True_Odds_Calculator_2-way'!A390="","",'True_Odds_Calculator_2-way'!A390)</f>
        <v>2.35</v>
      </c>
      <c r="B389" s="4">
        <f>IF('True_Odds_Calculator_2-way'!B390="","",'True_Odds_Calculator_2-way'!B390)</f>
        <v>1.65</v>
      </c>
      <c r="C389" s="4">
        <f t="shared" si="24"/>
        <v>3.1592520954223158E-2</v>
      </c>
      <c r="D389" s="4">
        <f t="shared" si="26"/>
        <v>2.4405979543666407</v>
      </c>
      <c r="E389" s="4">
        <f t="shared" si="27"/>
        <v>1.6941561987984708</v>
      </c>
      <c r="G389" s="4">
        <f t="shared" si="25"/>
        <v>1.0315925209542232</v>
      </c>
    </row>
    <row r="390" spans="1:7" x14ac:dyDescent="0.2">
      <c r="A390" s="4">
        <f>IF('True_Odds_Calculator_2-way'!A391="","",'True_Odds_Calculator_2-way'!A391)</f>
        <v>1.74</v>
      </c>
      <c r="B390" s="4">
        <f>IF('True_Odds_Calculator_2-way'!B391="","",'True_Odds_Calculator_2-way'!B391)</f>
        <v>2.1800000000000002</v>
      </c>
      <c r="C390" s="4">
        <f t="shared" si="24"/>
        <v>3.3428240008436028E-2</v>
      </c>
      <c r="D390" s="4">
        <f t="shared" si="26"/>
        <v>1.7921194368326561</v>
      </c>
      <c r="E390" s="4">
        <f t="shared" si="27"/>
        <v>2.2624358821424311</v>
      </c>
      <c r="G390" s="4">
        <f t="shared" si="25"/>
        <v>1.033428240008436</v>
      </c>
    </row>
    <row r="391" spans="1:7" x14ac:dyDescent="0.2">
      <c r="A391" s="4">
        <f>IF('True_Odds_Calculator_2-way'!A392="","",'True_Odds_Calculator_2-way'!A392)</f>
        <v>1.72</v>
      </c>
      <c r="B391" s="4">
        <f>IF('True_Odds_Calculator_2-way'!B392="","",'True_Odds_Calculator_2-way'!B392)</f>
        <v>2.2000000000000002</v>
      </c>
      <c r="C391" s="4">
        <f t="shared" si="24"/>
        <v>3.5940803382663811E-2</v>
      </c>
      <c r="D391" s="4">
        <f t="shared" si="26"/>
        <v>1.7748592870544089</v>
      </c>
      <c r="E391" s="4">
        <f t="shared" si="27"/>
        <v>2.2905569007263922</v>
      </c>
      <c r="G391" s="4">
        <f t="shared" si="25"/>
        <v>1.0359408033826638</v>
      </c>
    </row>
    <row r="392" spans="1:7" x14ac:dyDescent="0.2">
      <c r="A392" s="4">
        <f>IF('True_Odds_Calculator_2-way'!A393="","",'True_Odds_Calculator_2-way'!A393)</f>
        <v>1.6</v>
      </c>
      <c r="B392" s="4">
        <f>IF('True_Odds_Calculator_2-way'!B393="","",'True_Odds_Calculator_2-way'!B393)</f>
        <v>2.41</v>
      </c>
      <c r="C392" s="4">
        <f t="shared" si="24"/>
        <v>3.9937759336099443E-2</v>
      </c>
      <c r="D392" s="4">
        <f t="shared" si="26"/>
        <v>1.6528075439348477</v>
      </c>
      <c r="E392" s="4">
        <f t="shared" si="27"/>
        <v>2.5318450426789227</v>
      </c>
      <c r="G392" s="4">
        <f t="shared" si="25"/>
        <v>1.0399377593360994</v>
      </c>
    </row>
    <row r="393" spans="1:7" x14ac:dyDescent="0.2">
      <c r="A393" s="4">
        <f>IF('True_Odds_Calculator_2-way'!A394="","",'True_Odds_Calculator_2-way'!A394)</f>
        <v>1.6</v>
      </c>
      <c r="B393" s="4">
        <f>IF('True_Odds_Calculator_2-way'!B394="","",'True_Odds_Calculator_2-way'!B394)</f>
        <v>2.46</v>
      </c>
      <c r="C393" s="4">
        <f t="shared" si="24"/>
        <v>3.1504065040650397E-2</v>
      </c>
      <c r="D393" s="4">
        <f t="shared" si="26"/>
        <v>1.6413678065054211</v>
      </c>
      <c r="E393" s="4">
        <f t="shared" si="27"/>
        <v>2.5591677503250976</v>
      </c>
      <c r="G393" s="4">
        <f t="shared" si="25"/>
        <v>1.0315040650406504</v>
      </c>
    </row>
    <row r="394" spans="1:7" x14ac:dyDescent="0.2">
      <c r="A394" s="4">
        <f>IF('True_Odds_Calculator_2-way'!A395="","",'True_Odds_Calculator_2-way'!A395)</f>
        <v>1.38</v>
      </c>
      <c r="B394" s="4">
        <f>IF('True_Odds_Calculator_2-way'!B395="","",'True_Odds_Calculator_2-way'!B395)</f>
        <v>3.12</v>
      </c>
      <c r="C394" s="4">
        <f t="shared" si="24"/>
        <v>4.5150501672240884E-2</v>
      </c>
      <c r="D394" s="4">
        <f t="shared" si="26"/>
        <v>1.4243747518856689</v>
      </c>
      <c r="E394" s="4">
        <f t="shared" si="27"/>
        <v>3.3564078578110386</v>
      </c>
      <c r="G394" s="4">
        <f t="shared" si="25"/>
        <v>1.0451505016722409</v>
      </c>
    </row>
    <row r="395" spans="1:7" x14ac:dyDescent="0.2">
      <c r="A395" s="4">
        <f>IF('True_Odds_Calculator_2-way'!A396="","",'True_Odds_Calculator_2-way'!A396)</f>
        <v>2.17</v>
      </c>
      <c r="B395" s="4">
        <f>IF('True_Odds_Calculator_2-way'!B396="","",'True_Odds_Calculator_2-way'!B396)</f>
        <v>1.76</v>
      </c>
      <c r="C395" s="4">
        <f t="shared" si="24"/>
        <v>2.9011311269375728E-2</v>
      </c>
      <c r="D395" s="4">
        <f t="shared" si="26"/>
        <v>2.2405256365129644</v>
      </c>
      <c r="E395" s="4">
        <f t="shared" si="27"/>
        <v>1.8061099025820484</v>
      </c>
      <c r="G395" s="4">
        <f t="shared" si="25"/>
        <v>1.0290113112693757</v>
      </c>
    </row>
    <row r="396" spans="1:7" x14ac:dyDescent="0.2">
      <c r="A396" s="4">
        <f>IF('True_Odds_Calculator_2-way'!A397="","",'True_Odds_Calculator_2-way'!A397)</f>
        <v>2.4300000000000002</v>
      </c>
      <c r="B396" s="4">
        <f>IF('True_Odds_Calculator_2-way'!B397="","",'True_Odds_Calculator_2-way'!B397)</f>
        <v>1.62</v>
      </c>
      <c r="C396" s="4">
        <f t="shared" si="24"/>
        <v>2.8806584362139898E-2</v>
      </c>
      <c r="D396" s="4">
        <f t="shared" si="26"/>
        <v>2.5181347150259068</v>
      </c>
      <c r="E396" s="4">
        <f t="shared" si="27"/>
        <v>1.658703071672355</v>
      </c>
      <c r="G396" s="4">
        <f t="shared" si="25"/>
        <v>1.0288065843621399</v>
      </c>
    </row>
    <row r="397" spans="1:7" x14ac:dyDescent="0.2">
      <c r="A397" s="4">
        <f>IF('True_Odds_Calculator_2-way'!A398="","",'True_Odds_Calculator_2-way'!A398)</f>
        <v>2.41</v>
      </c>
      <c r="B397" s="4">
        <f>IF('True_Odds_Calculator_2-way'!B398="","",'True_Odds_Calculator_2-way'!B398)</f>
        <v>1.63</v>
      </c>
      <c r="C397" s="4">
        <f t="shared" si="24"/>
        <v>2.8434691851436877E-2</v>
      </c>
      <c r="D397" s="4">
        <f t="shared" si="26"/>
        <v>2.4955055109106499</v>
      </c>
      <c r="E397" s="4">
        <f t="shared" si="27"/>
        <v>1.6686702206741284</v>
      </c>
      <c r="G397" s="4">
        <f t="shared" si="25"/>
        <v>1.0284346918514369</v>
      </c>
    </row>
    <row r="398" spans="1:7" x14ac:dyDescent="0.2">
      <c r="A398" s="4">
        <f>IF('True_Odds_Calculator_2-way'!A399="","",'True_Odds_Calculator_2-way'!A399)</f>
        <v>2.89</v>
      </c>
      <c r="B398" s="4">
        <f>IF('True_Odds_Calculator_2-way'!B399="","",'True_Odds_Calculator_2-way'!B399)</f>
        <v>1.44</v>
      </c>
      <c r="C398" s="4">
        <f t="shared" si="24"/>
        <v>4.0465205690119133E-2</v>
      </c>
      <c r="D398" s="4">
        <f t="shared" si="26"/>
        <v>3.0694792742292374</v>
      </c>
      <c r="E398" s="4">
        <f t="shared" si="27"/>
        <v>1.4832133437878678</v>
      </c>
      <c r="G398" s="4">
        <f t="shared" si="25"/>
        <v>1.0404652056901191</v>
      </c>
    </row>
    <row r="399" spans="1:7" x14ac:dyDescent="0.2">
      <c r="A399" s="4">
        <f>IF('True_Odds_Calculator_2-way'!A400="","",'True_Odds_Calculator_2-way'!A400)</f>
        <v>2.35</v>
      </c>
      <c r="B399" s="4">
        <f>IF('True_Odds_Calculator_2-way'!B400="","",'True_Odds_Calculator_2-way'!B400)</f>
        <v>1.63</v>
      </c>
      <c r="C399" s="4">
        <f t="shared" si="24"/>
        <v>3.9028847408954404E-2</v>
      </c>
      <c r="D399" s="4">
        <f t="shared" si="26"/>
        <v>2.4629480790869636</v>
      </c>
      <c r="E399" s="4">
        <f t="shared" si="27"/>
        <v>1.6835512581035048</v>
      </c>
      <c r="G399" s="4">
        <f t="shared" si="25"/>
        <v>1.0390288474089544</v>
      </c>
    </row>
    <row r="400" spans="1:7" x14ac:dyDescent="0.2">
      <c r="A400" s="4">
        <f>IF('True_Odds_Calculator_2-way'!A401="","",'True_Odds_Calculator_2-way'!A401)</f>
        <v>2.44</v>
      </c>
      <c r="B400" s="4">
        <f>IF('True_Odds_Calculator_2-way'!B401="","",'True_Odds_Calculator_2-way'!B401)</f>
        <v>1.59</v>
      </c>
      <c r="C400" s="4">
        <f t="shared" si="24"/>
        <v>3.8766883183833478E-2</v>
      </c>
      <c r="D400" s="4">
        <f t="shared" si="26"/>
        <v>2.561130182202271</v>
      </c>
      <c r="E400" s="4">
        <f t="shared" si="27"/>
        <v>1.640561569688769</v>
      </c>
      <c r="G400" s="4">
        <f t="shared" si="25"/>
        <v>1.0387668831838335</v>
      </c>
    </row>
    <row r="401" spans="1:7" x14ac:dyDescent="0.2">
      <c r="A401" s="4">
        <f>IF('True_Odds_Calculator_2-way'!A402="","",'True_Odds_Calculator_2-way'!A402)</f>
        <v>2.99</v>
      </c>
      <c r="B401" s="4">
        <f>IF('True_Odds_Calculator_2-way'!B402="","",'True_Odds_Calculator_2-way'!B402)</f>
        <v>1.41</v>
      </c>
      <c r="C401" s="4">
        <f t="shared" si="24"/>
        <v>4.3668018691145338E-2</v>
      </c>
      <c r="D401" s="4">
        <f t="shared" si="26"/>
        <v>3.1988315186463825</v>
      </c>
      <c r="E401" s="4">
        <f t="shared" si="27"/>
        <v>1.4547870046067044</v>
      </c>
      <c r="G401" s="4">
        <f t="shared" si="25"/>
        <v>1.0436680186911453</v>
      </c>
    </row>
    <row r="402" spans="1:7" x14ac:dyDescent="0.2">
      <c r="A402" s="4">
        <f>IF('True_Odds_Calculator_2-way'!A403="","",'True_Odds_Calculator_2-way'!A403)</f>
        <v>2.64</v>
      </c>
      <c r="B402" s="4">
        <f>IF('True_Odds_Calculator_2-way'!B403="","",'True_Odds_Calculator_2-way'!B403)</f>
        <v>1.52</v>
      </c>
      <c r="C402" s="4">
        <f t="shared" si="24"/>
        <v>3.6682615629984205E-2</v>
      </c>
      <c r="D402" s="4">
        <f t="shared" si="26"/>
        <v>2.7743362831858414</v>
      </c>
      <c r="E402" s="4">
        <f t="shared" si="27"/>
        <v>1.5635910224438905</v>
      </c>
      <c r="G402" s="4">
        <f t="shared" si="25"/>
        <v>1.0366826156299842</v>
      </c>
    </row>
    <row r="403" spans="1:7" x14ac:dyDescent="0.2">
      <c r="A403" s="4">
        <f>IF('True_Odds_Calculator_2-way'!A404="","",'True_Odds_Calculator_2-way'!A404)</f>
        <v>2.06</v>
      </c>
      <c r="B403" s="4">
        <f>IF('True_Odds_Calculator_2-way'!B404="","",'True_Odds_Calculator_2-way'!B404)</f>
        <v>1.81</v>
      </c>
      <c r="C403" s="4">
        <f t="shared" si="24"/>
        <v>3.7923081049187513E-2</v>
      </c>
      <c r="D403" s="4">
        <f t="shared" si="26"/>
        <v>2.1437359857413907</v>
      </c>
      <c r="E403" s="4">
        <f t="shared" si="27"/>
        <v>1.8743276529432467</v>
      </c>
      <c r="G403" s="4">
        <f t="shared" si="25"/>
        <v>1.0379230810491875</v>
      </c>
    </row>
    <row r="404" spans="1:7" x14ac:dyDescent="0.2">
      <c r="A404" s="4">
        <f>IF('True_Odds_Calculator_2-way'!A405="","",'True_Odds_Calculator_2-way'!A405)</f>
        <v>2.2400000000000002</v>
      </c>
      <c r="B404" s="4">
        <f>IF('True_Odds_Calculator_2-way'!B405="","",'True_Odds_Calculator_2-way'!B405)</f>
        <v>1.68</v>
      </c>
      <c r="C404" s="4">
        <f t="shared" si="24"/>
        <v>4.1666666666666519E-2</v>
      </c>
      <c r="D404" s="4">
        <f t="shared" si="26"/>
        <v>2.3496503496503496</v>
      </c>
      <c r="E404" s="4">
        <f t="shared" si="27"/>
        <v>1.7409326424870464</v>
      </c>
      <c r="G404" s="4">
        <f t="shared" si="25"/>
        <v>1.0416666666666665</v>
      </c>
    </row>
    <row r="405" spans="1:7" x14ac:dyDescent="0.2">
      <c r="A405" s="4">
        <f>IF('True_Odds_Calculator_2-way'!A406="","",'True_Odds_Calculator_2-way'!A406)</f>
        <v>1.98</v>
      </c>
      <c r="B405" s="4">
        <f>IF('True_Odds_Calculator_2-way'!B406="","",'True_Odds_Calculator_2-way'!B406)</f>
        <v>1.87</v>
      </c>
      <c r="C405" s="4">
        <f t="shared" si="24"/>
        <v>3.9809863339275164E-2</v>
      </c>
      <c r="D405" s="4">
        <f t="shared" si="26"/>
        <v>2.0612369871402327</v>
      </c>
      <c r="E405" s="4">
        <f t="shared" si="27"/>
        <v>1.9422965954991347</v>
      </c>
      <c r="G405" s="4">
        <f t="shared" si="25"/>
        <v>1.0398098633392752</v>
      </c>
    </row>
    <row r="406" spans="1:7" x14ac:dyDescent="0.2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2.0499999999999998</v>
      </c>
      <c r="C406" s="4">
        <f t="shared" si="24"/>
        <v>3.7255427499329974E-2</v>
      </c>
      <c r="D406" s="4">
        <f t="shared" si="26"/>
        <v>1.8838677101741985</v>
      </c>
      <c r="E406" s="4">
        <f t="shared" si="27"/>
        <v>2.1313910311339619</v>
      </c>
      <c r="G406" s="4">
        <f t="shared" si="25"/>
        <v>1.03725542749933</v>
      </c>
    </row>
    <row r="407" spans="1:7" x14ac:dyDescent="0.2">
      <c r="A407" s="4">
        <f>IF('True_Odds_Calculator_2-way'!A408="","",'True_Odds_Calculator_2-way'!A408)</f>
        <v>1.52</v>
      </c>
      <c r="B407" s="4">
        <f>IF('True_Odds_Calculator_2-way'!B408="","",'True_Odds_Calculator_2-way'!B408)</f>
        <v>2.61</v>
      </c>
      <c r="C407" s="4">
        <f t="shared" si="24"/>
        <v>4.1036499294212714E-2</v>
      </c>
      <c r="D407" s="4">
        <f t="shared" si="26"/>
        <v>1.5689314245036781</v>
      </c>
      <c r="E407" s="4">
        <f t="shared" si="27"/>
        <v>2.7576810788266375</v>
      </c>
      <c r="G407" s="4">
        <f t="shared" si="25"/>
        <v>1.0410364992942127</v>
      </c>
    </row>
    <row r="408" spans="1:7" x14ac:dyDescent="0.2">
      <c r="A408" s="4">
        <f>IF('True_Odds_Calculator_2-way'!A409="","",'True_Odds_Calculator_2-way'!A409)</f>
        <v>1.81</v>
      </c>
      <c r="B408" s="4">
        <f>IF('True_Odds_Calculator_2-way'!B409="","",'True_Odds_Calculator_2-way'!B409)</f>
        <v>2.0499999999999998</v>
      </c>
      <c r="C408" s="4">
        <f t="shared" si="24"/>
        <v>4.0291065894084488E-2</v>
      </c>
      <c r="D408" s="4">
        <f t="shared" si="26"/>
        <v>1.8784963928616634</v>
      </c>
      <c r="E408" s="4">
        <f t="shared" si="27"/>
        <v>2.1383086010661287</v>
      </c>
      <c r="G408" s="4">
        <f t="shared" si="25"/>
        <v>1.0402910658940845</v>
      </c>
    </row>
    <row r="409" spans="1:7" x14ac:dyDescent="0.2">
      <c r="A409" s="4">
        <f>IF('True_Odds_Calculator_2-way'!A410="","",'True_Odds_Calculator_2-way'!A410)</f>
        <v>2.25</v>
      </c>
      <c r="B409" s="4">
        <f>IF('True_Odds_Calculator_2-way'!B410="","",'True_Odds_Calculator_2-way'!B410)</f>
        <v>1.71</v>
      </c>
      <c r="C409" s="4">
        <f t="shared" si="24"/>
        <v>2.9239766081871288E-2</v>
      </c>
      <c r="D409" s="4">
        <f t="shared" si="26"/>
        <v>2.3265306122448979</v>
      </c>
      <c r="E409" s="4">
        <f t="shared" si="27"/>
        <v>1.7538461538461536</v>
      </c>
      <c r="G409" s="4">
        <f t="shared" si="25"/>
        <v>1.0292397660818713</v>
      </c>
    </row>
    <row r="410" spans="1:7" x14ac:dyDescent="0.2">
      <c r="A410" s="4">
        <f>IF('True_Odds_Calculator_2-way'!A411="","",'True_Odds_Calculator_2-way'!A411)</f>
        <v>2.29</v>
      </c>
      <c r="B410" s="4">
        <f>IF('True_Odds_Calculator_2-way'!B411="","",'True_Odds_Calculator_2-way'!B411)</f>
        <v>1.65</v>
      </c>
      <c r="C410" s="4">
        <f t="shared" si="24"/>
        <v>4.2741828768029677E-2</v>
      </c>
      <c r="D410" s="4">
        <f t="shared" si="26"/>
        <v>2.40783813923849</v>
      </c>
      <c r="E410" s="4">
        <f t="shared" si="27"/>
        <v>1.7103089283693562</v>
      </c>
      <c r="G410" s="4">
        <f t="shared" si="25"/>
        <v>1.0427418287680297</v>
      </c>
    </row>
    <row r="411" spans="1:7" x14ac:dyDescent="0.2">
      <c r="A411" s="4">
        <f>IF('True_Odds_Calculator_2-way'!A412="","",'True_Odds_Calculator_2-way'!A412)</f>
        <v>2.44</v>
      </c>
      <c r="B411" s="4">
        <f>IF('True_Odds_Calculator_2-way'!B412="","",'True_Odds_Calculator_2-way'!B412)</f>
        <v>1.56</v>
      </c>
      <c r="C411" s="4">
        <f t="shared" si="24"/>
        <v>5.0861706599411471E-2</v>
      </c>
      <c r="D411" s="4">
        <f t="shared" si="26"/>
        <v>2.6014215418261344</v>
      </c>
      <c r="E411" s="4">
        <f t="shared" si="27"/>
        <v>1.6244452031410037</v>
      </c>
      <c r="G411" s="4">
        <f t="shared" si="25"/>
        <v>1.0508617065994115</v>
      </c>
    </row>
    <row r="412" spans="1:7" x14ac:dyDescent="0.2">
      <c r="A412" s="4">
        <f>IF('True_Odds_Calculator_2-way'!A413="","",'True_Odds_Calculator_2-way'!A413)</f>
        <v>1.5</v>
      </c>
      <c r="B412" s="4">
        <f>IF('True_Odds_Calculator_2-way'!B413="","",'True_Odds_Calculator_2-way'!B413)</f>
        <v>2.72</v>
      </c>
      <c r="C412" s="4">
        <f t="shared" si="24"/>
        <v>3.4313725490195957E-2</v>
      </c>
      <c r="D412" s="4">
        <f t="shared" si="26"/>
        <v>1.5396226415094338</v>
      </c>
      <c r="E412" s="4">
        <f t="shared" si="27"/>
        <v>2.8531468531468529</v>
      </c>
      <c r="G412" s="4">
        <f t="shared" si="25"/>
        <v>1.034313725490196</v>
      </c>
    </row>
    <row r="413" spans="1:7" x14ac:dyDescent="0.2">
      <c r="A413" s="4">
        <f>IF('True_Odds_Calculator_2-way'!A414="","",'True_Odds_Calculator_2-way'!A414)</f>
        <v>1.7</v>
      </c>
      <c r="B413" s="4">
        <f>IF('True_Odds_Calculator_2-way'!B414="","",'True_Odds_Calculator_2-way'!B414)</f>
        <v>2.2200000000000002</v>
      </c>
      <c r="C413" s="4">
        <f t="shared" si="24"/>
        <v>3.868574456809748E-2</v>
      </c>
      <c r="D413" s="4">
        <f t="shared" si="26"/>
        <v>1.7578015836050302</v>
      </c>
      <c r="E413" s="4">
        <f t="shared" si="27"/>
        <v>2.3196066379840201</v>
      </c>
      <c r="G413" s="4">
        <f t="shared" si="25"/>
        <v>1.0386857445680975</v>
      </c>
    </row>
    <row r="414" spans="1:7" x14ac:dyDescent="0.2">
      <c r="A414" s="4">
        <f>IF('True_Odds_Calculator_2-way'!A415="","",'True_Odds_Calculator_2-way'!A415)</f>
        <v>2.41</v>
      </c>
      <c r="B414" s="4">
        <f>IF('True_Odds_Calculator_2-way'!B415="","",'True_Odds_Calculator_2-way'!B415)</f>
        <v>1.63</v>
      </c>
      <c r="C414" s="4">
        <f t="shared" si="24"/>
        <v>2.8434691851436877E-2</v>
      </c>
      <c r="D414" s="4">
        <f t="shared" si="26"/>
        <v>2.4955055109106499</v>
      </c>
      <c r="E414" s="4">
        <f t="shared" si="27"/>
        <v>1.6686702206741284</v>
      </c>
      <c r="G414" s="4">
        <f t="shared" si="25"/>
        <v>1.0284346918514369</v>
      </c>
    </row>
    <row r="415" spans="1:7" x14ac:dyDescent="0.2">
      <c r="A415" s="4">
        <f>IF('True_Odds_Calculator_2-way'!A416="","",'True_Odds_Calculator_2-way'!A416)</f>
        <v>2.95</v>
      </c>
      <c r="B415" s="4">
        <f>IF('True_Odds_Calculator_2-way'!B416="","",'True_Odds_Calculator_2-way'!B416)</f>
        <v>1.42</v>
      </c>
      <c r="C415" s="4">
        <f t="shared" si="24"/>
        <v>4.3208402960133618E-2</v>
      </c>
      <c r="D415" s="4">
        <f t="shared" si="26"/>
        <v>3.1508085746521246</v>
      </c>
      <c r="E415" s="4">
        <f t="shared" si="27"/>
        <v>1.4649414233257561</v>
      </c>
      <c r="G415" s="4">
        <f t="shared" si="25"/>
        <v>1.0432084029601336</v>
      </c>
    </row>
    <row r="416" spans="1:7" x14ac:dyDescent="0.2">
      <c r="A416" s="4">
        <f>IF('True_Odds_Calculator_2-way'!A417="","",'True_Odds_Calculator_2-way'!A417)</f>
        <v>2.91</v>
      </c>
      <c r="B416" s="4">
        <f>IF('True_Odds_Calculator_2-way'!B417="","",'True_Odds_Calculator_2-way'!B417)</f>
        <v>1.43</v>
      </c>
      <c r="C416" s="4">
        <f t="shared" si="24"/>
        <v>4.2943310984548067E-2</v>
      </c>
      <c r="D416" s="4">
        <f t="shared" si="26"/>
        <v>3.1039421176295079</v>
      </c>
      <c r="E416" s="4">
        <f t="shared" si="27"/>
        <v>1.4752982468579936</v>
      </c>
      <c r="G416" s="4">
        <f t="shared" si="25"/>
        <v>1.0429433109845481</v>
      </c>
    </row>
    <row r="417" spans="1:7" x14ac:dyDescent="0.2">
      <c r="A417" s="4">
        <f>IF('True_Odds_Calculator_2-way'!A418="","",'True_Odds_Calculator_2-way'!A418)</f>
        <v>2.0499999999999998</v>
      </c>
      <c r="B417" s="4">
        <f>IF('True_Odds_Calculator_2-way'!B418="","",'True_Odds_Calculator_2-way'!B418)</f>
        <v>1.81</v>
      </c>
      <c r="C417" s="4">
        <f t="shared" si="24"/>
        <v>4.0291065894084488E-2</v>
      </c>
      <c r="D417" s="4">
        <f t="shared" si="26"/>
        <v>2.1383086010661287</v>
      </c>
      <c r="E417" s="4">
        <f t="shared" si="27"/>
        <v>1.8784963928616634</v>
      </c>
      <c r="G417" s="4">
        <f t="shared" si="25"/>
        <v>1.0402910658940845</v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4">
        <f t="shared" si="10"/>
        <v>3.3072407492744427E-2</v>
      </c>
      <c r="E186" s="4">
        <f t="shared" si="11"/>
        <v>2.8785361108951575</v>
      </c>
      <c r="F186" s="4">
        <f t="shared" si="12"/>
        <v>3.7704695290074546</v>
      </c>
      <c r="G186" s="4">
        <f t="shared" si="13"/>
        <v>2.5814296582892404</v>
      </c>
      <c r="I186" s="4">
        <f t="shared" si="14"/>
        <v>1.0330724074927444</v>
      </c>
    </row>
    <row r="187" spans="1: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4">
        <f t="shared" si="10"/>
        <v>2.5237406253491912E-2</v>
      </c>
      <c r="E187" s="4">
        <f t="shared" si="11"/>
        <v>1.2939330189931249</v>
      </c>
      <c r="F187" s="4">
        <f t="shared" si="12"/>
        <v>6.4410723019246037</v>
      </c>
      <c r="G187" s="4">
        <f t="shared" si="13"/>
        <v>13.906500624135328</v>
      </c>
      <c r="I187" s="4">
        <f t="shared" si="14"/>
        <v>1.0252374062534919</v>
      </c>
    </row>
    <row r="188" spans="1: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4">
        <f t="shared" si="10"/>
        <v>2.7738121646295522E-2</v>
      </c>
      <c r="E188" s="4">
        <f t="shared" si="11"/>
        <v>2.3917472085132028</v>
      </c>
      <c r="F188" s="4">
        <f t="shared" si="12"/>
        <v>3.6811690069419529</v>
      </c>
      <c r="G188" s="4">
        <f t="shared" si="13"/>
        <v>3.2232821294520444</v>
      </c>
      <c r="I188" s="4">
        <f t="shared" si="14"/>
        <v>1.0277381216462955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4">
        <f t="shared" si="10"/>
        <v>2.9238794231775334E-2</v>
      </c>
      <c r="E189" s="4">
        <f t="shared" si="11"/>
        <v>1.6563128678453283</v>
      </c>
      <c r="F189" s="4">
        <f t="shared" si="12"/>
        <v>4.3032132557954741</v>
      </c>
      <c r="G189" s="4">
        <f t="shared" si="13"/>
        <v>6.1025901660397279</v>
      </c>
      <c r="I189" s="4">
        <f t="shared" si="14"/>
        <v>1.0292387942317753</v>
      </c>
    </row>
    <row r="190" spans="1: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4">
        <f t="shared" si="10"/>
        <v>2.7995559564282235E-2</v>
      </c>
      <c r="E190" s="4">
        <f t="shared" si="11"/>
        <v>2.0380373303167421</v>
      </c>
      <c r="F190" s="4">
        <f t="shared" si="12"/>
        <v>3.6716341867278048</v>
      </c>
      <c r="G190" s="4">
        <f t="shared" si="13"/>
        <v>4.2198799590103935</v>
      </c>
      <c r="I190" s="4">
        <f t="shared" si="14"/>
        <v>1.0279955595642822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4">
        <f t="shared" si="10"/>
        <v>2.4546795038598468E-2</v>
      </c>
      <c r="E191" s="4">
        <f t="shared" si="11"/>
        <v>1.919686962313371</v>
      </c>
      <c r="F191" s="4">
        <f t="shared" si="12"/>
        <v>3.7729900730882524</v>
      </c>
      <c r="G191" s="4">
        <f t="shared" si="13"/>
        <v>4.6720248547886003</v>
      </c>
      <c r="I191" s="4">
        <f t="shared" si="14"/>
        <v>1.0245467950385985</v>
      </c>
    </row>
    <row r="192" spans="1: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4">
        <f t="shared" si="10"/>
        <v>3.1572430094975124E-2</v>
      </c>
      <c r="E192" s="4">
        <f t="shared" si="11"/>
        <v>1.7206022921830446</v>
      </c>
      <c r="F192" s="4">
        <f t="shared" si="12"/>
        <v>3.7093652742223653</v>
      </c>
      <c r="G192" s="4">
        <f t="shared" si="13"/>
        <v>6.7015026149998436</v>
      </c>
      <c r="I192" s="4">
        <f t="shared" si="14"/>
        <v>1.0315724300949751</v>
      </c>
    </row>
    <row r="193" spans="1: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4">
        <f t="shared" si="10"/>
        <v>2.8767242389533321E-2</v>
      </c>
      <c r="E193" s="4">
        <f t="shared" si="11"/>
        <v>2.2996151906950324</v>
      </c>
      <c r="F193" s="4">
        <f t="shared" si="12"/>
        <v>3.7716465080911528</v>
      </c>
      <c r="G193" s="4">
        <f t="shared" si="13"/>
        <v>3.3332395312696872</v>
      </c>
      <c r="I193" s="4">
        <f t="shared" si="14"/>
        <v>1.0287672423895333</v>
      </c>
    </row>
    <row r="194" spans="1: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4">
        <f t="shared" si="10"/>
        <v>2.8390030586386006E-2</v>
      </c>
      <c r="E194" s="4">
        <f t="shared" si="11"/>
        <v>2.5710706205426601</v>
      </c>
      <c r="F194" s="4">
        <f t="shared" si="12"/>
        <v>3.1406491783380264</v>
      </c>
      <c r="G194" s="4">
        <f t="shared" si="13"/>
        <v>3.4170340365634089</v>
      </c>
      <c r="I194" s="4">
        <f t="shared" si="14"/>
        <v>1.028390030586386</v>
      </c>
    </row>
    <row r="195" spans="1: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4">
        <f t="shared" ref="D195:D258" si="15">IF(A195="","",((1/A195)+(1/B195)+(1/C195))-1)</f>
        <v>3.7608108572474874E-2</v>
      </c>
      <c r="E195" s="4">
        <f t="shared" ref="E195:E258" si="16">IF(A195="","",(3*A195)/(3-($D195*A195)))</f>
        <v>10.604277247360205</v>
      </c>
      <c r="F195" s="4">
        <f t="shared" ref="F195:F258" si="17">IF(B195="","",(3*B195)/(3-($D195*B195)))</f>
        <v>5.8151094500557265</v>
      </c>
      <c r="G195" s="4">
        <f t="shared" ref="G195:G258" si="18">IF(C195="","",(3*C195)/(3-($D195*C195)))</f>
        <v>1.3628942914977291</v>
      </c>
      <c r="I195" s="4">
        <f t="shared" ref="I195:I258" si="19">IF(A195="","",D195+1)</f>
        <v>1.0376081085724749</v>
      </c>
    </row>
    <row r="196" spans="1: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4">
        <f t="shared" si="15"/>
        <v>2.7582077264565408E-2</v>
      </c>
      <c r="E196" s="4">
        <f t="shared" si="16"/>
        <v>1.5106951616334516</v>
      </c>
      <c r="F196" s="4">
        <f t="shared" si="17"/>
        <v>4.3903398688281392</v>
      </c>
      <c r="G196" s="4">
        <f t="shared" si="18"/>
        <v>9.0678037278886858</v>
      </c>
      <c r="I196" s="4">
        <f t="shared" si="19"/>
        <v>1.0275820772645654</v>
      </c>
    </row>
    <row r="197" spans="1: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4">
        <f t="shared" si="15"/>
        <v>2.727639982163077E-2</v>
      </c>
      <c r="E197" s="4">
        <f t="shared" si="16"/>
        <v>3.2004990209239872</v>
      </c>
      <c r="F197" s="4">
        <f t="shared" si="17"/>
        <v>2.967987629960918</v>
      </c>
      <c r="G197" s="4">
        <f t="shared" si="18"/>
        <v>2.8520897938305079</v>
      </c>
      <c r="I197" s="4">
        <f t="shared" si="19"/>
        <v>1.0272763998216308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4">
        <f t="shared" si="15"/>
        <v>3.3501033501033506E-2</v>
      </c>
      <c r="E198" s="4">
        <f t="shared" si="16"/>
        <v>2.3711661169507723</v>
      </c>
      <c r="F198" s="4">
        <f t="shared" si="17"/>
        <v>3.4586124724607705</v>
      </c>
      <c r="G198" s="4">
        <f t="shared" si="18"/>
        <v>3.4586124724607705</v>
      </c>
      <c r="I198" s="4">
        <f t="shared" si="19"/>
        <v>1.0335010335010335</v>
      </c>
    </row>
    <row r="199" spans="1: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4">
        <f t="shared" si="15"/>
        <v>3.9292293702400727E-2</v>
      </c>
      <c r="E199" s="4">
        <f t="shared" si="16"/>
        <v>3.4927937298085423</v>
      </c>
      <c r="F199" s="4">
        <f t="shared" si="17"/>
        <v>3.9547573297758367</v>
      </c>
      <c r="G199" s="4">
        <f t="shared" si="18"/>
        <v>2.169968333263089</v>
      </c>
      <c r="I199" s="4">
        <f t="shared" si="19"/>
        <v>1.0392922937024007</v>
      </c>
    </row>
    <row r="200" spans="1: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4">
        <f t="shared" si="15"/>
        <v>4.0505887249439487E-2</v>
      </c>
      <c r="E200" s="4">
        <f t="shared" si="16"/>
        <v>2.1718748481284567</v>
      </c>
      <c r="F200" s="4">
        <f t="shared" si="17"/>
        <v>3.7066668878456617</v>
      </c>
      <c r="G200" s="4">
        <f t="shared" si="18"/>
        <v>3.7066668878456617</v>
      </c>
      <c r="I200" s="4">
        <f t="shared" si="19"/>
        <v>1.0405058872494395</v>
      </c>
    </row>
    <row r="201" spans="1: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4">
        <f t="shared" si="15"/>
        <v>3.8815346114821292E-2</v>
      </c>
      <c r="E201" s="4">
        <f t="shared" si="16"/>
        <v>2.6156204393416185</v>
      </c>
      <c r="F201" s="4">
        <f t="shared" si="17"/>
        <v>4.0407596605316396</v>
      </c>
      <c r="G201" s="4">
        <f t="shared" si="18"/>
        <v>2.7012183923425321</v>
      </c>
      <c r="I201" s="4">
        <f t="shared" si="19"/>
        <v>1.0388153461148213</v>
      </c>
    </row>
    <row r="202" spans="1: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4">
        <f t="shared" si="15"/>
        <v>2.3301582587515579E-2</v>
      </c>
      <c r="E202" s="4">
        <f t="shared" si="16"/>
        <v>1.5381597215980409</v>
      </c>
      <c r="F202" s="4">
        <f t="shared" si="17"/>
        <v>4.9535257324364652</v>
      </c>
      <c r="G202" s="4">
        <f t="shared" si="18"/>
        <v>6.7569372911844852</v>
      </c>
      <c r="I202" s="4">
        <f t="shared" si="19"/>
        <v>1.0233015825875156</v>
      </c>
    </row>
    <row r="203" spans="1: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4">
        <f t="shared" si="15"/>
        <v>2.4057890339756582E-2</v>
      </c>
      <c r="E203" s="4">
        <f t="shared" si="16"/>
        <v>1.4875356146600471</v>
      </c>
      <c r="F203" s="4">
        <f t="shared" si="17"/>
        <v>5.0354426309594489</v>
      </c>
      <c r="G203" s="4">
        <f t="shared" si="18"/>
        <v>7.7426399461162365</v>
      </c>
      <c r="I203" s="4">
        <f t="shared" si="19"/>
        <v>1.0240578903397566</v>
      </c>
    </row>
    <row r="204" spans="1: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4">
        <f t="shared" si="15"/>
        <v>2.3567204605111192E-2</v>
      </c>
      <c r="E204" s="4">
        <f t="shared" si="16"/>
        <v>2.31121477950688</v>
      </c>
      <c r="F204" s="4">
        <f t="shared" si="17"/>
        <v>3.7789491715767438</v>
      </c>
      <c r="G204" s="4">
        <f t="shared" si="18"/>
        <v>3.3035652226814083</v>
      </c>
      <c r="I204" s="4">
        <f t="shared" si="19"/>
        <v>1.0235672046051112</v>
      </c>
    </row>
    <row r="205" spans="1: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4">
        <f t="shared" si="15"/>
        <v>2.1809065579627473E-2</v>
      </c>
      <c r="E205" s="4">
        <f t="shared" si="16"/>
        <v>3.056435815782502</v>
      </c>
      <c r="F205" s="4">
        <f t="shared" si="17"/>
        <v>3.4546345754235106</v>
      </c>
      <c r="G205" s="4">
        <f t="shared" si="18"/>
        <v>2.6085460930655122</v>
      </c>
      <c r="I205" s="4">
        <f t="shared" si="19"/>
        <v>1.0218090655796275</v>
      </c>
    </row>
    <row r="206" spans="1: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4">
        <f t="shared" si="15"/>
        <v>2.4969379926419899E-2</v>
      </c>
      <c r="E206" s="4">
        <f t="shared" si="16"/>
        <v>1.8376844576494487</v>
      </c>
      <c r="F206" s="4">
        <f t="shared" si="17"/>
        <v>3.8388588676833537</v>
      </c>
      <c r="G206" s="4">
        <f t="shared" si="18"/>
        <v>5.1192042246891116</v>
      </c>
      <c r="I206" s="4">
        <f t="shared" si="19"/>
        <v>1.0249693799264199</v>
      </c>
    </row>
    <row r="207" spans="1: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4">
        <f t="shared" si="15"/>
        <v>2.7970386697484084E-2</v>
      </c>
      <c r="E207" s="4">
        <f t="shared" si="16"/>
        <v>2.0795528094417901</v>
      </c>
      <c r="F207" s="4">
        <f t="shared" si="17"/>
        <v>3.7893057846978757</v>
      </c>
      <c r="G207" s="4">
        <f t="shared" si="18"/>
        <v>3.9180838020097553</v>
      </c>
      <c r="I207" s="4">
        <f t="shared" si="19"/>
        <v>1.0279703866974841</v>
      </c>
    </row>
    <row r="208" spans="1: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4">
        <f t="shared" si="15"/>
        <v>2.9557993328201304E-2</v>
      </c>
      <c r="E208" s="4">
        <f t="shared" si="16"/>
        <v>1.9570211964595845</v>
      </c>
      <c r="F208" s="4">
        <f t="shared" si="17"/>
        <v>3.7323862162539667</v>
      </c>
      <c r="G208" s="4">
        <f t="shared" si="18"/>
        <v>4.5229586285272152</v>
      </c>
      <c r="I208" s="4">
        <f t="shared" si="19"/>
        <v>1.0295579933282013</v>
      </c>
    </row>
    <row r="209" spans="1: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4">
        <f t="shared" si="15"/>
        <v>2.7013206957344993E-2</v>
      </c>
      <c r="E209" s="4">
        <f t="shared" si="16"/>
        <v>3.2207735713784023</v>
      </c>
      <c r="F209" s="4">
        <f t="shared" si="17"/>
        <v>3.5925744709235699</v>
      </c>
      <c r="G209" s="4">
        <f t="shared" si="18"/>
        <v>2.4321215256807784</v>
      </c>
      <c r="I209" s="4">
        <f t="shared" si="19"/>
        <v>1.027013206957345</v>
      </c>
    </row>
    <row r="210" spans="1: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4">
        <f t="shared" si="15"/>
        <v>2.7949062431821048E-2</v>
      </c>
      <c r="E210" s="4">
        <f t="shared" si="16"/>
        <v>3.351476511789004</v>
      </c>
      <c r="F210" s="4">
        <f t="shared" si="17"/>
        <v>3.596605222945719</v>
      </c>
      <c r="G210" s="4">
        <f t="shared" si="18"/>
        <v>2.3608063903999419</v>
      </c>
      <c r="I210" s="4">
        <f t="shared" si="19"/>
        <v>1.027949062431821</v>
      </c>
    </row>
    <row r="211" spans="1: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4">
        <f t="shared" si="15"/>
        <v>2.3545859239910261E-2</v>
      </c>
      <c r="E211" s="4">
        <f t="shared" si="16"/>
        <v>3.5988613293318039</v>
      </c>
      <c r="F211" s="4">
        <f t="shared" si="17"/>
        <v>3.6305877114870881</v>
      </c>
      <c r="G211" s="4">
        <f t="shared" si="18"/>
        <v>2.238654770075498</v>
      </c>
      <c r="I211" s="4">
        <f t="shared" si="19"/>
        <v>1.0235458592399103</v>
      </c>
    </row>
    <row r="212" spans="1: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4">
        <f t="shared" si="15"/>
        <v>2.1645820031057639E-2</v>
      </c>
      <c r="E212" s="4">
        <f t="shared" si="16"/>
        <v>2.5874190975504896</v>
      </c>
      <c r="F212" s="4">
        <f t="shared" si="17"/>
        <v>3.254677165555905</v>
      </c>
      <c r="G212" s="4">
        <f t="shared" si="18"/>
        <v>3.2651531215769221</v>
      </c>
      <c r="I212" s="4">
        <f t="shared" si="19"/>
        <v>1.0216458200310576</v>
      </c>
    </row>
    <row r="213" spans="1: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4">
        <f t="shared" si="15"/>
        <v>2.4231192759111453E-2</v>
      </c>
      <c r="E213" s="4">
        <f t="shared" si="16"/>
        <v>1.3648827314517253</v>
      </c>
      <c r="F213" s="4">
        <f t="shared" si="17"/>
        <v>6.206258542710775</v>
      </c>
      <c r="G213" s="4">
        <f t="shared" si="18"/>
        <v>9.4154289664008601</v>
      </c>
      <c r="I213" s="4">
        <f t="shared" si="19"/>
        <v>1.0242311927591115</v>
      </c>
    </row>
    <row r="214" spans="1: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4">
        <f t="shared" si="15"/>
        <v>2.1877863983127188E-2</v>
      </c>
      <c r="E214" s="4">
        <f t="shared" si="16"/>
        <v>2.9104915717951845</v>
      </c>
      <c r="F214" s="4">
        <f t="shared" si="17"/>
        <v>3.6022060310974333</v>
      </c>
      <c r="G214" s="4">
        <f t="shared" si="18"/>
        <v>2.639861409916191</v>
      </c>
      <c r="I214" s="4">
        <f t="shared" si="19"/>
        <v>1.0218778639831272</v>
      </c>
    </row>
    <row r="215" spans="1: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4">
        <f t="shared" si="15"/>
        <v>2.7974001526010817E-2</v>
      </c>
      <c r="E215" s="4">
        <f t="shared" si="16"/>
        <v>3.2984213810637923</v>
      </c>
      <c r="F215" s="4">
        <f t="shared" si="17"/>
        <v>3.3941255084613089</v>
      </c>
      <c r="G215" s="4">
        <f t="shared" si="18"/>
        <v>2.486337781688293</v>
      </c>
      <c r="I215" s="4">
        <f t="shared" si="19"/>
        <v>1.0279740015260108</v>
      </c>
    </row>
    <row r="216" spans="1: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4">
        <f t="shared" si="15"/>
        <v>2.7936366487621322E-2</v>
      </c>
      <c r="E216" s="4">
        <f t="shared" si="16"/>
        <v>2.7591147444792439</v>
      </c>
      <c r="F216" s="4">
        <f t="shared" si="17"/>
        <v>3.2239688337973424</v>
      </c>
      <c r="G216" s="4">
        <f t="shared" si="18"/>
        <v>3.0544776983245745</v>
      </c>
      <c r="I216" s="4">
        <f t="shared" si="19"/>
        <v>1.0279363664876213</v>
      </c>
    </row>
    <row r="217" spans="1: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4">
        <f t="shared" si="15"/>
        <v>2.6987921942980497E-2</v>
      </c>
      <c r="E217" s="4">
        <f t="shared" si="16"/>
        <v>2.1404361465529744</v>
      </c>
      <c r="F217" s="4">
        <f t="shared" si="17"/>
        <v>3.5711560532008511</v>
      </c>
      <c r="G217" s="4">
        <f t="shared" si="18"/>
        <v>3.9559445330211713</v>
      </c>
      <c r="I217" s="4">
        <f t="shared" si="19"/>
        <v>1.0269879219429805</v>
      </c>
    </row>
    <row r="218" spans="1: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4">
        <f t="shared" si="15"/>
        <v>2.8477860798178156E-2</v>
      </c>
      <c r="E218" s="4">
        <f t="shared" si="16"/>
        <v>2.8553512470173503</v>
      </c>
      <c r="F218" s="4">
        <f t="shared" si="17"/>
        <v>3.2046065517339604</v>
      </c>
      <c r="G218" s="4">
        <f t="shared" si="18"/>
        <v>2.9609486234191569</v>
      </c>
      <c r="I218" s="4">
        <f t="shared" si="19"/>
        <v>1.0284778607981782</v>
      </c>
    </row>
    <row r="219" spans="1: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4">
        <f t="shared" si="15"/>
        <v>2.931598333309271E-2</v>
      </c>
      <c r="E219" s="4">
        <f t="shared" si="16"/>
        <v>1.8115096711474088</v>
      </c>
      <c r="F219" s="4">
        <f t="shared" si="17"/>
        <v>3.9357644157386651</v>
      </c>
      <c r="G219" s="4">
        <f t="shared" si="18"/>
        <v>5.1574573445850014</v>
      </c>
      <c r="I219" s="4">
        <f t="shared" si="19"/>
        <v>1.0293159833330927</v>
      </c>
    </row>
    <row r="220" spans="1: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4">
        <f t="shared" si="15"/>
        <v>2.8805294335381149E-2</v>
      </c>
      <c r="E220" s="4">
        <f t="shared" si="16"/>
        <v>1.8523705681905211</v>
      </c>
      <c r="F220" s="4">
        <f t="shared" si="17"/>
        <v>3.718166445007534</v>
      </c>
      <c r="G220" s="4">
        <f t="shared" si="18"/>
        <v>5.2300859124167838</v>
      </c>
      <c r="I220" s="4">
        <f t="shared" si="19"/>
        <v>1.0288052943353811</v>
      </c>
    </row>
    <row r="221" spans="1: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4">
        <f t="shared" si="15"/>
        <v>2.7985767269866901E-2</v>
      </c>
      <c r="E221" s="4">
        <f t="shared" si="16"/>
        <v>2.3713209016369627</v>
      </c>
      <c r="F221" s="4">
        <f t="shared" si="17"/>
        <v>3.2772183997124928</v>
      </c>
      <c r="G221" s="4">
        <f t="shared" si="18"/>
        <v>3.6608944699499637</v>
      </c>
      <c r="I221" s="4">
        <f t="shared" si="19"/>
        <v>1.0279857672698669</v>
      </c>
    </row>
    <row r="222" spans="1: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4">
        <f t="shared" si="15"/>
        <v>2.7841939735609333E-2</v>
      </c>
      <c r="E222" s="4">
        <f t="shared" si="16"/>
        <v>2.7378418774153981</v>
      </c>
      <c r="F222" s="4">
        <f t="shared" si="17"/>
        <v>3.3829796627130122</v>
      </c>
      <c r="G222" s="4">
        <f t="shared" si="18"/>
        <v>2.9485355890029692</v>
      </c>
      <c r="I222" s="4">
        <f t="shared" si="19"/>
        <v>1.0278419397356093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4">
        <f t="shared" si="15"/>
        <v>2.9544243850875951E-2</v>
      </c>
      <c r="E223" s="4">
        <f t="shared" si="16"/>
        <v>1.6359384767006284</v>
      </c>
      <c r="F223" s="4">
        <f t="shared" si="17"/>
        <v>4.066588029806395</v>
      </c>
      <c r="G223" s="4">
        <f t="shared" si="18"/>
        <v>7.0016403366595723</v>
      </c>
      <c r="I223" s="4">
        <f t="shared" si="19"/>
        <v>1.029544243850876</v>
      </c>
    </row>
    <row r="224" spans="1: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4">
        <f t="shared" si="15"/>
        <v>3.9538976912202095E-2</v>
      </c>
      <c r="E224" s="4">
        <f t="shared" si="16"/>
        <v>2.0963638969297911</v>
      </c>
      <c r="F224" s="4">
        <f t="shared" si="17"/>
        <v>3.9671153051072259</v>
      </c>
      <c r="G224" s="4">
        <f t="shared" si="18"/>
        <v>3.6912457476623963</v>
      </c>
      <c r="I224" s="4">
        <f t="shared" si="19"/>
        <v>1.0395389769122021</v>
      </c>
    </row>
    <row r="225" spans="1: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4">
        <f t="shared" si="15"/>
        <v>3.9275893210484192E-2</v>
      </c>
      <c r="E225" s="4">
        <f t="shared" si="16"/>
        <v>2.5845935157647379</v>
      </c>
      <c r="F225" s="4">
        <f t="shared" si="17"/>
        <v>3.5693485646400922</v>
      </c>
      <c r="G225" s="4">
        <f t="shared" si="18"/>
        <v>3.0036452523331443</v>
      </c>
      <c r="I225" s="4">
        <f t="shared" si="19"/>
        <v>1.0392758932104842</v>
      </c>
    </row>
    <row r="226" spans="1: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4">
        <f t="shared" si="15"/>
        <v>3.9386416292000348E-2</v>
      </c>
      <c r="E226" s="4">
        <f t="shared" si="16"/>
        <v>2.2336351664627792</v>
      </c>
      <c r="F226" s="4">
        <f t="shared" si="17"/>
        <v>4.0327816705874318</v>
      </c>
      <c r="G226" s="4">
        <f t="shared" si="18"/>
        <v>3.2858904203866044</v>
      </c>
      <c r="I226" s="4">
        <f t="shared" si="19"/>
        <v>1.0393864162920003</v>
      </c>
    </row>
    <row r="227" spans="1: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4">
        <f t="shared" si="15"/>
        <v>4.366885987903979E-2</v>
      </c>
      <c r="E227" s="4">
        <f t="shared" si="16"/>
        <v>1.8589782752994115</v>
      </c>
      <c r="F227" s="4">
        <f t="shared" si="17"/>
        <v>3.9777063847891743</v>
      </c>
      <c r="G227" s="4">
        <f t="shared" si="18"/>
        <v>4.746784251398525</v>
      </c>
      <c r="I227" s="4">
        <f t="shared" si="19"/>
        <v>1.0436688598790398</v>
      </c>
    </row>
    <row r="228" spans="1: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4">
        <f t="shared" si="15"/>
        <v>4.0704148447591182E-2</v>
      </c>
      <c r="E228" s="4">
        <f t="shared" si="16"/>
        <v>2.0874962010534905</v>
      </c>
      <c r="F228" s="4">
        <f t="shared" si="17"/>
        <v>3.7738201278561898</v>
      </c>
      <c r="G228" s="4">
        <f t="shared" si="18"/>
        <v>3.9066508972614034</v>
      </c>
      <c r="I228" s="4">
        <f t="shared" si="19"/>
        <v>1.0407041484475912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4">
        <f t="shared" si="15"/>
        <v>4.1673496595963311E-2</v>
      </c>
      <c r="E229" s="4">
        <f t="shared" si="16"/>
        <v>1.9304135038305623</v>
      </c>
      <c r="F229" s="4">
        <f t="shared" si="17"/>
        <v>3.723081513226151</v>
      </c>
      <c r="G229" s="4">
        <f t="shared" si="18"/>
        <v>4.6864405332969161</v>
      </c>
      <c r="I229" s="4">
        <f t="shared" si="19"/>
        <v>1.0416734965959633</v>
      </c>
    </row>
    <row r="230" spans="1: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4">
        <f t="shared" si="15"/>
        <v>3.8232076451564456E-2</v>
      </c>
      <c r="E230" s="4">
        <f t="shared" si="16"/>
        <v>2.6570232107790606</v>
      </c>
      <c r="F230" s="4">
        <f t="shared" si="17"/>
        <v>3.564921234474884</v>
      </c>
      <c r="G230" s="4">
        <f t="shared" si="18"/>
        <v>2.9143655025363913</v>
      </c>
      <c r="I230" s="4">
        <f t="shared" si="19"/>
        <v>1.0382320764515645</v>
      </c>
    </row>
    <row r="231" spans="1: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4">
        <f t="shared" si="15"/>
        <v>3.8881978784293558E-2</v>
      </c>
      <c r="E231" s="4">
        <f t="shared" si="16"/>
        <v>2.6371572069869771</v>
      </c>
      <c r="F231" s="4">
        <f t="shared" si="17"/>
        <v>3.6663123941816926</v>
      </c>
      <c r="G231" s="4">
        <f t="shared" si="18"/>
        <v>2.8731490000484241</v>
      </c>
      <c r="I231" s="4">
        <f t="shared" si="19"/>
        <v>1.0388819787842936</v>
      </c>
    </row>
    <row r="232" spans="1: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4">
        <f t="shared" si="15"/>
        <v>3.8607247312151038E-2</v>
      </c>
      <c r="E232" s="4">
        <f t="shared" si="16"/>
        <v>2.5724310188465891</v>
      </c>
      <c r="F232" s="4">
        <f t="shared" si="17"/>
        <v>3.3048201076262771</v>
      </c>
      <c r="G232" s="4">
        <f t="shared" si="18"/>
        <v>3.2396604317855711</v>
      </c>
      <c r="I232" s="4">
        <f t="shared" si="19"/>
        <v>1.038607247312151</v>
      </c>
    </row>
    <row r="233" spans="1: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4">
        <f t="shared" si="15"/>
        <v>3.9865914304068717E-2</v>
      </c>
      <c r="E233" s="4">
        <f t="shared" si="16"/>
        <v>2.0651607802006948</v>
      </c>
      <c r="F233" s="4">
        <f t="shared" si="17"/>
        <v>3.7037382598722921</v>
      </c>
      <c r="G233" s="4">
        <f t="shared" si="18"/>
        <v>4.0687005058616759</v>
      </c>
      <c r="I233" s="4">
        <f t="shared" si="19"/>
        <v>1.0398659143040687</v>
      </c>
    </row>
    <row r="234" spans="1: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4">
        <f t="shared" si="15"/>
        <v>3.9930049548236646E-2</v>
      </c>
      <c r="E234" s="4">
        <f t="shared" si="16"/>
        <v>2.0546960774528396</v>
      </c>
      <c r="F234" s="4">
        <f t="shared" si="17"/>
        <v>3.9580849836569887</v>
      </c>
      <c r="G234" s="4">
        <f t="shared" si="18"/>
        <v>3.8363771897130072</v>
      </c>
      <c r="I234" s="4">
        <f t="shared" si="19"/>
        <v>1.0399300495482366</v>
      </c>
    </row>
    <row r="235" spans="1: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4">
        <f t="shared" si="15"/>
        <v>3.7760258742672193E-2</v>
      </c>
      <c r="E235" s="4">
        <f t="shared" si="16"/>
        <v>3.020638280550354</v>
      </c>
      <c r="F235" s="4">
        <f t="shared" si="17"/>
        <v>3.5520080417404616</v>
      </c>
      <c r="G235" s="4">
        <f t="shared" si="18"/>
        <v>2.5812230416028936</v>
      </c>
      <c r="I235" s="4">
        <f t="shared" si="19"/>
        <v>1.0377602587426722</v>
      </c>
    </row>
    <row r="236" spans="1: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4">
        <f t="shared" si="15"/>
        <v>4.1765618568126328E-2</v>
      </c>
      <c r="E236" s="4">
        <f t="shared" si="16"/>
        <v>1.7831962507763826</v>
      </c>
      <c r="F236" s="4">
        <f t="shared" si="17"/>
        <v>3.8232113312618536</v>
      </c>
      <c r="G236" s="4">
        <f t="shared" si="18"/>
        <v>5.6290772978432644</v>
      </c>
      <c r="I236" s="4">
        <f t="shared" si="19"/>
        <v>1.0417656185681263</v>
      </c>
    </row>
    <row r="237" spans="1: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4">
        <f t="shared" si="15"/>
        <v>3.8832996272100573E-2</v>
      </c>
      <c r="E237" s="4">
        <f t="shared" si="16"/>
        <v>3.9192296518727807</v>
      </c>
      <c r="F237" s="4">
        <f t="shared" si="17"/>
        <v>3.8420205468807103</v>
      </c>
      <c r="G237" s="4">
        <f t="shared" si="18"/>
        <v>2.0636933966457303</v>
      </c>
      <c r="I237" s="4">
        <f t="shared" si="19"/>
        <v>1.0388329962721006</v>
      </c>
    </row>
    <row r="238" spans="1: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4">
        <f t="shared" si="15"/>
        <v>3.9799425262808885E-2</v>
      </c>
      <c r="E238" s="4">
        <f t="shared" si="16"/>
        <v>3.7474858623682836</v>
      </c>
      <c r="F238" s="4">
        <f t="shared" si="17"/>
        <v>3.5825448789635019</v>
      </c>
      <c r="G238" s="4">
        <f t="shared" si="18"/>
        <v>2.2025304035178288</v>
      </c>
      <c r="I238" s="4">
        <f t="shared" si="19"/>
        <v>1.0397994252628089</v>
      </c>
    </row>
    <row r="239" spans="1: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4">
        <f t="shared" si="15"/>
        <v>3.9708934723057032E-2</v>
      </c>
      <c r="E239" s="4">
        <f t="shared" si="16"/>
        <v>2.2447732907443676</v>
      </c>
      <c r="F239" s="4">
        <f t="shared" si="17"/>
        <v>3.5054368312435424</v>
      </c>
      <c r="G239" s="4">
        <f t="shared" si="18"/>
        <v>3.7140264394643916</v>
      </c>
      <c r="I239" s="4">
        <f t="shared" si="19"/>
        <v>1.039708934723057</v>
      </c>
    </row>
    <row r="240" spans="1: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4">
        <f t="shared" si="15"/>
        <v>3.8869242524172343E-2</v>
      </c>
      <c r="E240" s="4">
        <f t="shared" si="16"/>
        <v>3.0348153478026254</v>
      </c>
      <c r="F240" s="4">
        <f t="shared" si="17"/>
        <v>3.5895200688423938</v>
      </c>
      <c r="G240" s="4">
        <f t="shared" si="18"/>
        <v>2.5516590687672696</v>
      </c>
      <c r="I240" s="4">
        <f t="shared" si="19"/>
        <v>1.0388692425241723</v>
      </c>
    </row>
    <row r="241" spans="1: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4">
        <f t="shared" si="15"/>
        <v>4.9971536377653614E-2</v>
      </c>
      <c r="E241" s="4">
        <f t="shared" si="16"/>
        <v>3.3913330304318929</v>
      </c>
      <c r="F241" s="4">
        <f t="shared" si="17"/>
        <v>3.8636156820413259</v>
      </c>
      <c r="G241" s="4">
        <f t="shared" si="18"/>
        <v>2.2406162668467071</v>
      </c>
      <c r="I241" s="4">
        <f t="shared" si="19"/>
        <v>1.0499715363776536</v>
      </c>
    </row>
    <row r="242" spans="1: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4">
        <f t="shared" si="15"/>
        <v>5.414354752103101E-2</v>
      </c>
      <c r="E242" s="4">
        <f t="shared" si="16"/>
        <v>1.5523037740217644</v>
      </c>
      <c r="F242" s="4">
        <f t="shared" si="17"/>
        <v>4.8267818574514045</v>
      </c>
      <c r="G242" s="4">
        <f t="shared" si="18"/>
        <v>6.728623042954637</v>
      </c>
      <c r="I242" s="4">
        <f t="shared" si="19"/>
        <v>1.054143547521031</v>
      </c>
    </row>
    <row r="243" spans="1: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4">
        <f t="shared" si="15"/>
        <v>6.5107537312705688E-2</v>
      </c>
      <c r="E243" s="4">
        <f t="shared" si="16"/>
        <v>1.9165321558258102</v>
      </c>
      <c r="F243" s="4">
        <f t="shared" si="17"/>
        <v>4.0112282688459082</v>
      </c>
      <c r="G243" s="4">
        <f t="shared" si="18"/>
        <v>4.3682609259315406</v>
      </c>
      <c r="I243" s="4">
        <f t="shared" si="19"/>
        <v>1.0651075373127057</v>
      </c>
    </row>
    <row r="244" spans="1: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4">
        <f t="shared" si="15"/>
        <v>5.5211562884928789E-2</v>
      </c>
      <c r="E244" s="4">
        <f t="shared" si="16"/>
        <v>1.6379292972911836</v>
      </c>
      <c r="F244" s="4">
        <f t="shared" si="17"/>
        <v>4.5400966083924139</v>
      </c>
      <c r="G244" s="4">
        <f t="shared" si="18"/>
        <v>5.9096972321827943</v>
      </c>
      <c r="I244" s="4">
        <f t="shared" si="19"/>
        <v>1.0552115628849288</v>
      </c>
    </row>
    <row r="245" spans="1: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4">
        <f t="shared" si="15"/>
        <v>5.4362176008799556E-2</v>
      </c>
      <c r="E245" s="4">
        <f t="shared" si="16"/>
        <v>1.9034656064938411</v>
      </c>
      <c r="F245" s="4">
        <f t="shared" si="17"/>
        <v>3.3406873875393819</v>
      </c>
      <c r="G245" s="4">
        <f t="shared" si="18"/>
        <v>5.7044130916770204</v>
      </c>
      <c r="I245" s="4">
        <f t="shared" si="19"/>
        <v>1.0543621760087996</v>
      </c>
    </row>
    <row r="246" spans="1: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4">
        <f t="shared" si="15"/>
        <v>9.571466444478105E-2</v>
      </c>
      <c r="E246" s="4">
        <f t="shared" si="16"/>
        <v>2.4821427172525086</v>
      </c>
      <c r="F246" s="4">
        <f t="shared" si="17"/>
        <v>3.5638539581130635</v>
      </c>
      <c r="G246" s="4">
        <f t="shared" si="18"/>
        <v>3.15928647635381</v>
      </c>
      <c r="I246" s="4">
        <f t="shared" si="19"/>
        <v>1.0957146644447811</v>
      </c>
    </row>
    <row r="247" spans="1: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4">
        <f t="shared" si="15"/>
        <v>5.1832907665449568E-2</v>
      </c>
      <c r="E247" s="4">
        <f t="shared" si="16"/>
        <v>3.9184656921357623</v>
      </c>
      <c r="F247" s="4">
        <f t="shared" si="17"/>
        <v>3.9298676673379731</v>
      </c>
      <c r="G247" s="4">
        <f t="shared" si="18"/>
        <v>2.0394154674062359</v>
      </c>
      <c r="I247" s="4">
        <f t="shared" si="19"/>
        <v>1.0518329076654496</v>
      </c>
    </row>
    <row r="248" spans="1: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4">
        <f t="shared" si="15"/>
        <v>5.0482969938157485E-2</v>
      </c>
      <c r="E248" s="4">
        <f t="shared" si="16"/>
        <v>3.3040248569899999</v>
      </c>
      <c r="F248" s="4">
        <f t="shared" si="17"/>
        <v>3.6288419815584887</v>
      </c>
      <c r="G248" s="4">
        <f t="shared" si="18"/>
        <v>2.3709670274500541</v>
      </c>
      <c r="I248" s="4">
        <f t="shared" si="19"/>
        <v>1.0504829699381575</v>
      </c>
    </row>
    <row r="249" spans="1: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4">
        <f t="shared" si="15"/>
        <v>5.1165537147623841E-2</v>
      </c>
      <c r="E249" s="4">
        <f t="shared" si="16"/>
        <v>2.2533976581474313</v>
      </c>
      <c r="F249" s="4">
        <f t="shared" si="17"/>
        <v>4.0747801609293903</v>
      </c>
      <c r="G249" s="4">
        <f t="shared" si="18"/>
        <v>3.2173616721214766</v>
      </c>
      <c r="I249" s="4">
        <f t="shared" si="19"/>
        <v>1.0511655371476238</v>
      </c>
    </row>
    <row r="250" spans="1: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4">
        <f t="shared" si="15"/>
        <v>5.1277149741854489E-2</v>
      </c>
      <c r="E250" s="4">
        <f t="shared" si="16"/>
        <v>3.5534698495634753</v>
      </c>
      <c r="F250" s="4">
        <f t="shared" si="17"/>
        <v>3.7566624069751224</v>
      </c>
      <c r="G250" s="4">
        <f t="shared" si="18"/>
        <v>2.21047631681986</v>
      </c>
      <c r="I250" s="4">
        <f t="shared" si="19"/>
        <v>1.0512771497418545</v>
      </c>
    </row>
    <row r="251" spans="1: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4">
        <f t="shared" si="15"/>
        <v>5.4623515270422862E-2</v>
      </c>
      <c r="E251" s="4">
        <f t="shared" si="16"/>
        <v>1.2268049597817883</v>
      </c>
      <c r="F251" s="4">
        <f t="shared" si="17"/>
        <v>8.1805212121712483</v>
      </c>
      <c r="G251" s="4">
        <f t="shared" si="18"/>
        <v>15.966048437776951</v>
      </c>
      <c r="I251" s="4">
        <f t="shared" si="19"/>
        <v>1.0546235152704229</v>
      </c>
    </row>
    <row r="252" spans="1: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4">
        <f t="shared" si="15"/>
        <v>2.0750568241445944E-2</v>
      </c>
      <c r="E252" s="4">
        <f t="shared" si="16"/>
        <v>3.1783712873387087</v>
      </c>
      <c r="F252" s="4">
        <f t="shared" si="17"/>
        <v>3.1470443712235032</v>
      </c>
      <c r="G252" s="4">
        <f t="shared" si="18"/>
        <v>2.7202373591490177</v>
      </c>
      <c r="I252" s="4">
        <f t="shared" si="19"/>
        <v>1.0207505682414459</v>
      </c>
    </row>
    <row r="253" spans="1: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4">
        <f t="shared" si="15"/>
        <v>2.836489601448311E-2</v>
      </c>
      <c r="E253" s="4">
        <f t="shared" si="16"/>
        <v>1.3982440820758357</v>
      </c>
      <c r="F253" s="4">
        <f t="shared" si="17"/>
        <v>5.957700356038842</v>
      </c>
      <c r="G253" s="4">
        <f t="shared" si="18"/>
        <v>8.5493990921392076</v>
      </c>
      <c r="I253" s="4">
        <f t="shared" si="19"/>
        <v>1.0283648960144831</v>
      </c>
    </row>
    <row r="254" spans="1: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4">
        <f t="shared" si="15"/>
        <v>4.0526071698846033E-2</v>
      </c>
      <c r="E254" s="4">
        <f t="shared" si="16"/>
        <v>1.9711244353236961</v>
      </c>
      <c r="F254" s="4">
        <f t="shared" si="17"/>
        <v>3.7067593307540054</v>
      </c>
      <c r="G254" s="4">
        <f t="shared" si="18"/>
        <v>4.4863584210859058</v>
      </c>
      <c r="I254" s="4">
        <f t="shared" si="19"/>
        <v>1.040526071698846</v>
      </c>
    </row>
    <row r="255" spans="1: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4">
        <f t="shared" si="15"/>
        <v>3.9112016758778623E-2</v>
      </c>
      <c r="E255" s="4">
        <f t="shared" si="16"/>
        <v>2.3392289168529188</v>
      </c>
      <c r="F255" s="4">
        <f t="shared" si="17"/>
        <v>3.2740297556497251</v>
      </c>
      <c r="G255" s="4">
        <f t="shared" si="18"/>
        <v>3.7442707149536796</v>
      </c>
      <c r="I255" s="4">
        <f t="shared" si="19"/>
        <v>1.0391120167587786</v>
      </c>
    </row>
    <row r="256" spans="1: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4">
        <f t="shared" si="15"/>
        <v>3.7702089252861226E-2</v>
      </c>
      <c r="E256" s="4">
        <f t="shared" si="16"/>
        <v>2.8591730538524631</v>
      </c>
      <c r="F256" s="4">
        <f t="shared" si="17"/>
        <v>2.9666285153908736</v>
      </c>
      <c r="G256" s="4">
        <f t="shared" si="18"/>
        <v>3.1931993953393909</v>
      </c>
      <c r="I256" s="4">
        <f t="shared" si="19"/>
        <v>1.0377020892528612</v>
      </c>
    </row>
    <row r="257" spans="1: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4">
        <f t="shared" si="15"/>
        <v>5.1003479447792044E-2</v>
      </c>
      <c r="E257" s="4">
        <f t="shared" si="16"/>
        <v>1.2354142039269986</v>
      </c>
      <c r="F257" s="4">
        <f t="shared" si="17"/>
        <v>6.8431760264510952</v>
      </c>
      <c r="G257" s="4">
        <f t="shared" si="18"/>
        <v>22.510404619536242</v>
      </c>
      <c r="I257" s="4">
        <f t="shared" si="19"/>
        <v>1.051003479447792</v>
      </c>
    </row>
    <row r="258" spans="1: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4">
        <f t="shared" si="15"/>
        <v>3.8416950519424065E-2</v>
      </c>
      <c r="E258" s="4">
        <f t="shared" si="16"/>
        <v>2.99028243089949</v>
      </c>
      <c r="F258" s="4">
        <f t="shared" si="17"/>
        <v>3.076618371813689</v>
      </c>
      <c r="G258" s="4">
        <f t="shared" si="18"/>
        <v>2.9364156746559824</v>
      </c>
      <c r="I258" s="4">
        <f t="shared" si="19"/>
        <v>1.0384169505194241</v>
      </c>
    </row>
    <row r="259" spans="1: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4">
        <f t="shared" ref="D259:D322" si="20">IF(A259="","",((1/A259)+(1/B259)+(1/C259))-1)</f>
        <v>4.0399846162515241E-2</v>
      </c>
      <c r="E259" s="4">
        <f t="shared" ref="E259:E322" si="21">IF(A259="","",(3*A259)/(3-($D259*A259)))</f>
        <v>2.3841663648620273</v>
      </c>
      <c r="F259" s="4">
        <f t="shared" ref="F259:F322" si="22">IF(B259="","",(3*B259)/(3-($D259*B259)))</f>
        <v>2.9853826081891146</v>
      </c>
      <c r="G259" s="4">
        <f t="shared" ref="G259:G322" si="23">IF(C259="","",(3*C259)/(3-($D259*C259)))</f>
        <v>4.0716489345509332</v>
      </c>
      <c r="I259" s="4">
        <f t="shared" ref="I259:I322" si="24">IF(A259="","",D259+1)</f>
        <v>1.0403998461625152</v>
      </c>
    </row>
    <row r="260" spans="1: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4">
        <f t="shared" si="20"/>
        <v>3.8804923671632352E-2</v>
      </c>
      <c r="E260" s="4">
        <f t="shared" si="21"/>
        <v>3.9301269862246007</v>
      </c>
      <c r="F260" s="4">
        <f t="shared" si="22"/>
        <v>3.1644328495257166</v>
      </c>
      <c r="G260" s="4">
        <f t="shared" si="23"/>
        <v>2.3280561648065383</v>
      </c>
      <c r="I260" s="4">
        <f t="shared" si="24"/>
        <v>1.0388049236716324</v>
      </c>
    </row>
    <row r="261" spans="1: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4">
        <f t="shared" si="20"/>
        <v>4.2154927547773724E-2</v>
      </c>
      <c r="E261" s="4">
        <f t="shared" si="21"/>
        <v>1.6367995555599237</v>
      </c>
      <c r="F261" s="4">
        <f t="shared" si="22"/>
        <v>3.714234570299547</v>
      </c>
      <c r="G261" s="4">
        <f t="shared" si="23"/>
        <v>8.3460495098730938</v>
      </c>
      <c r="I261" s="4">
        <f t="shared" si="24"/>
        <v>1.0421549275477737</v>
      </c>
    </row>
    <row r="262" spans="1: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4">
        <f t="shared" si="20"/>
        <v>5.415229949159861E-2</v>
      </c>
      <c r="E262" s="4">
        <f t="shared" si="21"/>
        <v>2.021142172558259</v>
      </c>
      <c r="F262" s="4">
        <f t="shared" si="22"/>
        <v>3.1494108542000752</v>
      </c>
      <c r="G262" s="4">
        <f t="shared" si="23"/>
        <v>5.3273510625855947</v>
      </c>
      <c r="I262" s="4">
        <f t="shared" si="24"/>
        <v>1.0541522994915986</v>
      </c>
    </row>
    <row r="263" spans="1: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4">
        <f t="shared" si="20"/>
        <v>4.9355912577797145E-2</v>
      </c>
      <c r="E263" s="4">
        <f t="shared" si="21"/>
        <v>2.9571978884291621</v>
      </c>
      <c r="F263" s="4">
        <f t="shared" si="22"/>
        <v>3.0894321061260994</v>
      </c>
      <c r="G263" s="4">
        <f t="shared" si="23"/>
        <v>2.9571978884291621</v>
      </c>
      <c r="I263" s="4">
        <f t="shared" si="24"/>
        <v>1.0493559125777971</v>
      </c>
    </row>
    <row r="264" spans="1: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4">
        <f t="shared" si="20"/>
        <v>2.2914765802199755E-2</v>
      </c>
      <c r="E264" s="4">
        <f t="shared" si="21"/>
        <v>2.0516555591406225</v>
      </c>
      <c r="F264" s="4">
        <f t="shared" si="22"/>
        <v>3.4379713441406508</v>
      </c>
      <c r="G264" s="4">
        <f t="shared" si="23"/>
        <v>4.5102023345827646</v>
      </c>
      <c r="I264" s="4">
        <f t="shared" si="24"/>
        <v>1.0229147658021998</v>
      </c>
    </row>
    <row r="265" spans="1: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4">
        <f t="shared" si="20"/>
        <v>2.3051538237592872E-2</v>
      </c>
      <c r="E265" s="4">
        <f t="shared" si="21"/>
        <v>4.0949148405072631</v>
      </c>
      <c r="F265" s="4">
        <f t="shared" si="22"/>
        <v>3.691839417747973</v>
      </c>
      <c r="G265" s="4">
        <f t="shared" si="23"/>
        <v>2.0621660947291263</v>
      </c>
      <c r="I265" s="4">
        <f t="shared" si="24"/>
        <v>1.0230515382375929</v>
      </c>
    </row>
    <row r="266" spans="1: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4">
        <f t="shared" si="20"/>
        <v>2.5269416573764358E-2</v>
      </c>
      <c r="E266" s="4">
        <f t="shared" si="21"/>
        <v>7.3257713248638847</v>
      </c>
      <c r="F266" s="4">
        <f t="shared" si="22"/>
        <v>4.8720579360289671</v>
      </c>
      <c r="G266" s="4">
        <f t="shared" si="23"/>
        <v>1.5191945803537823</v>
      </c>
      <c r="I266" s="4">
        <f t="shared" si="24"/>
        <v>1.0252694165737644</v>
      </c>
    </row>
    <row r="267" spans="1: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4">
        <f t="shared" si="20"/>
        <v>2.7135827767658327E-2</v>
      </c>
      <c r="E267" s="4">
        <f t="shared" si="21"/>
        <v>2.6206843207345973</v>
      </c>
      <c r="F267" s="4">
        <f t="shared" si="22"/>
        <v>3.1365309017089911</v>
      </c>
      <c r="G267" s="4">
        <f t="shared" si="23"/>
        <v>3.3378204835003995</v>
      </c>
      <c r="I267" s="4">
        <f t="shared" si="24"/>
        <v>1.0271358277676583</v>
      </c>
    </row>
    <row r="268" spans="1: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4">
        <f t="shared" si="20"/>
        <v>2.6246566718628683E-2</v>
      </c>
      <c r="E268" s="4">
        <f t="shared" si="21"/>
        <v>2.7338614853075156</v>
      </c>
      <c r="F268" s="4">
        <f t="shared" si="22"/>
        <v>3.2181248672967113</v>
      </c>
      <c r="G268" s="4">
        <f t="shared" si="23"/>
        <v>3.0914093445551809</v>
      </c>
      <c r="I268" s="4">
        <f t="shared" si="24"/>
        <v>1.0262465667186287</v>
      </c>
    </row>
    <row r="269" spans="1: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4">
        <f t="shared" si="20"/>
        <v>2.7288963714185099E-2</v>
      </c>
      <c r="E269" s="4">
        <f t="shared" si="21"/>
        <v>3.5298103478092258</v>
      </c>
      <c r="F269" s="4">
        <f t="shared" si="22"/>
        <v>3.1158794113973527</v>
      </c>
      <c r="G269" s="4">
        <f t="shared" si="23"/>
        <v>2.5267712784115419</v>
      </c>
      <c r="I269" s="4">
        <f t="shared" si="24"/>
        <v>1.0272889637141851</v>
      </c>
    </row>
    <row r="270" spans="1: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4">
        <f t="shared" si="20"/>
        <v>2.804114046058892E-2</v>
      </c>
      <c r="E270" s="4">
        <f t="shared" si="21"/>
        <v>2.8963437756777766</v>
      </c>
      <c r="F270" s="4">
        <f t="shared" si="22"/>
        <v>3.0336492002775852</v>
      </c>
      <c r="G270" s="4">
        <f t="shared" si="23"/>
        <v>3.0759660850528312</v>
      </c>
      <c r="I270" s="4">
        <f t="shared" si="24"/>
        <v>1.0280411404605889</v>
      </c>
    </row>
    <row r="271" spans="1: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4">
        <f t="shared" si="20"/>
        <v>2.7203750737576637E-2</v>
      </c>
      <c r="E271" s="4">
        <f t="shared" si="21"/>
        <v>2.9572298335345923</v>
      </c>
      <c r="F271" s="4">
        <f t="shared" si="22"/>
        <v>3.1367536556497009</v>
      </c>
      <c r="G271" s="4">
        <f t="shared" si="23"/>
        <v>2.9150714982378623</v>
      </c>
      <c r="I271" s="4">
        <f t="shared" si="24"/>
        <v>1.0272037507375766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4">
        <f t="shared" si="20"/>
        <v>2.8255555111909914E-2</v>
      </c>
      <c r="E272" s="4">
        <f t="shared" si="21"/>
        <v>2.1319671408140222</v>
      </c>
      <c r="F272" s="4">
        <f t="shared" si="22"/>
        <v>3.6728028830617467</v>
      </c>
      <c r="G272" s="4">
        <f t="shared" si="23"/>
        <v>3.8658100573486371</v>
      </c>
      <c r="I272" s="4">
        <f t="shared" si="24"/>
        <v>1.0282555551119099</v>
      </c>
    </row>
    <row r="273" spans="1: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4">
        <f t="shared" si="20"/>
        <v>2.9958488238334136E-2</v>
      </c>
      <c r="E273" s="4">
        <f t="shared" si="21"/>
        <v>1.9367472797132799</v>
      </c>
      <c r="F273" s="4">
        <f t="shared" si="22"/>
        <v>4.003938321874374</v>
      </c>
      <c r="G273" s="4">
        <f t="shared" si="23"/>
        <v>4.2750338536098633</v>
      </c>
      <c r="I273" s="4">
        <f t="shared" si="24"/>
        <v>1.0299584882383341</v>
      </c>
    </row>
    <row r="274" spans="1: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4">
        <f t="shared" si="20"/>
        <v>4.1160729655952633E-2</v>
      </c>
      <c r="E274" s="4">
        <f t="shared" si="21"/>
        <v>12.941370702258649</v>
      </c>
      <c r="F274" s="4">
        <f t="shared" si="22"/>
        <v>6.4433539493035301</v>
      </c>
      <c r="G274" s="4">
        <f t="shared" si="23"/>
        <v>1.3028810820228252</v>
      </c>
      <c r="I274" s="4">
        <f t="shared" si="24"/>
        <v>1.0411607296559526</v>
      </c>
    </row>
    <row r="275" spans="1: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4">
        <f t="shared" si="20"/>
        <v>3.2853915520071997E-2</v>
      </c>
      <c r="E275" s="4">
        <f t="shared" si="21"/>
        <v>9.275272808868877</v>
      </c>
      <c r="F275" s="4">
        <f t="shared" si="22"/>
        <v>5.7733134752691688</v>
      </c>
      <c r="G275" s="4">
        <f t="shared" si="23"/>
        <v>1.3908675871008394</v>
      </c>
      <c r="I275" s="4">
        <f t="shared" si="24"/>
        <v>1.032853915520072</v>
      </c>
    </row>
    <row r="276" spans="1: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4">
        <f t="shared" si="20"/>
        <v>2.7349189389699546E-2</v>
      </c>
      <c r="E276" s="4">
        <f t="shared" si="21"/>
        <v>2.8628149720378766</v>
      </c>
      <c r="F276" s="4">
        <f t="shared" si="22"/>
        <v>3.0526527010945816</v>
      </c>
      <c r="G276" s="4">
        <f t="shared" si="23"/>
        <v>3.0949258591813966</v>
      </c>
      <c r="I276" s="4">
        <f t="shared" si="24"/>
        <v>1.0273491893896995</v>
      </c>
    </row>
    <row r="277" spans="1: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4">
        <f t="shared" si="20"/>
        <v>2.7852761296628614E-2</v>
      </c>
      <c r="E277" s="4">
        <f t="shared" si="21"/>
        <v>2.3293070002163296</v>
      </c>
      <c r="F277" s="4">
        <f t="shared" si="22"/>
        <v>3.5641625335084277</v>
      </c>
      <c r="G277" s="4">
        <f t="shared" si="23"/>
        <v>3.4468858894160119</v>
      </c>
      <c r="I277" s="4">
        <f t="shared" si="24"/>
        <v>1.0278527612966286</v>
      </c>
    </row>
    <row r="278" spans="1: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4">
        <f t="shared" si="20"/>
        <v>3.4307794885001019E-2</v>
      </c>
      <c r="E278" s="4">
        <f t="shared" si="21"/>
        <v>1.2372620783316395</v>
      </c>
      <c r="F278" s="4">
        <f t="shared" si="22"/>
        <v>7.2325057474090535</v>
      </c>
      <c r="G278" s="4">
        <f t="shared" si="23"/>
        <v>18.691891591338734</v>
      </c>
      <c r="I278" s="4">
        <f t="shared" si="24"/>
        <v>1.034307794885001</v>
      </c>
    </row>
    <row r="279" spans="1: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4">
        <f t="shared" si="20"/>
        <v>2.8634171028747213E-2</v>
      </c>
      <c r="E279" s="4">
        <f t="shared" si="21"/>
        <v>2.1117225224728844</v>
      </c>
      <c r="F279" s="4">
        <f t="shared" si="22"/>
        <v>3.6745061166312598</v>
      </c>
      <c r="G279" s="4">
        <f t="shared" si="23"/>
        <v>3.9322470828451501</v>
      </c>
      <c r="I279" s="4">
        <f t="shared" si="24"/>
        <v>1.0286341710287472</v>
      </c>
    </row>
    <row r="280" spans="1: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4">
        <f t="shared" si="20"/>
        <v>2.8363554702028004E-2</v>
      </c>
      <c r="E280" s="4">
        <f t="shared" si="21"/>
        <v>4.4170676872368997</v>
      </c>
      <c r="F280" s="4">
        <f t="shared" si="22"/>
        <v>3.630478740345207</v>
      </c>
      <c r="G280" s="4">
        <f t="shared" si="23"/>
        <v>2.0073884140152005</v>
      </c>
      <c r="I280" s="4">
        <f t="shared" si="24"/>
        <v>1.028363554702028</v>
      </c>
    </row>
    <row r="281" spans="1: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4">
        <f t="shared" si="20"/>
        <v>3.1249677018533761E-2</v>
      </c>
      <c r="E281" s="4">
        <f t="shared" si="21"/>
        <v>1.7513785412167904</v>
      </c>
      <c r="F281" s="4">
        <f t="shared" si="22"/>
        <v>4.0108501400216179</v>
      </c>
      <c r="G281" s="4">
        <f t="shared" si="23"/>
        <v>5.5649073999122365</v>
      </c>
      <c r="I281" s="4">
        <f t="shared" si="24"/>
        <v>1.0312496770185338</v>
      </c>
    </row>
    <row r="282" spans="1: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4">
        <f t="shared" si="20"/>
        <v>3.5682183651629007E-2</v>
      </c>
      <c r="E282" s="4">
        <f t="shared" si="21"/>
        <v>1.1865115560668595</v>
      </c>
      <c r="F282" s="4">
        <f t="shared" si="22"/>
        <v>9.0493675913243639</v>
      </c>
      <c r="G282" s="4">
        <f t="shared" si="23"/>
        <v>21.418666706221362</v>
      </c>
      <c r="I282" s="4">
        <f t="shared" si="24"/>
        <v>1.035682183651629</v>
      </c>
    </row>
    <row r="283" spans="1: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4">
        <f t="shared" si="20"/>
        <v>2.9710691700191472E-2</v>
      </c>
      <c r="E283" s="4">
        <f t="shared" si="21"/>
        <v>4.8525043105644992</v>
      </c>
      <c r="F283" s="4">
        <f t="shared" si="22"/>
        <v>4.1866815337570973</v>
      </c>
      <c r="G283" s="4">
        <f t="shared" si="23"/>
        <v>1.801580458937259</v>
      </c>
      <c r="I283" s="4">
        <f t="shared" si="24"/>
        <v>1.0297106917001915</v>
      </c>
    </row>
    <row r="284" spans="1: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4">
        <f t="shared" si="20"/>
        <v>3.8944907719784094E-2</v>
      </c>
      <c r="E284" s="4">
        <f t="shared" si="21"/>
        <v>3.1757402251784401</v>
      </c>
      <c r="F284" s="4">
        <f t="shared" si="22"/>
        <v>3.8535953146957325</v>
      </c>
      <c r="G284" s="4">
        <f t="shared" si="23"/>
        <v>2.3495420507460434</v>
      </c>
      <c r="I284" s="4">
        <f t="shared" si="24"/>
        <v>1.0389449077197841</v>
      </c>
    </row>
    <row r="285" spans="1: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4">
        <f t="shared" si="20"/>
        <v>4.3112111249345109E-2</v>
      </c>
      <c r="E285" s="4">
        <f t="shared" si="21"/>
        <v>1.8267274182351276</v>
      </c>
      <c r="F285" s="4">
        <f t="shared" si="22"/>
        <v>4.2664752526867895</v>
      </c>
      <c r="G285" s="4">
        <f t="shared" si="23"/>
        <v>4.5832153276915708</v>
      </c>
      <c r="I285" s="4">
        <f t="shared" si="24"/>
        <v>1.0431121112493451</v>
      </c>
    </row>
    <row r="286" spans="1: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4">
        <f t="shared" si="20"/>
        <v>2.3091921295514073E-2</v>
      </c>
      <c r="E286" s="4">
        <f t="shared" si="21"/>
        <v>5.6995360948398286</v>
      </c>
      <c r="F286" s="4">
        <f t="shared" si="22"/>
        <v>3.4281339143759264</v>
      </c>
      <c r="G286" s="4">
        <f t="shared" si="23"/>
        <v>1.8767245922224569</v>
      </c>
      <c r="I286" s="4">
        <f t="shared" si="24"/>
        <v>1.0230919212955141</v>
      </c>
    </row>
    <row r="287" spans="1: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4">
        <f t="shared" si="20"/>
        <v>2.6017905529242213E-2</v>
      </c>
      <c r="E287" s="4">
        <f t="shared" si="21"/>
        <v>1.5711199122164319</v>
      </c>
      <c r="F287" s="4">
        <f t="shared" si="22"/>
        <v>4.1652160654538113</v>
      </c>
      <c r="G287" s="4">
        <f t="shared" si="23"/>
        <v>8.1019050405450219</v>
      </c>
      <c r="I287" s="4">
        <f t="shared" si="24"/>
        <v>1.0260179055292422</v>
      </c>
    </row>
    <row r="288" spans="1: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4">
        <f t="shared" si="20"/>
        <v>2.3797907518837924E-2</v>
      </c>
      <c r="E288" s="4">
        <f t="shared" si="21"/>
        <v>2.0322420725997468</v>
      </c>
      <c r="F288" s="4">
        <f t="shared" si="22"/>
        <v>3.5365050963351128</v>
      </c>
      <c r="G288" s="4">
        <f t="shared" si="23"/>
        <v>4.4411363453976422</v>
      </c>
      <c r="I288" s="4">
        <f t="shared" si="24"/>
        <v>1.0237979075188379</v>
      </c>
    </row>
    <row r="289" spans="1: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4">
        <f t="shared" si="20"/>
        <v>2.6702839275469348E-2</v>
      </c>
      <c r="E289" s="4">
        <f t="shared" si="21"/>
        <v>1.3152186985248135</v>
      </c>
      <c r="F289" s="4">
        <f t="shared" si="22"/>
        <v>6.4725863217843029</v>
      </c>
      <c r="G289" s="4">
        <f t="shared" si="23"/>
        <v>11.74088834263163</v>
      </c>
      <c r="I289" s="4">
        <f t="shared" si="24"/>
        <v>1.0267028392754693</v>
      </c>
    </row>
    <row r="290" spans="1: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4">
        <f t="shared" si="20"/>
        <v>3.3092530338793003E-2</v>
      </c>
      <c r="E290" s="4">
        <f t="shared" si="21"/>
        <v>3.5432811444018917</v>
      </c>
      <c r="F290" s="4">
        <f t="shared" si="22"/>
        <v>3.1026753791147819</v>
      </c>
      <c r="G290" s="4">
        <f t="shared" si="23"/>
        <v>2.5286162131747112</v>
      </c>
      <c r="I290" s="4">
        <f t="shared" si="24"/>
        <v>1.033092530338793</v>
      </c>
    </row>
    <row r="291" spans="1: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4">
        <f t="shared" si="20"/>
        <v>3.3204119144580879E-2</v>
      </c>
      <c r="E291" s="4">
        <f t="shared" si="21"/>
        <v>2.4127555135383121</v>
      </c>
      <c r="F291" s="4">
        <f t="shared" si="22"/>
        <v>3.0923360330978</v>
      </c>
      <c r="G291" s="4">
        <f t="shared" si="23"/>
        <v>3.8145225924188111</v>
      </c>
      <c r="I291" s="4">
        <f t="shared" si="24"/>
        <v>1.0332041191445809</v>
      </c>
    </row>
    <row r="292" spans="1: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4">
        <f t="shared" si="20"/>
        <v>3.4645486517144164E-2</v>
      </c>
      <c r="E292" s="4">
        <f t="shared" si="21"/>
        <v>2.0892197843926379</v>
      </c>
      <c r="F292" s="4">
        <f t="shared" si="22"/>
        <v>3.0647645211228527</v>
      </c>
      <c r="G292" s="4">
        <f t="shared" si="23"/>
        <v>5.1265468942367773</v>
      </c>
      <c r="I292" s="4">
        <f t="shared" si="24"/>
        <v>1.0346454865171442</v>
      </c>
    </row>
    <row r="293" spans="1: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4">
        <f t="shared" si="20"/>
        <v>3.8343617184699585E-2</v>
      </c>
      <c r="E293" s="4">
        <f t="shared" si="21"/>
        <v>2.4334002216920765</v>
      </c>
      <c r="F293" s="4">
        <f t="shared" si="22"/>
        <v>3.4562180378218339</v>
      </c>
      <c r="G293" s="4">
        <f t="shared" si="23"/>
        <v>3.3364607729379188</v>
      </c>
      <c r="I293" s="4">
        <f t="shared" si="24"/>
        <v>1.0383436171846996</v>
      </c>
    </row>
    <row r="294" spans="1: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4">
        <f t="shared" si="20"/>
        <v>4.4849670743956294E-2</v>
      </c>
      <c r="E294" s="4">
        <f t="shared" si="21"/>
        <v>1.6077356912471037</v>
      </c>
      <c r="F294" s="4">
        <f t="shared" si="22"/>
        <v>4.5041609223096941</v>
      </c>
      <c r="G294" s="4">
        <f t="shared" si="23"/>
        <v>6.4106558149817845</v>
      </c>
      <c r="I294" s="4">
        <f t="shared" si="24"/>
        <v>1.0448496707439563</v>
      </c>
    </row>
    <row r="295" spans="1: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4">
        <f t="shared" si="20"/>
        <v>4.3435295413123409E-2</v>
      </c>
      <c r="E295" s="4">
        <f t="shared" si="21"/>
        <v>4.2121094134117438</v>
      </c>
      <c r="F295" s="4">
        <f t="shared" si="22"/>
        <v>4.3361447503311918</v>
      </c>
      <c r="G295" s="4">
        <f t="shared" si="23"/>
        <v>1.8798064690753098</v>
      </c>
      <c r="I295" s="4">
        <f t="shared" si="24"/>
        <v>1.0434352954131234</v>
      </c>
    </row>
    <row r="296" spans="1: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4">
        <f t="shared" si="20"/>
        <v>3.9806934780136194E-2</v>
      </c>
      <c r="E296" s="4">
        <f t="shared" si="21"/>
        <v>2.2449379104778351</v>
      </c>
      <c r="F296" s="4">
        <f t="shared" si="22"/>
        <v>3.4948877910011067</v>
      </c>
      <c r="G296" s="4">
        <f t="shared" si="23"/>
        <v>3.7254886700046987</v>
      </c>
      <c r="I296" s="4">
        <f t="shared" si="24"/>
        <v>1.0398069347801362</v>
      </c>
    </row>
    <row r="297" spans="1: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4">
        <f t="shared" si="20"/>
        <v>3.949038501441926E-2</v>
      </c>
      <c r="E297" s="4">
        <f t="shared" si="21"/>
        <v>3.6141319830281136</v>
      </c>
      <c r="F297" s="4">
        <f t="shared" si="22"/>
        <v>3.4717236729911716</v>
      </c>
      <c r="G297" s="4">
        <f t="shared" si="23"/>
        <v>2.2974402548232078</v>
      </c>
      <c r="I297" s="4">
        <f t="shared" si="24"/>
        <v>1.0394903850144193</v>
      </c>
    </row>
    <row r="298" spans="1: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4">
        <f t="shared" si="20"/>
        <v>4.2375182432202951E-2</v>
      </c>
      <c r="E298" s="4">
        <f t="shared" si="21"/>
        <v>6.2582929160618805</v>
      </c>
      <c r="F298" s="4">
        <f t="shared" si="22"/>
        <v>3.8595288518219326</v>
      </c>
      <c r="G298" s="4">
        <f t="shared" si="23"/>
        <v>1.7208356047036835</v>
      </c>
      <c r="I298" s="4">
        <f t="shared" si="24"/>
        <v>1.042375182432203</v>
      </c>
    </row>
    <row r="299" spans="1: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4">
        <f t="shared" si="20"/>
        <v>4.0572495135033027E-2</v>
      </c>
      <c r="E299" s="4">
        <f t="shared" si="21"/>
        <v>3.861668858456782</v>
      </c>
      <c r="F299" s="4">
        <f t="shared" si="22"/>
        <v>3.8174068838924535</v>
      </c>
      <c r="G299" s="4">
        <f t="shared" si="23"/>
        <v>2.0873049859730344</v>
      </c>
      <c r="I299" s="4">
        <f t="shared" si="24"/>
        <v>1.040572495135033</v>
      </c>
    </row>
    <row r="300" spans="1: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4">
        <f t="shared" si="20"/>
        <v>2.4035844565226228E-2</v>
      </c>
      <c r="E300" s="4">
        <f t="shared" si="21"/>
        <v>1.5182461644097518</v>
      </c>
      <c r="F300" s="4">
        <f t="shared" si="22"/>
        <v>4.7868008789043515</v>
      </c>
      <c r="G300" s="4">
        <f t="shared" si="23"/>
        <v>7.5507320464583669</v>
      </c>
      <c r="I300" s="4">
        <f t="shared" si="24"/>
        <v>1.0240358445652262</v>
      </c>
    </row>
    <row r="301" spans="1: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4">
        <f t="shared" si="20"/>
        <v>2.211661082659111E-2</v>
      </c>
      <c r="E301" s="4">
        <f t="shared" si="21"/>
        <v>2.6196330432098796</v>
      </c>
      <c r="F301" s="4">
        <f t="shared" si="22"/>
        <v>3.6559505871193929</v>
      </c>
      <c r="G301" s="4">
        <f t="shared" si="23"/>
        <v>2.9007328118469258</v>
      </c>
      <c r="I301" s="4">
        <f t="shared" si="24"/>
        <v>1.0221166108265911</v>
      </c>
    </row>
    <row r="302" spans="1: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4">
        <f t="shared" si="20"/>
        <v>2.9281837687744616E-2</v>
      </c>
      <c r="E302" s="4">
        <f t="shared" si="21"/>
        <v>1.625383583071913</v>
      </c>
      <c r="F302" s="4">
        <f t="shared" si="22"/>
        <v>4.3469275786393569</v>
      </c>
      <c r="G302" s="4">
        <f t="shared" si="23"/>
        <v>6.4635779598218859</v>
      </c>
      <c r="I302" s="4">
        <f t="shared" si="24"/>
        <v>1.0292818376877446</v>
      </c>
    </row>
    <row r="303" spans="1: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4">
        <f t="shared" si="20"/>
        <v>2.9164783049722143E-2</v>
      </c>
      <c r="E303" s="4">
        <f t="shared" si="21"/>
        <v>1.9772915063156817</v>
      </c>
      <c r="F303" s="4">
        <f t="shared" si="22"/>
        <v>3.6554447304582154</v>
      </c>
      <c r="G303" s="4">
        <f t="shared" si="23"/>
        <v>4.5311781995008804</v>
      </c>
      <c r="I303" s="4">
        <f t="shared" si="24"/>
        <v>1.0291647830497221</v>
      </c>
    </row>
    <row r="304" spans="1: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4">
        <f t="shared" si="20"/>
        <v>2.8148725359775639E-2</v>
      </c>
      <c r="E304" s="4">
        <f t="shared" si="21"/>
        <v>2.4971709729811447</v>
      </c>
      <c r="F304" s="4">
        <f t="shared" si="22"/>
        <v>3.7044349799507783</v>
      </c>
      <c r="G304" s="4">
        <f t="shared" si="23"/>
        <v>3.0339792717808001</v>
      </c>
      <c r="I304" s="4">
        <f t="shared" si="24"/>
        <v>1.0281487253597756</v>
      </c>
    </row>
    <row r="305" spans="1: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4">
        <f t="shared" si="20"/>
        <v>2.2406422046566066E-2</v>
      </c>
      <c r="E305" s="4">
        <f t="shared" si="21"/>
        <v>2.4852916820608213</v>
      </c>
      <c r="F305" s="4">
        <f t="shared" si="22"/>
        <v>3.3623702988727637</v>
      </c>
      <c r="G305" s="4">
        <f t="shared" si="23"/>
        <v>3.3308518448955899</v>
      </c>
      <c r="I305" s="4">
        <f t="shared" si="24"/>
        <v>1.0224064220465661</v>
      </c>
    </row>
    <row r="306" spans="1: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4">
        <f t="shared" si="20"/>
        <v>2.5026948232982793E-2</v>
      </c>
      <c r="E306" s="4">
        <f t="shared" si="21"/>
        <v>10.494872386504321</v>
      </c>
      <c r="F306" s="4">
        <f t="shared" si="22"/>
        <v>5.9955980642634437</v>
      </c>
      <c r="G306" s="4">
        <f t="shared" si="23"/>
        <v>1.3551488067689648</v>
      </c>
      <c r="I306" s="4">
        <f t="shared" si="24"/>
        <v>1.0250269482329828</v>
      </c>
    </row>
    <row r="307" spans="1: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4">
        <f t="shared" si="20"/>
        <v>2.5889396794360309E-2</v>
      </c>
      <c r="E307" s="4">
        <f t="shared" si="21"/>
        <v>1.9626896000638736</v>
      </c>
      <c r="F307" s="4">
        <f t="shared" si="22"/>
        <v>3.9181507122242856</v>
      </c>
      <c r="G307" s="4">
        <f t="shared" si="23"/>
        <v>4.2503879737354175</v>
      </c>
      <c r="I307" s="4">
        <f t="shared" si="24"/>
        <v>1.0258893967943603</v>
      </c>
    </row>
    <row r="308" spans="1: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4">
        <f t="shared" si="20"/>
        <v>2.3061448485734104E-2</v>
      </c>
      <c r="E308" s="4">
        <f t="shared" si="21"/>
        <v>1.9899826971930961</v>
      </c>
      <c r="F308" s="4">
        <f t="shared" si="22"/>
        <v>3.713039098747887</v>
      </c>
      <c r="G308" s="4">
        <f t="shared" si="23"/>
        <v>4.3828525658506789</v>
      </c>
      <c r="I308" s="4">
        <f t="shared" si="24"/>
        <v>1.0230614484857341</v>
      </c>
    </row>
    <row r="309" spans="1: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4">
        <f t="shared" si="20"/>
        <v>2.9744049242276693E-2</v>
      </c>
      <c r="E309" s="4">
        <f t="shared" si="21"/>
        <v>1.7084572037094556</v>
      </c>
      <c r="F309" s="4">
        <f t="shared" si="22"/>
        <v>4.0136033148307408</v>
      </c>
      <c r="G309" s="4">
        <f t="shared" si="23"/>
        <v>6.0414231357627592</v>
      </c>
      <c r="I309" s="4">
        <f t="shared" si="24"/>
        <v>1.0297440492422767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4">
        <f t="shared" si="20"/>
        <v>2.4680854410881858E-2</v>
      </c>
      <c r="E310" s="4">
        <f t="shared" si="21"/>
        <v>1.4163127103082529</v>
      </c>
      <c r="F310" s="4">
        <f t="shared" si="22"/>
        <v>5.5306991998027915</v>
      </c>
      <c r="G310" s="4">
        <f t="shared" si="23"/>
        <v>8.8392108088899892</v>
      </c>
      <c r="I310" s="4">
        <f t="shared" si="24"/>
        <v>1.0246808544108819</v>
      </c>
    </row>
    <row r="311" spans="1: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4">
        <f t="shared" si="20"/>
        <v>2.2305391205160063E-2</v>
      </c>
      <c r="E311" s="4">
        <f t="shared" si="21"/>
        <v>2.3710761771265805</v>
      </c>
      <c r="F311" s="4">
        <f t="shared" si="22"/>
        <v>3.120770166072568</v>
      </c>
      <c r="G311" s="4">
        <f t="shared" si="23"/>
        <v>3.8787222989392149</v>
      </c>
      <c r="I311" s="4">
        <f t="shared" si="24"/>
        <v>1.0223053912051601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4">
        <f t="shared" si="20"/>
        <v>2.2041566302266613E-2</v>
      </c>
      <c r="E312" s="4">
        <f t="shared" si="21"/>
        <v>2.6194613906771376</v>
      </c>
      <c r="F312" s="4">
        <f t="shared" si="22"/>
        <v>3.5923785927576288</v>
      </c>
      <c r="G312" s="4">
        <f t="shared" si="23"/>
        <v>2.9422578935413037</v>
      </c>
      <c r="I312" s="4">
        <f t="shared" si="24"/>
        <v>1.0220415663022666</v>
      </c>
    </row>
    <row r="313" spans="1: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4">
        <f t="shared" si="20"/>
        <v>2.1617338498520766E-2</v>
      </c>
      <c r="E313" s="4">
        <f t="shared" si="21"/>
        <v>3.1708297295714978</v>
      </c>
      <c r="F313" s="4">
        <f t="shared" si="22"/>
        <v>3.0976321892139329</v>
      </c>
      <c r="G313" s="4">
        <f t="shared" si="23"/>
        <v>2.7639739503046283</v>
      </c>
      <c r="I313" s="4">
        <f t="shared" si="24"/>
        <v>1.0216173384985208</v>
      </c>
    </row>
    <row r="314" spans="1: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4">
        <f t="shared" si="20"/>
        <v>2.5260256788469881E-2</v>
      </c>
      <c r="E314" s="4">
        <f t="shared" si="21"/>
        <v>1.9722160827681883</v>
      </c>
      <c r="F314" s="4">
        <f t="shared" si="22"/>
        <v>3.7125355207072577</v>
      </c>
      <c r="G314" s="4">
        <f t="shared" si="23"/>
        <v>4.4723023984183561</v>
      </c>
      <c r="I314" s="4">
        <f t="shared" si="24"/>
        <v>1.0252602567884699</v>
      </c>
    </row>
    <row r="315" spans="1: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4">
        <f t="shared" si="20"/>
        <v>2.3628549853486946E-2</v>
      </c>
      <c r="E315" s="4">
        <f t="shared" si="21"/>
        <v>1.5486622479978454</v>
      </c>
      <c r="F315" s="4">
        <f t="shared" si="22"/>
        <v>4.5901574414179152</v>
      </c>
      <c r="G315" s="4">
        <f t="shared" si="23"/>
        <v>7.330090642107173</v>
      </c>
      <c r="I315" s="4">
        <f t="shared" si="24"/>
        <v>1.0236285498534869</v>
      </c>
    </row>
    <row r="316" spans="1: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4">
        <f t="shared" si="20"/>
        <v>2.2094968206447518E-2</v>
      </c>
      <c r="E316" s="4">
        <f t="shared" si="21"/>
        <v>2.7131530332750358</v>
      </c>
      <c r="F316" s="4">
        <f t="shared" si="22"/>
        <v>3.5188939962751968</v>
      </c>
      <c r="G316" s="4">
        <f t="shared" si="23"/>
        <v>2.8798115846798158</v>
      </c>
      <c r="I316" s="4">
        <f t="shared" si="24"/>
        <v>1.0220949682064475</v>
      </c>
    </row>
    <row r="317" spans="1: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4">
        <f t="shared" si="20"/>
        <v>5.4715427257020277E-2</v>
      </c>
      <c r="E317" s="4">
        <f t="shared" si="21"/>
        <v>1.3210819318063347</v>
      </c>
      <c r="F317" s="4">
        <f t="shared" si="22"/>
        <v>5.7692616522976339</v>
      </c>
      <c r="G317" s="4">
        <f t="shared" si="23"/>
        <v>14.344676679777901</v>
      </c>
      <c r="I317" s="4">
        <f t="shared" si="24"/>
        <v>1.0547154272570203</v>
      </c>
    </row>
    <row r="318" spans="1: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4">
        <f t="shared" si="20"/>
        <v>5.7900673850446838E-2</v>
      </c>
      <c r="E318" s="4">
        <f t="shared" si="21"/>
        <v>7.8803072244531966</v>
      </c>
      <c r="F318" s="4">
        <f t="shared" si="22"/>
        <v>4.2642671786324611</v>
      </c>
      <c r="G318" s="4">
        <f t="shared" si="23"/>
        <v>1.5659389187597814</v>
      </c>
      <c r="I318" s="4">
        <f t="shared" si="24"/>
        <v>1.0579006738504468</v>
      </c>
    </row>
    <row r="319" spans="1: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4">
        <f t="shared" si="20"/>
        <v>5.2479499720174294E-2</v>
      </c>
      <c r="E319" s="4">
        <f t="shared" si="21"/>
        <v>2.1370090955181067</v>
      </c>
      <c r="F319" s="4">
        <f t="shared" si="22"/>
        <v>3.2107449315746304</v>
      </c>
      <c r="G319" s="4">
        <f t="shared" si="23"/>
        <v>4.5330490013144242</v>
      </c>
      <c r="I319" s="4">
        <f t="shared" si="24"/>
        <v>1.0524794997201743</v>
      </c>
    </row>
    <row r="320" spans="1: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4">
        <f t="shared" si="20"/>
        <v>5.2126139260221471E-2</v>
      </c>
      <c r="E320" s="4">
        <f t="shared" si="21"/>
        <v>4.6822726275011641</v>
      </c>
      <c r="F320" s="4">
        <f t="shared" si="22"/>
        <v>3.5683232653072405</v>
      </c>
      <c r="G320" s="4">
        <f t="shared" si="23"/>
        <v>1.9755629591874553</v>
      </c>
      <c r="I320" s="4">
        <f t="shared" si="24"/>
        <v>1.0521261392602215</v>
      </c>
    </row>
    <row r="321" spans="1: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4">
        <f t="shared" si="20"/>
        <v>2.4113113453474E-2</v>
      </c>
      <c r="E321" s="4">
        <f t="shared" si="21"/>
        <v>1.7543952675272168</v>
      </c>
      <c r="F321" s="4">
        <f t="shared" si="22"/>
        <v>4.1328753220391921</v>
      </c>
      <c r="G321" s="4">
        <f t="shared" si="23"/>
        <v>5.3179968858305298</v>
      </c>
      <c r="I321" s="4">
        <f t="shared" si="24"/>
        <v>1.024113113453474</v>
      </c>
    </row>
    <row r="322" spans="1: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4">
        <f t="shared" si="20"/>
        <v>2.4957915211792248E-2</v>
      </c>
      <c r="E322" s="4">
        <f t="shared" si="21"/>
        <v>7.9763558795968681</v>
      </c>
      <c r="F322" s="4">
        <f t="shared" si="22"/>
        <v>5.1734770812069506</v>
      </c>
      <c r="G322" s="4">
        <f t="shared" si="23"/>
        <v>1.4677049131427715</v>
      </c>
      <c r="I322" s="4">
        <f t="shared" si="24"/>
        <v>1.0249579152117922</v>
      </c>
    </row>
    <row r="323" spans="1: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2.1638773606240891E-2</v>
      </c>
      <c r="E323" s="4">
        <f t="shared" ref="E323:E386" si="26">IF(A323="","",(3*A323)/(3-($D323*A323)))</f>
        <v>3.0036963798260423</v>
      </c>
      <c r="F323" s="4">
        <f t="shared" ref="F323:F386" si="27">IF(B323="","",(3*B323)/(3-($D323*B323)))</f>
        <v>3.5064990259738495</v>
      </c>
      <c r="G323" s="4">
        <f t="shared" ref="G323:G386" si="28">IF(C323="","",(3*C323)/(3-($D323*C323)))</f>
        <v>2.6185404500744394</v>
      </c>
      <c r="I323" s="4">
        <f t="shared" ref="I323:I386" si="29">IF(A323="","",D323+1)</f>
        <v>1.0216387736062409</v>
      </c>
    </row>
    <row r="324" spans="1: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4">
        <f t="shared" si="25"/>
        <v>2.3785305261345036E-2</v>
      </c>
      <c r="E324" s="4">
        <f t="shared" si="26"/>
        <v>4.0777027150595648</v>
      </c>
      <c r="F324" s="4">
        <f t="shared" si="27"/>
        <v>3.9605806327845787</v>
      </c>
      <c r="G324" s="4">
        <f t="shared" si="28"/>
        <v>1.9909386546563064</v>
      </c>
      <c r="I324" s="4">
        <f t="shared" si="29"/>
        <v>1.023785305261345</v>
      </c>
    </row>
    <row r="325" spans="1: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4">
        <f t="shared" si="25"/>
        <v>2.2794558344880089E-2</v>
      </c>
      <c r="E325" s="4">
        <f t="shared" si="26"/>
        <v>1.8249594873062671</v>
      </c>
      <c r="F325" s="4">
        <f t="shared" si="27"/>
        <v>4.1041115371163475</v>
      </c>
      <c r="G325" s="4">
        <f t="shared" si="28"/>
        <v>4.7988205973016864</v>
      </c>
      <c r="I325" s="4">
        <f t="shared" si="29"/>
        <v>1.0227945583448801</v>
      </c>
    </row>
    <row r="326" spans="1: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4">
        <f t="shared" si="25"/>
        <v>2.696331803026597E-2</v>
      </c>
      <c r="E326" s="4">
        <f t="shared" si="26"/>
        <v>3.4858969178646078</v>
      </c>
      <c r="F326" s="4">
        <f t="shared" si="27"/>
        <v>2.9249223304595064</v>
      </c>
      <c r="G326" s="4">
        <f t="shared" si="28"/>
        <v>2.6936726078815871</v>
      </c>
      <c r="I326" s="4">
        <f t="shared" si="29"/>
        <v>1.026963318030266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4">
        <f t="shared" si="25"/>
        <v>3.1790358714578471E-2</v>
      </c>
      <c r="E327" s="4">
        <f t="shared" si="26"/>
        <v>2.7371533777933594</v>
      </c>
      <c r="F327" s="4">
        <f t="shared" si="27"/>
        <v>3.1091711380013507</v>
      </c>
      <c r="G327" s="4">
        <f t="shared" si="28"/>
        <v>3.1946043466759391</v>
      </c>
      <c r="I327" s="4">
        <f t="shared" si="29"/>
        <v>1.0317903587145785</v>
      </c>
    </row>
    <row r="328" spans="1: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4">
        <f t="shared" si="25"/>
        <v>3.3118034447821687E-2</v>
      </c>
      <c r="E328" s="4">
        <f t="shared" si="26"/>
        <v>3.4139943791885856</v>
      </c>
      <c r="F328" s="4">
        <f t="shared" si="27"/>
        <v>3.3171824674415356</v>
      </c>
      <c r="G328" s="4">
        <f t="shared" si="28"/>
        <v>2.4653171670916376</v>
      </c>
      <c r="I328" s="4">
        <f t="shared" si="29"/>
        <v>1.0331180344478217</v>
      </c>
    </row>
    <row r="329" spans="1: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4">
        <f t="shared" si="25"/>
        <v>3.0715083512978358E-2</v>
      </c>
      <c r="E329" s="4">
        <f t="shared" si="26"/>
        <v>1.5027711524478427</v>
      </c>
      <c r="F329" s="4">
        <f t="shared" si="27"/>
        <v>5.125564861324734</v>
      </c>
      <c r="G329" s="4">
        <f t="shared" si="28"/>
        <v>7.1703997941219901</v>
      </c>
      <c r="I329" s="4">
        <f t="shared" si="29"/>
        <v>1.0307150835129784</v>
      </c>
    </row>
    <row r="330" spans="1: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4">
        <f t="shared" si="25"/>
        <v>3.1807675501025701E-2</v>
      </c>
      <c r="E330" s="4">
        <f t="shared" si="26"/>
        <v>1.4004913319613517</v>
      </c>
      <c r="F330" s="4">
        <f t="shared" si="27"/>
        <v>5.6604833344017118</v>
      </c>
      <c r="G330" s="4">
        <f t="shared" si="28"/>
        <v>9.1490037477804513</v>
      </c>
      <c r="I330" s="4">
        <f t="shared" si="29"/>
        <v>1.0318076755010257</v>
      </c>
    </row>
    <row r="331" spans="1: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4">
        <f t="shared" si="25"/>
        <v>3.4173480427342362E-2</v>
      </c>
      <c r="E331" s="4">
        <f t="shared" si="26"/>
        <v>1.3401509538521055</v>
      </c>
      <c r="F331" s="4">
        <f t="shared" si="27"/>
        <v>6.1644698696350364</v>
      </c>
      <c r="G331" s="4">
        <f t="shared" si="28"/>
        <v>10.917572680230645</v>
      </c>
      <c r="I331" s="4">
        <f t="shared" si="29"/>
        <v>1.0341734804273424</v>
      </c>
    </row>
    <row r="332" spans="1: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4">
        <f t="shared" si="25"/>
        <v>2.9328779328779309E-2</v>
      </c>
      <c r="E332" s="4">
        <f t="shared" si="26"/>
        <v>1.7804609350901159</v>
      </c>
      <c r="F332" s="4">
        <f t="shared" si="27"/>
        <v>4.1627859056253866</v>
      </c>
      <c r="G332" s="4">
        <f t="shared" si="28"/>
        <v>5.0473454091193002</v>
      </c>
      <c r="I332" s="4">
        <f t="shared" si="29"/>
        <v>1.0293287793287793</v>
      </c>
    </row>
    <row r="333" spans="1: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4">
        <f t="shared" si="25"/>
        <v>2.805649899620577E-2</v>
      </c>
      <c r="E333" s="4">
        <f t="shared" si="26"/>
        <v>2.696319199426322</v>
      </c>
      <c r="F333" s="4">
        <f t="shared" si="27"/>
        <v>3.0231218508708793</v>
      </c>
      <c r="G333" s="4">
        <f t="shared" si="28"/>
        <v>3.3518788167111655</v>
      </c>
      <c r="I333" s="4">
        <f t="shared" si="29"/>
        <v>1.0280564989962058</v>
      </c>
    </row>
    <row r="334" spans="1: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4">
        <f t="shared" si="25"/>
        <v>3.2151585183384457E-2</v>
      </c>
      <c r="E334" s="4">
        <f t="shared" si="26"/>
        <v>5.2607762087125387</v>
      </c>
      <c r="F334" s="4">
        <f t="shared" si="27"/>
        <v>3.6471979383798874</v>
      </c>
      <c r="G334" s="4">
        <f t="shared" si="28"/>
        <v>1.8666088034891566</v>
      </c>
      <c r="I334" s="4">
        <f t="shared" si="29"/>
        <v>1.0321515851833845</v>
      </c>
    </row>
    <row r="335" spans="1: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4">
        <f t="shared" si="25"/>
        <v>3.0323612426740532E-2</v>
      </c>
      <c r="E335" s="4">
        <f t="shared" si="26"/>
        <v>9.0720168111360451</v>
      </c>
      <c r="F335" s="4">
        <f t="shared" si="27"/>
        <v>5.1110778783593345</v>
      </c>
      <c r="G335" s="4">
        <f t="shared" si="28"/>
        <v>1.4406783101351914</v>
      </c>
      <c r="I335" s="4">
        <f t="shared" si="29"/>
        <v>1.0303236124267405</v>
      </c>
    </row>
    <row r="336" spans="1: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4">
        <f t="shared" si="25"/>
        <v>3.2569758672699844E-2</v>
      </c>
      <c r="E336" s="4">
        <f t="shared" si="26"/>
        <v>6.8778906418845915</v>
      </c>
      <c r="F336" s="4">
        <f t="shared" si="27"/>
        <v>4.4555827791389575</v>
      </c>
      <c r="G336" s="4">
        <f t="shared" si="28"/>
        <v>1.5868757635443416</v>
      </c>
      <c r="I336" s="4">
        <f t="shared" si="29"/>
        <v>1.0325697586726998</v>
      </c>
    </row>
    <row r="337" spans="1: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4">
        <f t="shared" si="25"/>
        <v>2.3140437521460555E-2</v>
      </c>
      <c r="E337" s="4">
        <f t="shared" si="26"/>
        <v>4.1166987392608192</v>
      </c>
      <c r="F337" s="4">
        <f t="shared" si="27"/>
        <v>3.3861938068451418</v>
      </c>
      <c r="G337" s="4">
        <f t="shared" si="28"/>
        <v>2.165579850308903</v>
      </c>
      <c r="I337" s="4">
        <f t="shared" si="29"/>
        <v>1.0231404375214606</v>
      </c>
    </row>
    <row r="338" spans="1: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4">
        <f t="shared" si="25"/>
        <v>2.469566757062025E-2</v>
      </c>
      <c r="E338" s="4">
        <f t="shared" si="26"/>
        <v>1.467516629706771</v>
      </c>
      <c r="F338" s="4">
        <f t="shared" si="27"/>
        <v>5.0733885993850079</v>
      </c>
      <c r="G338" s="4">
        <f t="shared" si="28"/>
        <v>8.2324991500741049</v>
      </c>
      <c r="I338" s="4">
        <f t="shared" si="29"/>
        <v>1.0246956675706202</v>
      </c>
    </row>
    <row r="339" spans="1: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4">
        <f t="shared" si="25"/>
        <v>2.2523139690658889E-2</v>
      </c>
      <c r="E339" s="4">
        <f t="shared" si="26"/>
        <v>2.4233003978086702</v>
      </c>
      <c r="F339" s="4">
        <f t="shared" si="27"/>
        <v>3.2787714423572871</v>
      </c>
      <c r="G339" s="4">
        <f t="shared" si="28"/>
        <v>3.5417366846092331</v>
      </c>
      <c r="I339" s="4">
        <f t="shared" si="29"/>
        <v>1.0225231396906589</v>
      </c>
    </row>
    <row r="340" spans="1: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4">
        <f t="shared" si="25"/>
        <v>2.4600646723959674E-2</v>
      </c>
      <c r="E340" s="4">
        <f t="shared" si="26"/>
        <v>2.0230123839404244</v>
      </c>
      <c r="F340" s="4">
        <f t="shared" si="27"/>
        <v>3.5080959580128579</v>
      </c>
      <c r="G340" s="4">
        <f t="shared" si="28"/>
        <v>4.5324189712313148</v>
      </c>
      <c r="I340" s="4">
        <f t="shared" si="29"/>
        <v>1.0246006467239597</v>
      </c>
    </row>
    <row r="341" spans="1: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4">
        <f t="shared" si="25"/>
        <v>3.2371447596361014E-2</v>
      </c>
      <c r="E341" s="4">
        <f t="shared" si="26"/>
        <v>2.9510723961037755</v>
      </c>
      <c r="F341" s="4">
        <f t="shared" si="27"/>
        <v>2.9830240986509282</v>
      </c>
      <c r="G341" s="4">
        <f t="shared" si="28"/>
        <v>3.0683331209858298</v>
      </c>
      <c r="I341" s="4">
        <f t="shared" si="29"/>
        <v>1.032371447596361</v>
      </c>
    </row>
    <row r="342" spans="1: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4">
        <f t="shared" si="25"/>
        <v>3.5791474963003056E-2</v>
      </c>
      <c r="E342" s="4">
        <f t="shared" si="26"/>
        <v>1.8812984606752936</v>
      </c>
      <c r="F342" s="4">
        <f t="shared" si="27"/>
        <v>3.8161805209779045</v>
      </c>
      <c r="G342" s="4">
        <f t="shared" si="28"/>
        <v>4.8447237056808712</v>
      </c>
      <c r="I342" s="4">
        <f t="shared" si="29"/>
        <v>1.0357914749630031</v>
      </c>
    </row>
    <row r="343" spans="1: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4">
        <f t="shared" si="25"/>
        <v>3.4995894909688019E-2</v>
      </c>
      <c r="E343" s="4">
        <f t="shared" si="26"/>
        <v>2.07923749911089</v>
      </c>
      <c r="F343" s="4">
        <f t="shared" si="27"/>
        <v>3.3240846031385041</v>
      </c>
      <c r="G343" s="4">
        <f t="shared" si="28"/>
        <v>4.582536447719078</v>
      </c>
      <c r="I343" s="4">
        <f t="shared" si="29"/>
        <v>1.034995894909688</v>
      </c>
    </row>
    <row r="344" spans="1: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4">
        <f t="shared" si="25"/>
        <v>3.7106524911402872E-2</v>
      </c>
      <c r="E344" s="4">
        <f t="shared" si="26"/>
        <v>1.6739560311736652</v>
      </c>
      <c r="F344" s="4">
        <f t="shared" si="27"/>
        <v>3.5710610176575068</v>
      </c>
      <c r="G344" s="4">
        <f t="shared" si="28"/>
        <v>8.1576764723432174</v>
      </c>
      <c r="I344" s="4">
        <f t="shared" si="29"/>
        <v>1.0371065249114029</v>
      </c>
    </row>
    <row r="345" spans="1: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4">
        <f t="shared" si="25"/>
        <v>3.5489002248916712E-2</v>
      </c>
      <c r="E345" s="4">
        <f t="shared" si="26"/>
        <v>2.04846532706605</v>
      </c>
      <c r="F345" s="4">
        <f t="shared" si="27"/>
        <v>3.2072362634140621</v>
      </c>
      <c r="G345" s="4">
        <f t="shared" si="28"/>
        <v>4.9991316667428363</v>
      </c>
      <c r="I345" s="4">
        <f t="shared" si="29"/>
        <v>1.0354890022489167</v>
      </c>
    </row>
    <row r="346" spans="1: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4">
        <f t="shared" si="25"/>
        <v>3.9644494836779121E-2</v>
      </c>
      <c r="E346" s="4">
        <f t="shared" si="26"/>
        <v>2.0542943066898607</v>
      </c>
      <c r="F346" s="4">
        <f t="shared" si="27"/>
        <v>3.4614056658842234</v>
      </c>
      <c r="G346" s="4">
        <f t="shared" si="28"/>
        <v>4.4580194187181084</v>
      </c>
      <c r="I346" s="4">
        <f t="shared" si="29"/>
        <v>1.0396444948367791</v>
      </c>
    </row>
    <row r="347" spans="1: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4">
        <f t="shared" si="25"/>
        <v>4.3065731441346955E-2</v>
      </c>
      <c r="E347" s="4">
        <f t="shared" si="26"/>
        <v>1.4183004681396718</v>
      </c>
      <c r="F347" s="4">
        <f t="shared" si="27"/>
        <v>5.3170587103465445</v>
      </c>
      <c r="G347" s="4">
        <f t="shared" si="28"/>
        <v>9.3583120183478723</v>
      </c>
      <c r="I347" s="4">
        <f t="shared" si="29"/>
        <v>1.043065731441347</v>
      </c>
    </row>
    <row r="348" spans="1: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4">
        <f t="shared" si="25"/>
        <v>3.8098204090107002E-2</v>
      </c>
      <c r="E348" s="4">
        <f t="shared" si="26"/>
        <v>2.7529973734706936</v>
      </c>
      <c r="F348" s="4">
        <f t="shared" si="27"/>
        <v>3.5315898814615672</v>
      </c>
      <c r="G348" s="4">
        <f t="shared" si="28"/>
        <v>2.8280465812025555</v>
      </c>
      <c r="I348" s="4">
        <f t="shared" si="29"/>
        <v>1.038098204090107</v>
      </c>
    </row>
    <row r="349" spans="1: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4">
        <f t="shared" si="25"/>
        <v>3.8845461145439408E-2</v>
      </c>
      <c r="E349" s="4">
        <f t="shared" si="26"/>
        <v>3.0779710001893834</v>
      </c>
      <c r="F349" s="4">
        <f t="shared" si="27"/>
        <v>3.490977613924239</v>
      </c>
      <c r="G349" s="4">
        <f t="shared" si="28"/>
        <v>2.5729565783792991</v>
      </c>
      <c r="I349" s="4">
        <f t="shared" si="29"/>
        <v>1.0388454611454394</v>
      </c>
    </row>
    <row r="350" spans="1: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4">
        <f t="shared" si="25"/>
        <v>4.5135968601065279E-2</v>
      </c>
      <c r="E350" s="4">
        <f t="shared" si="26"/>
        <v>1.5346335866915244</v>
      </c>
      <c r="F350" s="4">
        <f t="shared" si="27"/>
        <v>4.8382999712277526</v>
      </c>
      <c r="G350" s="4">
        <f t="shared" si="28"/>
        <v>7.0574374962527724</v>
      </c>
      <c r="I350" s="4">
        <f t="shared" si="29"/>
        <v>1.0451359686010653</v>
      </c>
    </row>
    <row r="351" spans="1: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4">
        <f t="shared" si="25"/>
        <v>3.3159334867114865E-2</v>
      </c>
      <c r="E351" s="4">
        <f t="shared" si="26"/>
        <v>1.1853288392036527</v>
      </c>
      <c r="F351" s="4">
        <f t="shared" si="27"/>
        <v>9.6011433825437695</v>
      </c>
      <c r="G351" s="4">
        <f t="shared" si="28"/>
        <v>19.157823874060497</v>
      </c>
      <c r="I351" s="4">
        <f t="shared" si="29"/>
        <v>1.0331593348671149</v>
      </c>
    </row>
    <row r="352" spans="1: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4">
        <f t="shared" si="25"/>
        <v>2.3322744581677934E-2</v>
      </c>
      <c r="E352" s="4">
        <f t="shared" si="26"/>
        <v>1.7741370176338516</v>
      </c>
      <c r="F352" s="4">
        <f t="shared" si="27"/>
        <v>3.9369170998958753</v>
      </c>
      <c r="G352" s="4">
        <f t="shared" si="28"/>
        <v>5.4842655797534681</v>
      </c>
      <c r="I352" s="4">
        <f t="shared" si="29"/>
        <v>1.0233227445816779</v>
      </c>
    </row>
    <row r="353" spans="1: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4">
        <f t="shared" si="25"/>
        <v>2.6896230014661571E-2</v>
      </c>
      <c r="E353" s="4">
        <f t="shared" si="26"/>
        <v>1.2743961093727414</v>
      </c>
      <c r="F353" s="4">
        <f t="shared" si="27"/>
        <v>7.2982050967990411</v>
      </c>
      <c r="G353" s="4">
        <f t="shared" si="28"/>
        <v>12.772268866328693</v>
      </c>
      <c r="I353" s="4">
        <f t="shared" si="29"/>
        <v>1.0268962300146616</v>
      </c>
    </row>
    <row r="354" spans="1: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4">
        <f t="shared" si="25"/>
        <v>3.929597801208029E-2</v>
      </c>
      <c r="E354" s="4">
        <f t="shared" si="26"/>
        <v>2.2652786493298884</v>
      </c>
      <c r="F354" s="4">
        <f t="shared" si="27"/>
        <v>3.3508940239374385</v>
      </c>
      <c r="G354" s="4">
        <f t="shared" si="28"/>
        <v>3.8442999416965122</v>
      </c>
      <c r="I354" s="4">
        <f t="shared" si="29"/>
        <v>1.0392959780120803</v>
      </c>
    </row>
    <row r="355" spans="1: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4">
        <f t="shared" si="25"/>
        <v>4.010947359127881E-2</v>
      </c>
      <c r="E355" s="4">
        <f t="shared" si="26"/>
        <v>2.0338403350366394</v>
      </c>
      <c r="F355" s="4">
        <f t="shared" si="27"/>
        <v>3.4085644207519086</v>
      </c>
      <c r="G355" s="4">
        <f t="shared" si="28"/>
        <v>4.6524464817713511</v>
      </c>
      <c r="I355" s="4">
        <f t="shared" si="29"/>
        <v>1.0401094735912788</v>
      </c>
    </row>
    <row r="356" spans="1: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4">
        <f t="shared" si="25"/>
        <v>5.7297264554132088E-2</v>
      </c>
      <c r="E356" s="4">
        <f t="shared" si="26"/>
        <v>8.3883118488272004</v>
      </c>
      <c r="F356" s="4">
        <f t="shared" si="27"/>
        <v>4.4601060722595971</v>
      </c>
      <c r="G356" s="4">
        <f t="shared" si="28"/>
        <v>1.5230515663395638</v>
      </c>
      <c r="I356" s="4">
        <f t="shared" si="29"/>
        <v>1.0572972645541321</v>
      </c>
    </row>
    <row r="357" spans="1: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4">
        <f t="shared" si="25"/>
        <v>2.2337278044437081E-2</v>
      </c>
      <c r="E357" s="4">
        <f t="shared" si="26"/>
        <v>2.1024037644390829</v>
      </c>
      <c r="F357" s="4">
        <f t="shared" si="27"/>
        <v>3.572569720488437</v>
      </c>
      <c r="G357" s="4">
        <f t="shared" si="28"/>
        <v>4.0909264127127267</v>
      </c>
      <c r="I357" s="4">
        <f t="shared" si="29"/>
        <v>1.0223372780444371</v>
      </c>
    </row>
    <row r="358" spans="1: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4">
        <f t="shared" si="25"/>
        <v>3.2833948058861528E-2</v>
      </c>
      <c r="E358" s="4">
        <f t="shared" si="26"/>
        <v>2.8140816435717726</v>
      </c>
      <c r="F358" s="4">
        <f t="shared" si="27"/>
        <v>3.2303062561414997</v>
      </c>
      <c r="G358" s="4">
        <f t="shared" si="28"/>
        <v>2.9843965729200157</v>
      </c>
      <c r="I358" s="4">
        <f t="shared" si="29"/>
        <v>1.0328339480588615</v>
      </c>
    </row>
    <row r="359" spans="1: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4">
        <f t="shared" si="25"/>
        <v>3.9151318789574008E-2</v>
      </c>
      <c r="E359" s="4">
        <f t="shared" si="26"/>
        <v>1.5091486794513653</v>
      </c>
      <c r="F359" s="4">
        <f t="shared" si="27"/>
        <v>4.6567944101775716</v>
      </c>
      <c r="G359" s="4">
        <f t="shared" si="28"/>
        <v>8.1542942035540484</v>
      </c>
      <c r="I359" s="4">
        <f t="shared" si="29"/>
        <v>1.039151318789574</v>
      </c>
    </row>
    <row r="360" spans="1: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4">
        <f t="shared" si="25"/>
        <v>2.1951874649301928E-2</v>
      </c>
      <c r="E360" s="4">
        <f t="shared" si="26"/>
        <v>4.1524502986077501</v>
      </c>
      <c r="F360" s="4">
        <f t="shared" si="27"/>
        <v>3.3921588854641271</v>
      </c>
      <c r="G360" s="4">
        <f t="shared" si="28"/>
        <v>2.1534050360437553</v>
      </c>
      <c r="I360" s="4">
        <f t="shared" si="29"/>
        <v>1.0219518746493019</v>
      </c>
    </row>
    <row r="361" spans="1: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4">
        <f t="shared" si="25"/>
        <v>3.338558674527059E-2</v>
      </c>
      <c r="E361" s="4">
        <f t="shared" si="26"/>
        <v>3.6418494959711247</v>
      </c>
      <c r="F361" s="4">
        <f t="shared" si="27"/>
        <v>3.092914571841479</v>
      </c>
      <c r="G361" s="4">
        <f t="shared" si="28"/>
        <v>2.4869768735985862</v>
      </c>
      <c r="I361" s="4">
        <f t="shared" si="29"/>
        <v>1.0333855867452706</v>
      </c>
    </row>
    <row r="362" spans="1: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4">
        <f t="shared" si="25"/>
        <v>3.545466855857593E-2</v>
      </c>
      <c r="E362" s="4">
        <f t="shared" si="26"/>
        <v>2.0903977647348997</v>
      </c>
      <c r="F362" s="4">
        <f t="shared" si="27"/>
        <v>3.1317763324801269</v>
      </c>
      <c r="G362" s="4">
        <f t="shared" si="28"/>
        <v>4.9427984892742867</v>
      </c>
      <c r="I362" s="4">
        <f t="shared" si="29"/>
        <v>1.0354546685585759</v>
      </c>
    </row>
    <row r="363" spans="1: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4">
        <f t="shared" si="25"/>
        <v>5.2349141787722653E-2</v>
      </c>
      <c r="E363" s="4">
        <f t="shared" si="26"/>
        <v>7.4973844250747117</v>
      </c>
      <c r="F363" s="4">
        <f t="shared" si="27"/>
        <v>5.1436441625807863</v>
      </c>
      <c r="G363" s="4">
        <f t="shared" si="28"/>
        <v>1.4876404042514639</v>
      </c>
      <c r="I363" s="4">
        <f t="shared" si="29"/>
        <v>1.0523491417877227</v>
      </c>
    </row>
    <row r="364" spans="1: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4">
        <f t="shared" si="25"/>
        <v>3.9167058664745458E-2</v>
      </c>
      <c r="E364" s="4">
        <f t="shared" si="26"/>
        <v>2.7664342524660648</v>
      </c>
      <c r="F364" s="4">
        <f t="shared" si="27"/>
        <v>3.0789869302348318</v>
      </c>
      <c r="G364" s="4">
        <f t="shared" si="28"/>
        <v>3.1873353204707131</v>
      </c>
      <c r="I364" s="4">
        <f t="shared" si="29"/>
        <v>1.0391670586647455</v>
      </c>
    </row>
    <row r="365" spans="1:9" x14ac:dyDescent="0.2">
      <c r="A365" s="4">
        <f>IF('True_Odds_Calculator_3-way'!A366="","",'True_Odds_Calculator_3-way'!A366)</f>
        <v>1.95</v>
      </c>
      <c r="B365" s="4">
        <f>IF('True_Odds_Calculator_3-way'!B366="","",'True_Odds_Calculator_3-way'!B366)</f>
        <v>3.6</v>
      </c>
      <c r="C365" s="4">
        <f>IF('True_Odds_Calculator_3-way'!C366="","",'True_Odds_Calculator_3-way'!C366)</f>
        <v>4.09</v>
      </c>
      <c r="D365" s="4">
        <f t="shared" si="25"/>
        <v>3.5097068104403162E-2</v>
      </c>
      <c r="E365" s="4">
        <f t="shared" si="26"/>
        <v>1.9955240789263349</v>
      </c>
      <c r="F365" s="4">
        <f t="shared" si="27"/>
        <v>3.7582857741243005</v>
      </c>
      <c r="G365" s="4">
        <f t="shared" si="28"/>
        <v>4.2955371702996663</v>
      </c>
      <c r="I365" s="4">
        <f t="shared" si="29"/>
        <v>1.0350970681044032</v>
      </c>
    </row>
    <row r="366" spans="1:9" x14ac:dyDescent="0.2">
      <c r="A366" s="4">
        <f>IF('True_Odds_Calculator_3-way'!A367="","",'True_Odds_Calculator_3-way'!A367)</f>
        <v>3</v>
      </c>
      <c r="B366" s="4">
        <f>IF('True_Odds_Calculator_3-way'!B367="","",'True_Odds_Calculator_3-way'!B367)</f>
        <v>3.5</v>
      </c>
      <c r="C366" s="4">
        <f>IF('True_Odds_Calculator_3-way'!C367="","",'True_Odds_Calculator_3-way'!C367)</f>
        <v>2.35</v>
      </c>
      <c r="D366" s="4">
        <f t="shared" si="25"/>
        <v>4.4579533941236038E-2</v>
      </c>
      <c r="E366" s="4">
        <f t="shared" si="26"/>
        <v>3.139978791092259</v>
      </c>
      <c r="F366" s="4">
        <f t="shared" si="27"/>
        <v>3.6920199501246884</v>
      </c>
      <c r="G366" s="4">
        <f t="shared" si="28"/>
        <v>2.4350328947368425</v>
      </c>
      <c r="I366" s="4">
        <f t="shared" si="29"/>
        <v>1.044579533941236</v>
      </c>
    </row>
    <row r="367" spans="1:9" x14ac:dyDescent="0.2">
      <c r="A367" s="4">
        <f>IF('True_Odds_Calculator_3-way'!A368="","",'True_Odds_Calculator_3-way'!A368)</f>
        <v>4.09</v>
      </c>
      <c r="B367" s="4">
        <f>IF('True_Odds_Calculator_3-way'!B368="","",'True_Odds_Calculator_3-way'!B368)</f>
        <v>3.25</v>
      </c>
      <c r="C367" s="4">
        <f>IF('True_Odds_Calculator_3-way'!C368="","",'True_Odds_Calculator_3-way'!C368)</f>
        <v>2.1</v>
      </c>
      <c r="D367" s="4">
        <f t="shared" si="25"/>
        <v>2.8381561388896248E-2</v>
      </c>
      <c r="E367" s="4">
        <f t="shared" si="26"/>
        <v>4.2546265130634682</v>
      </c>
      <c r="F367" s="4">
        <f t="shared" si="27"/>
        <v>3.3530966275938692</v>
      </c>
      <c r="G367" s="4">
        <f t="shared" si="28"/>
        <v>2.1425665692300804</v>
      </c>
      <c r="I367" s="4">
        <f t="shared" si="29"/>
        <v>1.0283815613888962</v>
      </c>
    </row>
    <row r="368" spans="1:9" x14ac:dyDescent="0.2">
      <c r="A368" s="4">
        <f>IF('True_Odds_Calculator_3-way'!A369="","",'True_Odds_Calculator_3-way'!A369)</f>
        <v>2.12</v>
      </c>
      <c r="B368" s="4">
        <f>IF('True_Odds_Calculator_3-way'!B369="","",'True_Odds_Calculator_3-way'!B369)</f>
        <v>3.13</v>
      </c>
      <c r="C368" s="4">
        <f>IF('True_Odds_Calculator_3-way'!C369="","",'True_Odds_Calculator_3-way'!C369)</f>
        <v>4.2</v>
      </c>
      <c r="D368" s="4">
        <f t="shared" si="25"/>
        <v>2.9282169194158936E-2</v>
      </c>
      <c r="E368" s="4">
        <f t="shared" si="26"/>
        <v>2.1647955357993593</v>
      </c>
      <c r="F368" s="4">
        <f t="shared" si="27"/>
        <v>3.228638333760685</v>
      </c>
      <c r="G368" s="4">
        <f t="shared" si="28"/>
        <v>4.379539378294794</v>
      </c>
      <c r="I368" s="4">
        <f t="shared" si="29"/>
        <v>1.0292821691941589</v>
      </c>
    </row>
    <row r="369" spans="1:9" x14ac:dyDescent="0.2">
      <c r="A369" s="4">
        <f>IF('True_Odds_Calculator_3-way'!A370="","",'True_Odds_Calculator_3-way'!A370)</f>
        <v>4.05</v>
      </c>
      <c r="B369" s="4">
        <f>IF('True_Odds_Calculator_3-way'!B370="","",'True_Odds_Calculator_3-way'!B370)</f>
        <v>3.32</v>
      </c>
      <c r="C369" s="4">
        <f>IF('True_Odds_Calculator_3-way'!C370="","",'True_Odds_Calculator_3-way'!C370)</f>
        <v>2.08</v>
      </c>
      <c r="D369" s="4">
        <f t="shared" si="25"/>
        <v>2.8887630293252808E-2</v>
      </c>
      <c r="E369" s="4">
        <f t="shared" si="26"/>
        <v>4.2143525904018704</v>
      </c>
      <c r="F369" s="4">
        <f t="shared" si="27"/>
        <v>3.4296421529033587</v>
      </c>
      <c r="G369" s="4">
        <f t="shared" si="28"/>
        <v>2.1225112623096134</v>
      </c>
      <c r="I369" s="4">
        <f t="shared" si="29"/>
        <v>1.0288876302932528</v>
      </c>
    </row>
    <row r="370" spans="1:9" x14ac:dyDescent="0.2">
      <c r="A370" s="4">
        <f>IF('True_Odds_Calculator_3-way'!A371="","",'True_Odds_Calculator_3-way'!A371)</f>
        <v>1.91</v>
      </c>
      <c r="B370" s="4">
        <f>IF('True_Odds_Calculator_3-way'!B371="","",'True_Odds_Calculator_3-way'!B371)</f>
        <v>3.53</v>
      </c>
      <c r="C370" s="4">
        <f>IF('True_Odds_Calculator_3-way'!C371="","",'True_Odds_Calculator_3-way'!C371)</f>
        <v>4.5</v>
      </c>
      <c r="D370" s="4">
        <f t="shared" si="25"/>
        <v>2.9068550626476064E-2</v>
      </c>
      <c r="E370" s="4">
        <f t="shared" si="26"/>
        <v>1.9460148525700163</v>
      </c>
      <c r="F370" s="4">
        <f t="shared" si="27"/>
        <v>3.6550161526399378</v>
      </c>
      <c r="G370" s="4">
        <f t="shared" si="28"/>
        <v>4.7051581937404867</v>
      </c>
      <c r="I370" s="4">
        <f t="shared" si="29"/>
        <v>1.0290685506264761</v>
      </c>
    </row>
    <row r="371" spans="1:9" x14ac:dyDescent="0.2">
      <c r="A371" s="4">
        <f>IF('True_Odds_Calculator_3-way'!A372="","",'True_Odds_Calculator_3-way'!A372)</f>
        <v>4.66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1.93</v>
      </c>
      <c r="D371" s="4">
        <f t="shared" si="25"/>
        <v>3.1234452390585421E-2</v>
      </c>
      <c r="E371" s="4">
        <f t="shared" si="26"/>
        <v>4.8976203751416252</v>
      </c>
      <c r="F371" s="4">
        <f t="shared" si="27"/>
        <v>3.4710654588478715</v>
      </c>
      <c r="G371" s="4">
        <f t="shared" si="28"/>
        <v>1.9695770040614982</v>
      </c>
      <c r="I371" s="4">
        <f t="shared" si="29"/>
        <v>1.0312344523905854</v>
      </c>
    </row>
    <row r="372" spans="1:9" x14ac:dyDescent="0.2">
      <c r="A372" s="4">
        <f>IF('True_Odds_Calculator_3-way'!A373="","",'True_Odds_Calculator_3-way'!A373)</f>
        <v>2.89</v>
      </c>
      <c r="B372" s="4">
        <f>IF('True_Odds_Calculator_3-way'!B373="","",'True_Odds_Calculator_3-way'!B373)</f>
        <v>3.19</v>
      </c>
      <c r="C372" s="4">
        <f>IF('True_Odds_Calculator_3-way'!C373="","",'True_Odds_Calculator_3-way'!C373)</f>
        <v>2.72</v>
      </c>
      <c r="D372" s="4">
        <f t="shared" si="25"/>
        <v>2.7147443893655643E-2</v>
      </c>
      <c r="E372" s="4">
        <f t="shared" si="26"/>
        <v>2.9676090227984195</v>
      </c>
      <c r="F372" s="4">
        <f t="shared" si="27"/>
        <v>3.2848222477574986</v>
      </c>
      <c r="G372" s="4">
        <f t="shared" si="28"/>
        <v>2.7886386666465013</v>
      </c>
      <c r="I372" s="4">
        <f t="shared" si="29"/>
        <v>1.0271474438936556</v>
      </c>
    </row>
    <row r="373" spans="1:9" x14ac:dyDescent="0.2">
      <c r="A373" s="4">
        <f>IF('True_Odds_Calculator_3-way'!A374="","",'True_Odds_Calculator_3-way'!A374)</f>
        <v>3.88</v>
      </c>
      <c r="B373" s="4">
        <f>IF('True_Odds_Calculator_3-way'!B374="","",'True_Odds_Calculator_3-way'!B374)</f>
        <v>3.45</v>
      </c>
      <c r="C373" s="4">
        <f>IF('True_Odds_Calculator_3-way'!C374="","",'True_Odds_Calculator_3-way'!C374)</f>
        <v>2.0499999999999998</v>
      </c>
      <c r="D373" s="4">
        <f t="shared" si="25"/>
        <v>3.539190927543534E-2</v>
      </c>
      <c r="E373" s="4">
        <f t="shared" si="26"/>
        <v>4.0661207232926522</v>
      </c>
      <c r="F373" s="4">
        <f t="shared" si="27"/>
        <v>3.5963749628671788</v>
      </c>
      <c r="G373" s="4">
        <f t="shared" si="28"/>
        <v>2.1008069043657556</v>
      </c>
      <c r="I373" s="4">
        <f t="shared" si="29"/>
        <v>1.0353919092754353</v>
      </c>
    </row>
    <row r="374" spans="1:9" x14ac:dyDescent="0.2">
      <c r="A374" s="4">
        <f>IF('True_Odds_Calculator_3-way'!A375="","",'True_Odds_Calculator_3-way'!A375)</f>
        <v>1.57</v>
      </c>
      <c r="B374" s="4">
        <f>IF('True_Odds_Calculator_3-way'!B375="","",'True_Odds_Calculator_3-way'!B375)</f>
        <v>4.0999999999999996</v>
      </c>
      <c r="C374" s="4">
        <f>IF('True_Odds_Calculator_3-way'!C375="","",'True_Odds_Calculator_3-way'!C375)</f>
        <v>6.31</v>
      </c>
      <c r="D374" s="4">
        <f t="shared" si="25"/>
        <v>3.9323719571898508E-2</v>
      </c>
      <c r="E374" s="4">
        <f t="shared" si="26"/>
        <v>1.6029885640834791</v>
      </c>
      <c r="F374" s="4">
        <f t="shared" si="27"/>
        <v>4.3328582751333693</v>
      </c>
      <c r="G374" s="4">
        <f t="shared" si="28"/>
        <v>6.8789653472976111</v>
      </c>
      <c r="I374" s="4">
        <f t="shared" si="29"/>
        <v>1.0393237195718985</v>
      </c>
    </row>
    <row r="375" spans="1:9" x14ac:dyDescent="0.2">
      <c r="A375" s="4">
        <f>IF('True_Odds_Calculator_3-way'!A376="","",'True_Odds_Calculator_3-way'!A376)</f>
        <v>4.5599999999999996</v>
      </c>
      <c r="B375" s="4">
        <f>IF('True_Odds_Calculator_3-way'!B376="","",'True_Odds_Calculator_3-way'!B376)</f>
        <v>3.75</v>
      </c>
      <c r="C375" s="4">
        <f>IF('True_Odds_Calculator_3-way'!C376="","",'True_Odds_Calculator_3-way'!C376)</f>
        <v>1.82</v>
      </c>
      <c r="D375" s="4">
        <f t="shared" si="25"/>
        <v>3.5415461731251208E-2</v>
      </c>
      <c r="E375" s="4">
        <f t="shared" si="26"/>
        <v>4.8194375619425172</v>
      </c>
      <c r="F375" s="4">
        <f t="shared" si="27"/>
        <v>3.9236995385662774</v>
      </c>
      <c r="G375" s="4">
        <f t="shared" si="28"/>
        <v>1.8599619903661115</v>
      </c>
      <c r="I375" s="4">
        <f t="shared" si="29"/>
        <v>1.0354154617312512</v>
      </c>
    </row>
    <row r="376" spans="1:9" x14ac:dyDescent="0.2">
      <c r="A376" s="4">
        <f>IF('True_Odds_Calculator_3-way'!A377="","",'True_Odds_Calculator_3-way'!A377)</f>
        <v>1.84</v>
      </c>
      <c r="B376" s="4">
        <f>IF('True_Odds_Calculator_3-way'!B377="","",'True_Odds_Calculator_3-way'!B377)</f>
        <v>3.39</v>
      </c>
      <c r="C376" s="4">
        <f>IF('True_Odds_Calculator_3-way'!C377="","",'True_Odds_Calculator_3-way'!C377)</f>
        <v>5.0599999999999996</v>
      </c>
      <c r="D376" s="4">
        <f t="shared" si="25"/>
        <v>3.609197010505194E-2</v>
      </c>
      <c r="E376" s="4">
        <f t="shared" si="26"/>
        <v>1.8816530400315925</v>
      </c>
      <c r="F376" s="4">
        <f t="shared" si="27"/>
        <v>3.5341359393993494</v>
      </c>
      <c r="G376" s="4">
        <f t="shared" si="28"/>
        <v>5.3879948486530056</v>
      </c>
      <c r="I376" s="4">
        <f t="shared" si="29"/>
        <v>1.0360919701050519</v>
      </c>
    </row>
    <row r="377" spans="1:9" x14ac:dyDescent="0.2">
      <c r="A377" s="4">
        <f>IF('True_Odds_Calculator_3-way'!A378="","",'True_Odds_Calculator_3-way'!A378)</f>
        <v>2.4</v>
      </c>
      <c r="B377" s="4">
        <f>IF('True_Odds_Calculator_3-way'!B378="","",'True_Odds_Calculator_3-way'!B378)</f>
        <v>3.42</v>
      </c>
      <c r="C377" s="4">
        <f>IF('True_Odds_Calculator_3-way'!C378="","",'True_Odds_Calculator_3-way'!C378)</f>
        <v>3.08</v>
      </c>
      <c r="D377" s="4">
        <f t="shared" si="25"/>
        <v>3.3739652160704736E-2</v>
      </c>
      <c r="E377" s="4">
        <f t="shared" si="26"/>
        <v>2.4665771644447214</v>
      </c>
      <c r="F377" s="4">
        <f t="shared" si="27"/>
        <v>3.5568061589717037</v>
      </c>
      <c r="G377" s="4">
        <f t="shared" si="28"/>
        <v>3.1905175373058978</v>
      </c>
      <c r="I377" s="4">
        <f t="shared" si="29"/>
        <v>1.0337396521607047</v>
      </c>
    </row>
    <row r="378" spans="1:9" x14ac:dyDescent="0.2">
      <c r="A378" s="4">
        <f>IF('True_Odds_Calculator_3-way'!A379="","",'True_Odds_Calculator_3-way'!A379)</f>
        <v>2.41</v>
      </c>
      <c r="B378" s="4">
        <f>IF('True_Odds_Calculator_3-way'!B379="","",'True_Odds_Calculator_3-way'!B379)</f>
        <v>3.26</v>
      </c>
      <c r="C378" s="4">
        <f>IF('True_Odds_Calculator_3-way'!C379="","",'True_Odds_Calculator_3-way'!C379)</f>
        <v>3.2</v>
      </c>
      <c r="D378" s="4">
        <f t="shared" si="25"/>
        <v>3.418622559376816E-2</v>
      </c>
      <c r="E378" s="4">
        <f t="shared" si="26"/>
        <v>2.478054652765822</v>
      </c>
      <c r="F378" s="4">
        <f t="shared" si="27"/>
        <v>3.3857783890841113</v>
      </c>
      <c r="G378" s="4">
        <f t="shared" si="28"/>
        <v>3.3211051187301632</v>
      </c>
      <c r="I378" s="4">
        <f t="shared" si="29"/>
        <v>1.0341862255937682</v>
      </c>
    </row>
    <row r="379" spans="1:9" x14ac:dyDescent="0.2">
      <c r="A379" s="4">
        <f>IF('True_Odds_Calculator_3-way'!A380="","",'True_Odds_Calculator_3-way'!A380)</f>
        <v>3.4</v>
      </c>
      <c r="B379" s="4">
        <f>IF('True_Odds_Calculator_3-way'!B380="","",'True_Odds_Calculator_3-way'!B380)</f>
        <v>3.34</v>
      </c>
      <c r="C379" s="4">
        <f>IF('True_Odds_Calculator_3-way'!C380="","",'True_Odds_Calculator_3-way'!C380)</f>
        <v>2.27</v>
      </c>
      <c r="D379" s="4">
        <f t="shared" si="25"/>
        <v>3.4047479024847505E-2</v>
      </c>
      <c r="E379" s="4">
        <f t="shared" si="26"/>
        <v>3.5364619631127527</v>
      </c>
      <c r="F379" s="4">
        <f t="shared" si="27"/>
        <v>3.4715949492555325</v>
      </c>
      <c r="G379" s="4">
        <f t="shared" si="28"/>
        <v>2.3300275502013843</v>
      </c>
      <c r="I379" s="4">
        <f t="shared" si="29"/>
        <v>1.0340474790248475</v>
      </c>
    </row>
    <row r="380" spans="1:9" x14ac:dyDescent="0.2">
      <c r="A380" s="4">
        <f>IF('True_Odds_Calculator_3-way'!A381="","",'True_Odds_Calculator_3-way'!A381)</f>
        <v>3.26</v>
      </c>
      <c r="B380" s="4">
        <f>IF('True_Odds_Calculator_3-way'!B381="","",'True_Odds_Calculator_3-way'!B381)</f>
        <v>3.2</v>
      </c>
      <c r="C380" s="4">
        <f>IF('True_Odds_Calculator_3-way'!C381="","",'True_Odds_Calculator_3-way'!C381)</f>
        <v>2.42</v>
      </c>
      <c r="D380" s="4">
        <f t="shared" si="25"/>
        <v>3.2471606753536442E-2</v>
      </c>
      <c r="E380" s="4">
        <f t="shared" si="26"/>
        <v>3.3792392014363575</v>
      </c>
      <c r="F380" s="4">
        <f t="shared" si="27"/>
        <v>3.3148131289434803</v>
      </c>
      <c r="G380" s="4">
        <f t="shared" si="28"/>
        <v>2.485093961722312</v>
      </c>
      <c r="I380" s="4">
        <f t="shared" si="29"/>
        <v>1.0324716067535364</v>
      </c>
    </row>
    <row r="381" spans="1: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3.53</v>
      </c>
      <c r="C381" s="4">
        <f>IF('True_Odds_Calculator_3-way'!C382="","",'True_Odds_Calculator_3-way'!C382)</f>
        <v>4.58</v>
      </c>
      <c r="D381" s="4">
        <f t="shared" si="25"/>
        <v>3.6386088622651691E-2</v>
      </c>
      <c r="E381" s="4">
        <f t="shared" si="26"/>
        <v>1.9133971130162946</v>
      </c>
      <c r="F381" s="4">
        <f t="shared" si="27"/>
        <v>3.6878946177274878</v>
      </c>
      <c r="G381" s="4">
        <f t="shared" si="28"/>
        <v>4.8493803051642708</v>
      </c>
      <c r="I381" s="4">
        <f t="shared" si="29"/>
        <v>1.0363860886226517</v>
      </c>
    </row>
    <row r="382" spans="1:9" x14ac:dyDescent="0.2">
      <c r="A382" s="4">
        <f>IF('True_Odds_Calculator_3-way'!A383="","",'True_Odds_Calculator_3-way'!A383)</f>
        <v>3.37</v>
      </c>
      <c r="B382" s="4">
        <f>IF('True_Odds_Calculator_3-way'!B383="","",'True_Odds_Calculator_3-way'!B383)</f>
        <v>3.3</v>
      </c>
      <c r="C382" s="4">
        <f>IF('True_Odds_Calculator_3-way'!C383="","",'True_Odds_Calculator_3-way'!C383)</f>
        <v>2.31</v>
      </c>
      <c r="D382" s="4">
        <f t="shared" si="25"/>
        <v>3.2666640975246297E-2</v>
      </c>
      <c r="E382" s="4">
        <f t="shared" si="26"/>
        <v>3.4983747022784124</v>
      </c>
      <c r="F382" s="4">
        <f t="shared" si="27"/>
        <v>3.4229996922039656</v>
      </c>
      <c r="G382" s="4">
        <f t="shared" si="28"/>
        <v>2.3696033767261584</v>
      </c>
      <c r="I382" s="4">
        <f t="shared" si="29"/>
        <v>1.0326666409752463</v>
      </c>
    </row>
    <row r="383" spans="1:9" x14ac:dyDescent="0.2">
      <c r="A383" s="4">
        <f>IF('True_Odds_Calculator_3-way'!A384="","",'True_Odds_Calculator_3-way'!A384)</f>
        <v>2.74</v>
      </c>
      <c r="B383" s="4">
        <f>IF('True_Odds_Calculator_3-way'!B384="","",'True_Odds_Calculator_3-way'!B384)</f>
        <v>3.33</v>
      </c>
      <c r="C383" s="4">
        <f>IF('True_Odds_Calculator_3-way'!C384="","",'True_Odds_Calculator_3-way'!C384)</f>
        <v>2.6</v>
      </c>
      <c r="D383" s="4">
        <f t="shared" si="25"/>
        <v>4.9879188565320032E-2</v>
      </c>
      <c r="E383" s="4">
        <f t="shared" si="26"/>
        <v>2.8707822927288928</v>
      </c>
      <c r="F383" s="4">
        <f t="shared" si="27"/>
        <v>3.5251744538534395</v>
      </c>
      <c r="G383" s="4">
        <f t="shared" si="28"/>
        <v>2.7174726186094182</v>
      </c>
      <c r="I383" s="4">
        <f t="shared" si="29"/>
        <v>1.04987918856532</v>
      </c>
    </row>
    <row r="384" spans="1:9" x14ac:dyDescent="0.2">
      <c r="A384" s="4">
        <f>IF('True_Odds_Calculator_3-way'!A385="","",'True_Odds_Calculator_3-way'!A385)</f>
        <v>3.99</v>
      </c>
      <c r="B384" s="4">
        <f>IF('True_Odds_Calculator_3-way'!B385="","",'True_Odds_Calculator_3-way'!B385)</f>
        <v>4.21</v>
      </c>
      <c r="C384" s="4">
        <f>IF('True_Odds_Calculator_3-way'!C385="","",'True_Odds_Calculator_3-way'!C385)</f>
        <v>1.79</v>
      </c>
      <c r="D384" s="4">
        <f t="shared" si="25"/>
        <v>4.6815475504536463E-2</v>
      </c>
      <c r="E384" s="4">
        <f t="shared" si="26"/>
        <v>4.2549315352739177</v>
      </c>
      <c r="F384" s="4">
        <f t="shared" si="27"/>
        <v>4.5060362988676399</v>
      </c>
      <c r="G384" s="4">
        <f t="shared" si="28"/>
        <v>1.8414372984336498</v>
      </c>
      <c r="I384" s="4">
        <f t="shared" si="29"/>
        <v>1.0468154755045365</v>
      </c>
    </row>
    <row r="385" spans="1:9" x14ac:dyDescent="0.2">
      <c r="A385" s="4">
        <f>IF('True_Odds_Calculator_3-way'!A386="","",'True_Odds_Calculator_3-way'!A386)</f>
        <v>3.17</v>
      </c>
      <c r="B385" s="4">
        <f>IF('True_Odds_Calculator_3-way'!B386="","",'True_Odds_Calculator_3-way'!B386)</f>
        <v>3.4</v>
      </c>
      <c r="C385" s="4">
        <f>IF('True_Odds_Calculator_3-way'!C386="","",'True_Odds_Calculator_3-way'!C386)</f>
        <v>2.2999999999999998</v>
      </c>
      <c r="D385" s="4">
        <f t="shared" si="25"/>
        <v>4.4357669003687095E-2</v>
      </c>
      <c r="E385" s="4">
        <f t="shared" si="26"/>
        <v>3.3258886245326562</v>
      </c>
      <c r="F385" s="4">
        <f t="shared" si="27"/>
        <v>3.5799724647866982</v>
      </c>
      <c r="G385" s="4">
        <f t="shared" si="28"/>
        <v>2.3809709807135722</v>
      </c>
      <c r="I385" s="4">
        <f t="shared" si="29"/>
        <v>1.0443576690036871</v>
      </c>
    </row>
    <row r="386" spans="1:9" x14ac:dyDescent="0.2">
      <c r="A386" s="4">
        <f>IF('True_Odds_Calculator_3-way'!A387="","",'True_Odds_Calculator_3-way'!A387)</f>
        <v>2.2599999999999998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3.28</v>
      </c>
      <c r="D386" s="4">
        <f t="shared" si="25"/>
        <v>4.4974972505730237E-2</v>
      </c>
      <c r="E386" s="4">
        <f t="shared" si="26"/>
        <v>2.3392566975958582</v>
      </c>
      <c r="F386" s="4">
        <f t="shared" si="27"/>
        <v>3.5382274859685068</v>
      </c>
      <c r="G386" s="4">
        <f t="shared" si="28"/>
        <v>3.4496272680803792</v>
      </c>
      <c r="I386" s="4">
        <f t="shared" si="29"/>
        <v>1.0449749725057302</v>
      </c>
    </row>
    <row r="387" spans="1:9" x14ac:dyDescent="0.2">
      <c r="A387" s="4">
        <f>IF('True_Odds_Calculator_3-way'!A388="","",'True_Odds_Calculator_3-way'!A388)</f>
        <v>2.29</v>
      </c>
      <c r="B387" s="4">
        <f>IF('True_Odds_Calculator_3-way'!B388="","",'True_Odds_Calculator_3-way'!B388)</f>
        <v>3.47</v>
      </c>
      <c r="C387" s="4">
        <f>IF('True_Odds_Calculator_3-way'!C388="","",'True_Odds_Calculator_3-way'!C388)</f>
        <v>3.08</v>
      </c>
      <c r="D387" s="4">
        <f t="shared" ref="D387:D450" si="30">IF(A387="","",((1/A387)+(1/B387)+(1/C387))-1)</f>
        <v>4.9540985423094153E-2</v>
      </c>
      <c r="E387" s="4">
        <f t="shared" ref="E387:E450" si="31">IF(A387="","",(3*A387)/(3-($D387*A387)))</f>
        <v>2.3800028680430509</v>
      </c>
      <c r="F387" s="4">
        <f t="shared" ref="F387:F450" si="32">IF(B387="","",(3*B387)/(3-($D387*B387)))</f>
        <v>3.6809259128543173</v>
      </c>
      <c r="G387" s="4">
        <f t="shared" ref="G387:G450" si="33">IF(C387="","",(3*C387)/(3-($D387*C387)))</f>
        <v>3.2450499867323157</v>
      </c>
      <c r="I387" s="4">
        <f t="shared" ref="I387:I450" si="34">IF(A387="","",D387+1)</f>
        <v>1.0495409854230942</v>
      </c>
    </row>
    <row r="388" spans="1:9" x14ac:dyDescent="0.2">
      <c r="A388" s="4">
        <f>IF('True_Odds_Calculator_3-way'!A389="","",'True_Odds_Calculator_3-way'!A389)</f>
        <v>4.38</v>
      </c>
      <c r="B388" s="4">
        <f>IF('True_Odds_Calculator_3-way'!B389="","",'True_Odds_Calculator_3-way'!B389)</f>
        <v>4.22</v>
      </c>
      <c r="C388" s="4">
        <f>IF('True_Odds_Calculator_3-way'!C389="","",'True_Odds_Calculator_3-way'!C389)</f>
        <v>1.7</v>
      </c>
      <c r="D388" s="4">
        <f t="shared" si="30"/>
        <v>5.3512621045301856E-2</v>
      </c>
      <c r="E388" s="4">
        <f t="shared" si="31"/>
        <v>4.7512041015054045</v>
      </c>
      <c r="F388" s="4">
        <f t="shared" si="32"/>
        <v>4.5635160230280798</v>
      </c>
      <c r="G388" s="4">
        <f t="shared" si="33"/>
        <v>1.7531625841650962</v>
      </c>
      <c r="I388" s="4">
        <f t="shared" si="34"/>
        <v>1.0535126210453019</v>
      </c>
    </row>
    <row r="389" spans="1:9" x14ac:dyDescent="0.2">
      <c r="A389" s="4">
        <f>IF('True_Odds_Calculator_3-way'!A390="","",'True_Odds_Calculator_3-way'!A390)</f>
        <v>4.95</v>
      </c>
      <c r="B389" s="4">
        <f>IF('True_Odds_Calculator_3-way'!B390="","",'True_Odds_Calculator_3-way'!B390)</f>
        <v>4.09</v>
      </c>
      <c r="C389" s="4">
        <f>IF('True_Odds_Calculator_3-way'!C390="","",'True_Odds_Calculator_3-way'!C390)</f>
        <v>1.64</v>
      </c>
      <c r="D389" s="4">
        <f t="shared" si="30"/>
        <v>5.6275077087290182E-2</v>
      </c>
      <c r="E389" s="4">
        <f t="shared" si="31"/>
        <v>5.4566732696698663</v>
      </c>
      <c r="F389" s="4">
        <f t="shared" si="32"/>
        <v>4.4298668654316202</v>
      </c>
      <c r="G389" s="4">
        <f t="shared" si="33"/>
        <v>1.6920538519895862</v>
      </c>
      <c r="I389" s="4">
        <f t="shared" si="34"/>
        <v>1.0562750770872902</v>
      </c>
    </row>
    <row r="390" spans="1:9" x14ac:dyDescent="0.2">
      <c r="A390" s="4">
        <f>IF('True_Odds_Calculator_3-way'!A391="","",'True_Odds_Calculator_3-way'!A391)</f>
        <v>2.67</v>
      </c>
      <c r="B390" s="4">
        <f>IF('True_Odds_Calculator_3-way'!B391="","",'True_Odds_Calculator_3-way'!B391)</f>
        <v>3.09</v>
      </c>
      <c r="C390" s="4">
        <f>IF('True_Odds_Calculator_3-way'!C391="","",'True_Odds_Calculator_3-way'!C391)</f>
        <v>3.04</v>
      </c>
      <c r="D390" s="4">
        <f t="shared" si="30"/>
        <v>2.7103799096301007E-2</v>
      </c>
      <c r="E390" s="4">
        <f t="shared" si="31"/>
        <v>2.7359988061530252</v>
      </c>
      <c r="F390" s="4">
        <f t="shared" si="32"/>
        <v>3.1787406257176625</v>
      </c>
      <c r="G390" s="4">
        <f t="shared" si="33"/>
        <v>3.1258521002270285</v>
      </c>
      <c r="I390" s="4">
        <f t="shared" si="34"/>
        <v>1.027103799096301</v>
      </c>
    </row>
    <row r="391" spans="1:9" x14ac:dyDescent="0.2">
      <c r="A391" s="4">
        <f>IF('True_Odds_Calculator_3-way'!A392="","",'True_Odds_Calculator_3-way'!A392)</f>
        <v>3.77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1.91</v>
      </c>
      <c r="D391" s="4">
        <f t="shared" si="30"/>
        <v>4.1337451339256592E-2</v>
      </c>
      <c r="E391" s="4">
        <f t="shared" si="31"/>
        <v>3.9765725960753566</v>
      </c>
      <c r="F391" s="4">
        <f t="shared" si="32"/>
        <v>4.1885500592164693</v>
      </c>
      <c r="G391" s="4">
        <f t="shared" si="33"/>
        <v>1.9616264323461519</v>
      </c>
      <c r="I391" s="4">
        <f t="shared" si="34"/>
        <v>1.0413374513392566</v>
      </c>
    </row>
    <row r="392" spans="1:9" x14ac:dyDescent="0.2">
      <c r="A392" s="4">
        <f>IF('True_Odds_Calculator_3-way'!A393="","",'True_Odds_Calculator_3-way'!A393)</f>
        <v>2.34</v>
      </c>
      <c r="B392" s="4">
        <f>IF('True_Odds_Calculator_3-way'!B393="","",'True_Odds_Calculator_3-way'!B393)</f>
        <v>3.7</v>
      </c>
      <c r="C392" s="4">
        <f>IF('True_Odds_Calculator_3-way'!C393="","",'True_Odds_Calculator_3-way'!C393)</f>
        <v>2.92</v>
      </c>
      <c r="D392" s="4">
        <f t="shared" si="30"/>
        <v>4.0086451045355131E-2</v>
      </c>
      <c r="E392" s="4">
        <f t="shared" si="31"/>
        <v>2.4155273362854852</v>
      </c>
      <c r="F392" s="4">
        <f t="shared" si="32"/>
        <v>3.8924421707819779</v>
      </c>
      <c r="G392" s="4">
        <f t="shared" si="33"/>
        <v>3.0385568272506704</v>
      </c>
      <c r="I392" s="4">
        <f t="shared" si="34"/>
        <v>1.0400864510453551</v>
      </c>
    </row>
    <row r="393" spans="1:9" x14ac:dyDescent="0.2">
      <c r="A393" s="4">
        <f>IF('True_Odds_Calculator_3-way'!A394="","",'True_Odds_Calculator_3-way'!A394)</f>
        <v>2.87</v>
      </c>
      <c r="B393" s="4">
        <f>IF('True_Odds_Calculator_3-way'!B394="","",'True_Odds_Calculator_3-way'!B394)</f>
        <v>3.19</v>
      </c>
      <c r="C393" s="4">
        <f>IF('True_Odds_Calculator_3-way'!C394="","",'True_Odds_Calculator_3-way'!C394)</f>
        <v>2.77</v>
      </c>
      <c r="D393" s="4">
        <f t="shared" si="30"/>
        <v>2.2922509898489984E-2</v>
      </c>
      <c r="E393" s="4">
        <f t="shared" si="31"/>
        <v>2.9343479054216433</v>
      </c>
      <c r="F393" s="4">
        <f t="shared" si="32"/>
        <v>3.2696964606175216</v>
      </c>
      <c r="G393" s="4">
        <f t="shared" si="33"/>
        <v>2.8298950614108511</v>
      </c>
      <c r="I393" s="4">
        <f t="shared" si="34"/>
        <v>1.02292250989849</v>
      </c>
    </row>
    <row r="394" spans="1:9" x14ac:dyDescent="0.2">
      <c r="A394" s="4">
        <f>IF('True_Odds_Calculator_3-way'!A395="","",'True_Odds_Calculator_3-way'!A395)</f>
        <v>8.77</v>
      </c>
      <c r="B394" s="4">
        <f>IF('True_Odds_Calculator_3-way'!B395="","",'True_Odds_Calculator_3-way'!B395)</f>
        <v>5.62</v>
      </c>
      <c r="C394" s="4">
        <f>IF('True_Odds_Calculator_3-way'!C395="","",'True_Odds_Calculator_3-way'!C395)</f>
        <v>1.36</v>
      </c>
      <c r="D394" s="4">
        <f t="shared" si="30"/>
        <v>2.7255146226371263E-2</v>
      </c>
      <c r="E394" s="4">
        <f t="shared" si="31"/>
        <v>9.5292514727050595</v>
      </c>
      <c r="F394" s="4">
        <f t="shared" si="32"/>
        <v>5.9223849778045228</v>
      </c>
      <c r="G394" s="4">
        <f t="shared" si="33"/>
        <v>1.3770139245271609</v>
      </c>
      <c r="I394" s="4">
        <f t="shared" si="34"/>
        <v>1.0272551462263713</v>
      </c>
    </row>
    <row r="395" spans="1:9" x14ac:dyDescent="0.2">
      <c r="A395" s="4">
        <f>IF('True_Odds_Calculator_3-way'!A396="","",'True_Odds_Calculator_3-way'!A396)</f>
        <v>4.43</v>
      </c>
      <c r="B395" s="4">
        <f>IF('True_Odds_Calculator_3-way'!B396="","",'True_Odds_Calculator_3-way'!B396)</f>
        <v>3.47</v>
      </c>
      <c r="C395" s="4">
        <f>IF('True_Odds_Calculator_3-way'!C396="","",'True_Odds_Calculator_3-way'!C396)</f>
        <v>1.94</v>
      </c>
      <c r="D395" s="4">
        <f t="shared" si="30"/>
        <v>2.938198987763152E-2</v>
      </c>
      <c r="E395" s="4">
        <f t="shared" si="31"/>
        <v>4.6309237651671866</v>
      </c>
      <c r="F395" s="4">
        <f t="shared" si="32"/>
        <v>3.5920773533714705</v>
      </c>
      <c r="G395" s="4">
        <f t="shared" si="33"/>
        <v>1.9775746166993451</v>
      </c>
      <c r="I395" s="4">
        <f t="shared" si="34"/>
        <v>1.0293819898776315</v>
      </c>
    </row>
    <row r="396" spans="1:9" x14ac:dyDescent="0.2">
      <c r="A396" s="4">
        <f>IF('True_Odds_Calculator_3-way'!A397="","",'True_Odds_Calculator_3-way'!A397)</f>
        <v>2.15</v>
      </c>
      <c r="B396" s="4">
        <f>IF('True_Odds_Calculator_3-way'!B397="","",'True_Odds_Calculator_3-way'!B397)</f>
        <v>3.09</v>
      </c>
      <c r="C396" s="4">
        <f>IF('True_Odds_Calculator_3-way'!C397="","",'True_Odds_Calculator_3-way'!C397)</f>
        <v>4.17</v>
      </c>
      <c r="D396" s="4">
        <f t="shared" si="30"/>
        <v>2.8549028016241484E-2</v>
      </c>
      <c r="E396" s="4">
        <f t="shared" si="31"/>
        <v>2.1949081202836549</v>
      </c>
      <c r="F396" s="4">
        <f t="shared" si="32"/>
        <v>3.1836158110933694</v>
      </c>
      <c r="G396" s="4">
        <f t="shared" si="33"/>
        <v>4.3423168045091867</v>
      </c>
      <c r="I396" s="4">
        <f t="shared" si="34"/>
        <v>1.0285490280162415</v>
      </c>
    </row>
    <row r="397" spans="1:9" x14ac:dyDescent="0.2">
      <c r="A397" s="4">
        <f>IF('True_Odds_Calculator_3-way'!A398="","",'True_Odds_Calculator_3-way'!A398)</f>
        <v>4.18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1.93</v>
      </c>
      <c r="D397" s="4">
        <f t="shared" si="30"/>
        <v>2.9848728819370063E-2</v>
      </c>
      <c r="E397" s="4">
        <f t="shared" si="31"/>
        <v>4.3613867098559256</v>
      </c>
      <c r="F397" s="4">
        <f t="shared" si="32"/>
        <v>3.8090886627237537</v>
      </c>
      <c r="G397" s="4">
        <f t="shared" si="33"/>
        <v>1.9677867842697179</v>
      </c>
      <c r="I397" s="4">
        <f t="shared" si="34"/>
        <v>1.0298487288193701</v>
      </c>
    </row>
    <row r="398" spans="1:9" x14ac:dyDescent="0.2">
      <c r="A398" s="4">
        <f>IF('True_Odds_Calculator_3-way'!A399="","",'True_Odds_Calculator_3-way'!A399)</f>
        <v>2.08</v>
      </c>
      <c r="B398" s="4">
        <f>IF('True_Odds_Calculator_3-way'!B399="","",'True_Odds_Calculator_3-way'!B399)</f>
        <v>3.27</v>
      </c>
      <c r="C398" s="4">
        <f>IF('True_Odds_Calculator_3-way'!C399="","",'True_Odds_Calculator_3-way'!C399)</f>
        <v>4.13</v>
      </c>
      <c r="D398" s="4">
        <f t="shared" si="30"/>
        <v>2.8710378928074487E-2</v>
      </c>
      <c r="E398" s="4">
        <f t="shared" si="31"/>
        <v>2.1222451200247563</v>
      </c>
      <c r="F398" s="4">
        <f t="shared" si="32"/>
        <v>3.375638281048591</v>
      </c>
      <c r="G398" s="4">
        <f t="shared" si="33"/>
        <v>4.2999540572584127</v>
      </c>
      <c r="I398" s="4">
        <f t="shared" si="34"/>
        <v>1.0287103789280745</v>
      </c>
    </row>
    <row r="399" spans="1:9" x14ac:dyDescent="0.2">
      <c r="A399" s="4">
        <f>IF('True_Odds_Calculator_3-way'!A400="","",'True_Odds_Calculator_3-way'!A400)</f>
        <v>2.65</v>
      </c>
      <c r="B399" s="4">
        <f>IF('True_Odds_Calculator_3-way'!B400="","",'True_Odds_Calculator_3-way'!B400)</f>
        <v>3.33</v>
      </c>
      <c r="C399" s="4">
        <f>IF('True_Odds_Calculator_3-way'!C400="","",'True_Odds_Calculator_3-way'!C400)</f>
        <v>2.85</v>
      </c>
      <c r="D399" s="4">
        <f t="shared" si="30"/>
        <v>2.8535983848794189E-2</v>
      </c>
      <c r="E399" s="4">
        <f t="shared" si="31"/>
        <v>2.718525284352697</v>
      </c>
      <c r="F399" s="4">
        <f t="shared" si="32"/>
        <v>3.4389278401263454</v>
      </c>
      <c r="G399" s="4">
        <f t="shared" si="33"/>
        <v>2.9294140257592218</v>
      </c>
      <c r="I399" s="4">
        <f t="shared" si="34"/>
        <v>1.0285359838487942</v>
      </c>
    </row>
    <row r="400" spans="1:9" x14ac:dyDescent="0.2">
      <c r="A400" s="4">
        <f>IF('True_Odds_Calculator_3-way'!A401="","",'True_Odds_Calculator_3-way'!A401)</f>
        <v>1.8</v>
      </c>
      <c r="B400" s="4">
        <f>IF('True_Odds_Calculator_3-way'!B401="","",'True_Odds_Calculator_3-way'!B401)</f>
        <v>3.76</v>
      </c>
      <c r="C400" s="4">
        <f>IF('True_Odds_Calculator_3-way'!C401="","",'True_Odds_Calculator_3-way'!C401)</f>
        <v>4.7699999999999996</v>
      </c>
      <c r="D400" s="4">
        <f t="shared" si="30"/>
        <v>3.115660823408728E-2</v>
      </c>
      <c r="E400" s="4">
        <f t="shared" si="31"/>
        <v>1.8342901558643452</v>
      </c>
      <c r="F400" s="4">
        <f t="shared" si="32"/>
        <v>3.9127930653324801</v>
      </c>
      <c r="G400" s="4">
        <f t="shared" si="33"/>
        <v>5.0186173189568333</v>
      </c>
      <c r="I400" s="4">
        <f t="shared" si="34"/>
        <v>1.0311566082340873</v>
      </c>
    </row>
    <row r="401" spans="1:9" x14ac:dyDescent="0.2">
      <c r="A401" s="4">
        <f>IF('True_Odds_Calculator_3-way'!A402="","",'True_Odds_Calculator_3-way'!A402)</f>
        <v>4.8899999999999997</v>
      </c>
      <c r="B401" s="4">
        <f>IF('True_Odds_Calculator_3-way'!B402="","",'True_Odds_Calculator_3-way'!B402)</f>
        <v>3.76</v>
      </c>
      <c r="C401" s="4">
        <f>IF('True_Odds_Calculator_3-way'!C402="","",'True_Odds_Calculator_3-way'!C402)</f>
        <v>1.75</v>
      </c>
      <c r="D401" s="4">
        <f t="shared" si="30"/>
        <v>4.1884995742194508E-2</v>
      </c>
      <c r="E401" s="4">
        <f t="shared" si="31"/>
        <v>5.2483158713157128</v>
      </c>
      <c r="F401" s="4">
        <f t="shared" si="32"/>
        <v>3.9683203972900083</v>
      </c>
      <c r="G401" s="4">
        <f t="shared" si="33"/>
        <v>1.793828456742518</v>
      </c>
      <c r="I401" s="4">
        <f t="shared" si="34"/>
        <v>1.0418849957421945</v>
      </c>
    </row>
    <row r="402" spans="1:9" x14ac:dyDescent="0.2">
      <c r="A402" s="4">
        <f>IF('True_Odds_Calculator_3-way'!A403="","",'True_Odds_Calculator_3-way'!A403)</f>
        <v>2.41</v>
      </c>
      <c r="B402" s="4">
        <f>IF('True_Odds_Calculator_3-way'!B403="","",'True_Odds_Calculator_3-way'!B403)</f>
        <v>3.19</v>
      </c>
      <c r="C402" s="4">
        <f>IF('True_Odds_Calculator_3-way'!C403="","",'True_Odds_Calculator_3-way'!C403)</f>
        <v>3.22</v>
      </c>
      <c r="D402" s="4">
        <f t="shared" si="30"/>
        <v>3.897638937173098E-2</v>
      </c>
      <c r="E402" s="4">
        <f t="shared" si="31"/>
        <v>2.4878986770690696</v>
      </c>
      <c r="F402" s="4">
        <f t="shared" si="32"/>
        <v>3.3279255205451861</v>
      </c>
      <c r="G402" s="4">
        <f t="shared" si="33"/>
        <v>3.3605890952275406</v>
      </c>
      <c r="I402" s="4">
        <f t="shared" si="34"/>
        <v>1.038976389371731</v>
      </c>
    </row>
    <row r="403" spans="1:9" x14ac:dyDescent="0.2">
      <c r="A403" s="4">
        <f>IF('True_Odds_Calculator_3-way'!A404="","",'True_Odds_Calculator_3-way'!A404)</f>
        <v>2.09</v>
      </c>
      <c r="B403" s="4">
        <f>IF('True_Odds_Calculator_3-way'!B404="","",'True_Odds_Calculator_3-way'!B404)</f>
        <v>3.41</v>
      </c>
      <c r="C403" s="4">
        <f>IF('True_Odds_Calculator_3-way'!C404="","",'True_Odds_Calculator_3-way'!C404)</f>
        <v>3.74</v>
      </c>
      <c r="D403" s="4">
        <f t="shared" si="30"/>
        <v>3.9103710630725486E-2</v>
      </c>
      <c r="E403" s="4">
        <f t="shared" si="31"/>
        <v>2.1485308173974107</v>
      </c>
      <c r="F403" s="4">
        <f t="shared" si="32"/>
        <v>3.5686174980830083</v>
      </c>
      <c r="G403" s="4">
        <f t="shared" si="33"/>
        <v>3.9316659329152936</v>
      </c>
      <c r="I403" s="4">
        <f t="shared" si="34"/>
        <v>1.0391037106307255</v>
      </c>
    </row>
    <row r="404" spans="1:9" x14ac:dyDescent="0.2">
      <c r="A404" s="4">
        <f>IF('True_Odds_Calculator_3-way'!A405="","",'True_Odds_Calculator_3-way'!A405)</f>
        <v>2.36</v>
      </c>
      <c r="B404" s="4">
        <f>IF('True_Odds_Calculator_3-way'!B405="","",'True_Odds_Calculator_3-way'!B405)</f>
        <v>3.44</v>
      </c>
      <c r="C404" s="4">
        <f>IF('True_Odds_Calculator_3-way'!C405="","",'True_Odds_Calculator_3-way'!C405)</f>
        <v>3.24</v>
      </c>
      <c r="D404" s="4">
        <f t="shared" si="30"/>
        <v>2.3068463286568752E-2</v>
      </c>
      <c r="E404" s="4">
        <f t="shared" si="31"/>
        <v>2.4036189321381993</v>
      </c>
      <c r="F404" s="4">
        <f t="shared" si="32"/>
        <v>3.5334666880645611</v>
      </c>
      <c r="G404" s="4">
        <f t="shared" si="33"/>
        <v>3.3227836332326341</v>
      </c>
      <c r="I404" s="4">
        <f t="shared" si="34"/>
        <v>1.0230684632865688</v>
      </c>
    </row>
    <row r="405" spans="1:9" x14ac:dyDescent="0.2">
      <c r="A405" s="4">
        <f>IF('True_Odds_Calculator_3-way'!A406="","",'True_Odds_Calculator_3-way'!A406)</f>
        <v>2.69</v>
      </c>
      <c r="B405" s="4">
        <f>IF('True_Odds_Calculator_3-way'!B406="","",'True_Odds_Calculator_3-way'!B406)</f>
        <v>2.89</v>
      </c>
      <c r="C405" s="4">
        <f>IF('True_Odds_Calculator_3-way'!C406="","",'True_Odds_Calculator_3-way'!C406)</f>
        <v>3.02</v>
      </c>
      <c r="D405" s="4">
        <f t="shared" si="30"/>
        <v>4.8893800956155253E-2</v>
      </c>
      <c r="E405" s="4">
        <f t="shared" si="31"/>
        <v>2.813340921496938</v>
      </c>
      <c r="F405" s="4">
        <f t="shared" si="32"/>
        <v>3.0328503710167154</v>
      </c>
      <c r="G405" s="4">
        <f t="shared" si="33"/>
        <v>3.1763386235521702</v>
      </c>
      <c r="I405" s="4">
        <f t="shared" si="34"/>
        <v>1.0488938009561553</v>
      </c>
    </row>
    <row r="406" spans="1:9" x14ac:dyDescent="0.2">
      <c r="A406" s="4">
        <f>IF('True_Odds_Calculator_3-way'!A407="","",'True_Odds_Calculator_3-way'!A407)</f>
        <v>1.94</v>
      </c>
      <c r="B406" s="4">
        <f>IF('True_Odds_Calculator_3-way'!B407="","",'True_Odds_Calculator_3-way'!B407)</f>
        <v>3.31</v>
      </c>
      <c r="C406" s="4">
        <f>IF('True_Odds_Calculator_3-way'!C407="","",'True_Odds_Calculator_3-way'!C407)</f>
        <v>4.72</v>
      </c>
      <c r="D406" s="4">
        <f t="shared" si="30"/>
        <v>2.9443127930812052E-2</v>
      </c>
      <c r="E406" s="4">
        <f t="shared" si="31"/>
        <v>1.9776543195054388</v>
      </c>
      <c r="F406" s="4">
        <f t="shared" si="32"/>
        <v>3.4211376563661213</v>
      </c>
      <c r="G406" s="4">
        <f t="shared" si="33"/>
        <v>4.9492692281565338</v>
      </c>
      <c r="I406" s="4">
        <f t="shared" si="34"/>
        <v>1.0294431279308121</v>
      </c>
    </row>
    <row r="407" spans="1:9" x14ac:dyDescent="0.2">
      <c r="A407" s="4">
        <f>IF('True_Odds_Calculator_3-way'!A408="","",'True_Odds_Calculator_3-way'!A408)</f>
        <v>1.52</v>
      </c>
      <c r="B407" s="4">
        <f>IF('True_Odds_Calculator_3-way'!B408="","",'True_Odds_Calculator_3-way'!B408)</f>
        <v>4.3600000000000003</v>
      </c>
      <c r="C407" s="4">
        <f>IF('True_Odds_Calculator_3-way'!C408="","",'True_Odds_Calculator_3-way'!C408)</f>
        <v>6.87</v>
      </c>
      <c r="D407" s="4">
        <f t="shared" si="30"/>
        <v>3.2812942576384119E-2</v>
      </c>
      <c r="E407" s="4">
        <f t="shared" si="31"/>
        <v>1.5456975686845968</v>
      </c>
      <c r="F407" s="4">
        <f t="shared" si="32"/>
        <v>4.5783321596993218</v>
      </c>
      <c r="G407" s="4">
        <f t="shared" si="33"/>
        <v>7.4281644476427244</v>
      </c>
      <c r="I407" s="4">
        <f t="shared" si="34"/>
        <v>1.0328129425763841</v>
      </c>
    </row>
    <row r="408" spans="1:9" x14ac:dyDescent="0.2">
      <c r="A408" s="4">
        <f>IF('True_Odds_Calculator_3-way'!A409="","",'True_Odds_Calculator_3-way'!A409)</f>
        <v>1.58</v>
      </c>
      <c r="B408" s="4">
        <f>IF('True_Odds_Calculator_3-way'!B409="","",'True_Odds_Calculator_3-way'!B409)</f>
        <v>3.97</v>
      </c>
      <c r="C408" s="4">
        <f>IF('True_Odds_Calculator_3-way'!C409="","",'True_Odds_Calculator_3-way'!C409)</f>
        <v>6.87</v>
      </c>
      <c r="D408" s="4">
        <f t="shared" si="30"/>
        <v>3.0360968739947536E-2</v>
      </c>
      <c r="E408" s="4">
        <f t="shared" si="31"/>
        <v>1.6056749189035233</v>
      </c>
      <c r="F408" s="4">
        <f t="shared" si="32"/>
        <v>4.1361822135279906</v>
      </c>
      <c r="G408" s="4">
        <f t="shared" si="33"/>
        <v>7.3833385628867401</v>
      </c>
      <c r="I408" s="4">
        <f t="shared" si="34"/>
        <v>1.0303609687399475</v>
      </c>
    </row>
    <row r="409" spans="1:9" x14ac:dyDescent="0.2">
      <c r="A409" s="4">
        <f>IF('True_Odds_Calculator_3-way'!A410="","",'True_Odds_Calculator_3-way'!A410)</f>
        <v>1.67</v>
      </c>
      <c r="B409" s="4">
        <f>IF('True_Odds_Calculator_3-way'!B410="","",'True_Odds_Calculator_3-way'!B410)</f>
        <v>4.25</v>
      </c>
      <c r="C409" s="4">
        <f>IF('True_Odds_Calculator_3-way'!C410="","",'True_Odds_Calculator_3-way'!C410)</f>
        <v>4.8099999999999996</v>
      </c>
      <c r="D409" s="4">
        <f t="shared" si="30"/>
        <v>4.1996720756847683E-2</v>
      </c>
      <c r="E409" s="4">
        <f t="shared" si="31"/>
        <v>1.7099761202228445</v>
      </c>
      <c r="F409" s="4">
        <f t="shared" si="32"/>
        <v>4.5188506190883277</v>
      </c>
      <c r="G409" s="4">
        <f t="shared" si="33"/>
        <v>5.1572629731692921</v>
      </c>
      <c r="I409" s="4">
        <f t="shared" si="34"/>
        <v>1.0419967207568477</v>
      </c>
    </row>
    <row r="410" spans="1:9" x14ac:dyDescent="0.2">
      <c r="A410" s="4">
        <f>IF('True_Odds_Calculator_3-way'!A411="","",'True_Odds_Calculator_3-way'!A411)</f>
        <v>5.0199999999999996</v>
      </c>
      <c r="B410" s="4">
        <f>IF('True_Odds_Calculator_3-way'!B411="","",'True_Odds_Calculator_3-way'!B411)</f>
        <v>3.44</v>
      </c>
      <c r="C410" s="4">
        <f>IF('True_Odds_Calculator_3-way'!C411="","",'True_Odds_Calculator_3-way'!C411)</f>
        <v>1.88</v>
      </c>
      <c r="D410" s="4">
        <f t="shared" si="30"/>
        <v>2.181575528662183E-2</v>
      </c>
      <c r="E410" s="4">
        <f t="shared" si="31"/>
        <v>5.2101984535244181</v>
      </c>
      <c r="F410" s="4">
        <f t="shared" si="32"/>
        <v>3.5282608544448331</v>
      </c>
      <c r="G410" s="4">
        <f t="shared" si="33"/>
        <v>1.9060581143612572</v>
      </c>
      <c r="I410" s="4">
        <f t="shared" si="34"/>
        <v>1.0218157552866218</v>
      </c>
    </row>
    <row r="411" spans="1:9" x14ac:dyDescent="0.2">
      <c r="A411" s="4">
        <f>IF('True_Odds_Calculator_3-way'!A412="","",'True_Odds_Calculator_3-way'!A412)</f>
        <v>2.2999999999999998</v>
      </c>
      <c r="B411" s="4">
        <f>IF('True_Odds_Calculator_3-way'!B412="","",'True_Odds_Calculator_3-way'!B412)</f>
        <v>2.8</v>
      </c>
      <c r="C411" s="4">
        <f>IF('True_Odds_Calculator_3-way'!C412="","",'True_Odds_Calculator_3-way'!C412)</f>
        <v>4.13</v>
      </c>
      <c r="D411" s="4">
        <f t="shared" si="30"/>
        <v>3.4056216443836274E-2</v>
      </c>
      <c r="E411" s="4">
        <f t="shared" si="31"/>
        <v>2.3616624539012969</v>
      </c>
      <c r="F411" s="4">
        <f t="shared" si="32"/>
        <v>2.8919220621067585</v>
      </c>
      <c r="G411" s="4">
        <f t="shared" si="33"/>
        <v>4.3331559340074515</v>
      </c>
      <c r="I411" s="4">
        <f t="shared" si="34"/>
        <v>1.0340562164438363</v>
      </c>
    </row>
    <row r="412" spans="1:9" x14ac:dyDescent="0.2">
      <c r="A412" s="4">
        <f>IF('True_Odds_Calculator_3-way'!A413="","",'True_Odds_Calculator_3-way'!A413)</f>
        <v>3.63</v>
      </c>
      <c r="B412" s="4">
        <f>IF('True_Odds_Calculator_3-way'!B413="","",'True_Odds_Calculator_3-way'!B413)</f>
        <v>3.53</v>
      </c>
      <c r="C412" s="4">
        <f>IF('True_Odds_Calculator_3-way'!C413="","",'True_Odds_Calculator_3-way'!C413)</f>
        <v>2.1</v>
      </c>
      <c r="D412" s="4">
        <f t="shared" si="30"/>
        <v>3.4958688834557883E-2</v>
      </c>
      <c r="E412" s="4">
        <f t="shared" si="31"/>
        <v>3.7903310547466482</v>
      </c>
      <c r="F412" s="4">
        <f t="shared" si="32"/>
        <v>3.6814348040818499</v>
      </c>
      <c r="G412" s="4">
        <f t="shared" si="33"/>
        <v>2.1526783692910509</v>
      </c>
      <c r="I412" s="4">
        <f t="shared" si="34"/>
        <v>1.0349586888345579</v>
      </c>
    </row>
    <row r="413" spans="1:9" x14ac:dyDescent="0.2">
      <c r="A413" s="4">
        <f>IF('True_Odds_Calculator_3-way'!A414="","",'True_Odds_Calculator_3-way'!A414)</f>
        <v>5.61</v>
      </c>
      <c r="B413" s="4">
        <f>IF('True_Odds_Calculator_3-way'!B414="","",'True_Odds_Calculator_3-way'!B414)</f>
        <v>3.84</v>
      </c>
      <c r="C413" s="4">
        <f>IF('True_Odds_Calculator_3-way'!C414="","",'True_Odds_Calculator_3-way'!C414)</f>
        <v>1.7</v>
      </c>
      <c r="D413" s="4">
        <f t="shared" si="30"/>
        <v>2.6905080213903698E-2</v>
      </c>
      <c r="E413" s="4">
        <f t="shared" si="31"/>
        <v>5.9072063178677201</v>
      </c>
      <c r="F413" s="4">
        <f t="shared" si="32"/>
        <v>3.9769605671245012</v>
      </c>
      <c r="G413" s="4">
        <f t="shared" si="33"/>
        <v>1.7263198384460043</v>
      </c>
      <c r="I413" s="4">
        <f t="shared" si="34"/>
        <v>1.0269050802139037</v>
      </c>
    </row>
    <row r="414" spans="1:9" x14ac:dyDescent="0.2">
      <c r="A414" s="4">
        <f>IF('True_Odds_Calculator_3-way'!A415="","",'True_Odds_Calculator_3-way'!A415)</f>
        <v>3.21</v>
      </c>
      <c r="B414" s="4">
        <f>IF('True_Odds_Calculator_3-way'!B415="","",'True_Odds_Calculator_3-way'!B415)</f>
        <v>3.26</v>
      </c>
      <c r="C414" s="4">
        <f>IF('True_Odds_Calculator_3-way'!C415="","",'True_Odds_Calculator_3-way'!C415)</f>
        <v>2.44</v>
      </c>
      <c r="D414" s="4">
        <f t="shared" si="30"/>
        <v>2.8111011582218071E-2</v>
      </c>
      <c r="E414" s="4">
        <f t="shared" si="31"/>
        <v>3.3095471484989858</v>
      </c>
      <c r="F414" s="4">
        <f t="shared" si="32"/>
        <v>3.362722077608284</v>
      </c>
      <c r="G414" s="4">
        <f t="shared" si="33"/>
        <v>2.4970925827936505</v>
      </c>
      <c r="I414" s="4">
        <f t="shared" si="34"/>
        <v>1.0281110115822181</v>
      </c>
    </row>
    <row r="415" spans="1:9" x14ac:dyDescent="0.2">
      <c r="A415" s="4">
        <f>IF('True_Odds_Calculator_3-way'!A416="","",'True_Odds_Calculator_3-way'!A416)</f>
        <v>4.3600000000000003</v>
      </c>
      <c r="B415" s="4">
        <f>IF('True_Odds_Calculator_3-way'!B416="","",'True_Odds_Calculator_3-way'!B416)</f>
        <v>3.89</v>
      </c>
      <c r="C415" s="4">
        <f>IF('True_Odds_Calculator_3-way'!C416="","",'True_Odds_Calculator_3-way'!C416)</f>
        <v>1.84</v>
      </c>
      <c r="D415" s="4">
        <f t="shared" si="30"/>
        <v>2.9905467775062533E-2</v>
      </c>
      <c r="E415" s="4">
        <f t="shared" si="31"/>
        <v>4.5581072522767787</v>
      </c>
      <c r="F415" s="4">
        <f t="shared" si="32"/>
        <v>4.0469294978597663</v>
      </c>
      <c r="G415" s="4">
        <f t="shared" si="33"/>
        <v>1.8743799143171802</v>
      </c>
      <c r="I415" s="4">
        <f t="shared" si="34"/>
        <v>1.0299054677750625</v>
      </c>
    </row>
    <row r="416" spans="1:9" x14ac:dyDescent="0.2">
      <c r="A416" s="4">
        <f>IF('True_Odds_Calculator_3-way'!A417="","",'True_Odds_Calculator_3-way'!A417)</f>
        <v>2.41</v>
      </c>
      <c r="B416" s="4">
        <f>IF('True_Odds_Calculator_3-way'!B417="","",'True_Odds_Calculator_3-way'!B417)</f>
        <v>3.42</v>
      </c>
      <c r="C416" s="4">
        <f>IF('True_Odds_Calculator_3-way'!C417="","",'True_Odds_Calculator_3-way'!C417)</f>
        <v>3.17</v>
      </c>
      <c r="D416" s="4">
        <f t="shared" si="30"/>
        <v>2.2792833404024382E-2</v>
      </c>
      <c r="E416" s="4">
        <f t="shared" si="31"/>
        <v>2.4549507442745666</v>
      </c>
      <c r="F416" s="4">
        <f t="shared" si="32"/>
        <v>3.5112353425128071</v>
      </c>
      <c r="G416" s="4">
        <f t="shared" si="33"/>
        <v>3.2482318026955617</v>
      </c>
      <c r="I416" s="4">
        <f t="shared" si="34"/>
        <v>1.0227928334040244</v>
      </c>
    </row>
    <row r="417" spans="1:9" x14ac:dyDescent="0.2">
      <c r="A417" s="4">
        <f>IF('True_Odds_Calculator_3-way'!A418="","",'True_Odds_Calculator_3-way'!A418)</f>
        <v>1.89</v>
      </c>
      <c r="B417" s="4">
        <f>IF('True_Odds_Calculator_3-way'!B418="","",'True_Odds_Calculator_3-way'!B418)</f>
        <v>3.38</v>
      </c>
      <c r="C417" s="4">
        <f>IF('True_Odds_Calculator_3-way'!C418="","",'True_Odds_Calculator_3-way'!C418)</f>
        <v>4.88</v>
      </c>
      <c r="D417" s="4">
        <f t="shared" si="30"/>
        <v>2.9876550053094864E-2</v>
      </c>
      <c r="E417" s="4">
        <f t="shared" si="31"/>
        <v>1.9262564349807225</v>
      </c>
      <c r="F417" s="4">
        <f t="shared" si="32"/>
        <v>3.4977370217968171</v>
      </c>
      <c r="G417" s="4">
        <f t="shared" si="33"/>
        <v>5.1292787843899843</v>
      </c>
      <c r="I417" s="4">
        <f t="shared" si="34"/>
        <v>1.0298765500530949</v>
      </c>
    </row>
    <row r="418" spans="1:9" x14ac:dyDescent="0.2">
      <c r="A418" s="4">
        <f>IF('True_Odds_Calculator_3-way'!A419="","",'True_Odds_Calculator_3-way'!A419)</f>
        <v>6.17</v>
      </c>
      <c r="B418" s="4">
        <f>IF('True_Odds_Calculator_3-way'!B419="","",'True_Odds_Calculator_3-way'!B419)</f>
        <v>4.78</v>
      </c>
      <c r="C418" s="4">
        <f>IF('True_Odds_Calculator_3-way'!C419="","",'True_Odds_Calculator_3-way'!C419)</f>
        <v>1.53</v>
      </c>
      <c r="D418" s="4">
        <f t="shared" si="30"/>
        <v>2.4874346457307794E-2</v>
      </c>
      <c r="E418" s="4">
        <f t="shared" si="31"/>
        <v>6.5026648857529352</v>
      </c>
      <c r="F418" s="4">
        <f t="shared" si="32"/>
        <v>4.977264549829953</v>
      </c>
      <c r="G418" s="4">
        <f t="shared" si="33"/>
        <v>1.5496588429850304</v>
      </c>
      <c r="I418" s="4">
        <f t="shared" si="34"/>
        <v>1.0248743464573078</v>
      </c>
    </row>
    <row r="419" spans="1:9" x14ac:dyDescent="0.2">
      <c r="A419" s="4">
        <f>IF('True_Odds_Calculator_3-way'!A420="","",'True_Odds_Calculator_3-way'!A420)</f>
        <v>2.06</v>
      </c>
      <c r="B419" s="4">
        <f>IF('True_Odds_Calculator_3-way'!B420="","",'True_Odds_Calculator_3-way'!B420)</f>
        <v>3.4</v>
      </c>
      <c r="C419" s="4">
        <f>IF('True_Odds_Calculator_3-way'!C420="","",'True_Odds_Calculator_3-way'!C420)</f>
        <v>4.1100000000000003</v>
      </c>
      <c r="D419" s="4">
        <f t="shared" si="30"/>
        <v>2.2863542695797046E-2</v>
      </c>
      <c r="E419" s="4">
        <f t="shared" si="31"/>
        <v>2.0928570874644725</v>
      </c>
      <c r="F419" s="4">
        <f t="shared" si="32"/>
        <v>3.4904444491149333</v>
      </c>
      <c r="G419" s="4">
        <f t="shared" si="33"/>
        <v>4.2429006025398657</v>
      </c>
      <c r="I419" s="4">
        <f t="shared" si="34"/>
        <v>1.022863542695797</v>
      </c>
    </row>
    <row r="420" spans="1:9" x14ac:dyDescent="0.2">
      <c r="A420" s="4">
        <f>IF('True_Odds_Calculator_3-way'!A421="","",'True_Odds_Calculator_3-way'!A421)</f>
        <v>2.96</v>
      </c>
      <c r="B420" s="4">
        <f>IF('True_Odds_Calculator_3-way'!B421="","",'True_Odds_Calculator_3-way'!B421)</f>
        <v>3.28</v>
      </c>
      <c r="C420" s="4">
        <f>IF('True_Odds_Calculator_3-way'!C421="","",'True_Odds_Calculator_3-way'!C421)</f>
        <v>2.64</v>
      </c>
      <c r="D420" s="4">
        <f t="shared" si="30"/>
        <v>2.1503765406204245E-2</v>
      </c>
      <c r="E420" s="4">
        <f t="shared" si="31"/>
        <v>3.0241638307726375</v>
      </c>
      <c r="F420" s="4">
        <f t="shared" si="32"/>
        <v>3.3589720650399224</v>
      </c>
      <c r="G420" s="4">
        <f t="shared" si="33"/>
        <v>2.6909211445772332</v>
      </c>
      <c r="I420" s="4">
        <f t="shared" si="34"/>
        <v>1.0215037654062042</v>
      </c>
    </row>
    <row r="421" spans="1:9" x14ac:dyDescent="0.2">
      <c r="A421" s="4">
        <f>IF('True_Odds_Calculator_3-way'!A422="","",'True_Odds_Calculator_3-way'!A422)</f>
        <v>2</v>
      </c>
      <c r="B421" s="4">
        <f>IF('True_Odds_Calculator_3-way'!B422="","",'True_Odds_Calculator_3-way'!B422)</f>
        <v>3.27</v>
      </c>
      <c r="C421" s="4">
        <f>IF('True_Odds_Calculator_3-way'!C422="","",'True_Odds_Calculator_3-way'!C422)</f>
        <v>4.49</v>
      </c>
      <c r="D421" s="4">
        <f t="shared" si="30"/>
        <v>2.8527546774006707E-2</v>
      </c>
      <c r="E421" s="4">
        <f t="shared" si="31"/>
        <v>2.0387741499495475</v>
      </c>
      <c r="F421" s="4">
        <f t="shared" si="32"/>
        <v>3.3749439704547108</v>
      </c>
      <c r="G421" s="4">
        <f t="shared" si="33"/>
        <v>4.6902562518967326</v>
      </c>
      <c r="I421" s="4">
        <f t="shared" si="34"/>
        <v>1.0285275467740067</v>
      </c>
    </row>
    <row r="422" spans="1:9" x14ac:dyDescent="0.2">
      <c r="A422" s="4">
        <f>IF('True_Odds_Calculator_3-way'!A423="","",'True_Odds_Calculator_3-way'!A423)</f>
        <v>5.79</v>
      </c>
      <c r="B422" s="4">
        <f>IF('True_Odds_Calculator_3-way'!B423="","",'True_Odds_Calculator_3-way'!B423)</f>
        <v>4.8899999999999997</v>
      </c>
      <c r="C422" s="4">
        <f>IF('True_Odds_Calculator_3-way'!C423="","",'True_Odds_Calculator_3-way'!C423)</f>
        <v>1.53</v>
      </c>
      <c r="D422" s="4">
        <f t="shared" si="30"/>
        <v>3.0805320422244709E-2</v>
      </c>
      <c r="E422" s="4">
        <f t="shared" si="31"/>
        <v>6.1560005064743883</v>
      </c>
      <c r="F422" s="4">
        <f t="shared" si="32"/>
        <v>5.148520997622855</v>
      </c>
      <c r="G422" s="4">
        <f t="shared" si="33"/>
        <v>1.5544210638610969</v>
      </c>
      <c r="I422" s="4">
        <f t="shared" si="34"/>
        <v>1.0308053204222447</v>
      </c>
    </row>
    <row r="423" spans="1:9" x14ac:dyDescent="0.2">
      <c r="A423" s="4">
        <f>IF('True_Odds_Calculator_3-way'!A424="","",'True_Odds_Calculator_3-way'!A424)</f>
        <v>2.34</v>
      </c>
      <c r="B423" s="4">
        <f>IF('True_Odds_Calculator_3-way'!B424="","",'True_Odds_Calculator_3-way'!B424)</f>
        <v>3.08</v>
      </c>
      <c r="C423" s="4">
        <f>IF('True_Odds_Calculator_3-way'!C424="","",'True_Odds_Calculator_3-way'!C424)</f>
        <v>3.62</v>
      </c>
      <c r="D423" s="4">
        <f t="shared" si="30"/>
        <v>2.8268845948403953E-2</v>
      </c>
      <c r="E423" s="4">
        <f t="shared" si="31"/>
        <v>2.3927596316669386</v>
      </c>
      <c r="F423" s="4">
        <f t="shared" si="32"/>
        <v>3.1720617386178906</v>
      </c>
      <c r="G423" s="4">
        <f t="shared" si="33"/>
        <v>3.747842948575526</v>
      </c>
      <c r="I423" s="4">
        <f t="shared" si="34"/>
        <v>1.028268845948404</v>
      </c>
    </row>
    <row r="424" spans="1:9" x14ac:dyDescent="0.2">
      <c r="A424" s="4">
        <f>IF('True_Odds_Calculator_3-way'!A425="","",'True_Odds_Calculator_3-way'!A425)</f>
        <v>2.0499999999999998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4.38</v>
      </c>
      <c r="D424" s="4">
        <f t="shared" si="30"/>
        <v>2.2863846589554315E-2</v>
      </c>
      <c r="E424" s="4">
        <f t="shared" si="31"/>
        <v>2.082536781010047</v>
      </c>
      <c r="F424" s="4">
        <f t="shared" si="32"/>
        <v>3.3430595856362215</v>
      </c>
      <c r="G424" s="4">
        <f t="shared" si="33"/>
        <v>4.5312589332983837</v>
      </c>
      <c r="I424" s="4">
        <f t="shared" si="34"/>
        <v>1.0228638465895543</v>
      </c>
    </row>
    <row r="425" spans="1:9" x14ac:dyDescent="0.2">
      <c r="A425" s="4">
        <f>IF('True_Odds_Calculator_3-way'!A426="","",'True_Odds_Calculator_3-way'!A426)</f>
        <v>3.3</v>
      </c>
      <c r="B425" s="4">
        <f>IF('True_Odds_Calculator_3-way'!B426="","",'True_Odds_Calculator_3-way'!B426)</f>
        <v>2.91</v>
      </c>
      <c r="C425" s="4">
        <f>IF('True_Odds_Calculator_3-way'!C426="","",'True_Odds_Calculator_3-way'!C426)</f>
        <v>2.62</v>
      </c>
      <c r="D425" s="4">
        <f t="shared" si="30"/>
        <v>2.8352304027128961E-2</v>
      </c>
      <c r="E425" s="4">
        <f t="shared" si="31"/>
        <v>3.4062319770606053</v>
      </c>
      <c r="F425" s="4">
        <f t="shared" si="32"/>
        <v>2.9922932558853126</v>
      </c>
      <c r="G425" s="4">
        <f t="shared" si="33"/>
        <v>2.6865209786849644</v>
      </c>
      <c r="I425" s="4">
        <f t="shared" si="34"/>
        <v>1.028352304027129</v>
      </c>
    </row>
    <row r="426" spans="1:9" x14ac:dyDescent="0.2">
      <c r="A426" s="4">
        <f>IF('True_Odds_Calculator_3-way'!A427="","",'True_Odds_Calculator_3-way'!A427)</f>
        <v>2.23</v>
      </c>
      <c r="B426" s="4">
        <f>IF('True_Odds_Calculator_3-way'!B427="","",'True_Odds_Calculator_3-way'!B427)</f>
        <v>3.33</v>
      </c>
      <c r="C426" s="4">
        <f>IF('True_Odds_Calculator_3-way'!C427="","",'True_Odds_Calculator_3-way'!C427)</f>
        <v>3.5</v>
      </c>
      <c r="D426" s="4">
        <f t="shared" si="30"/>
        <v>3.4445079288128788E-2</v>
      </c>
      <c r="E426" s="4">
        <f t="shared" si="31"/>
        <v>2.2885976562786636</v>
      </c>
      <c r="F426" s="4">
        <f t="shared" si="32"/>
        <v>3.4623807990763669</v>
      </c>
      <c r="G426" s="4">
        <f t="shared" si="33"/>
        <v>3.6465395686649571</v>
      </c>
      <c r="I426" s="4">
        <f t="shared" si="34"/>
        <v>1.0344450792881288</v>
      </c>
    </row>
    <row r="427" spans="1:9" x14ac:dyDescent="0.2">
      <c r="A427" s="4">
        <f>IF('True_Odds_Calculator_3-way'!A428="","",'True_Odds_Calculator_3-way'!A428)</f>
        <v>2.82</v>
      </c>
      <c r="B427" s="4">
        <f>IF('True_Odds_Calculator_3-way'!B428="","",'True_Odds_Calculator_3-way'!B428)</f>
        <v>3.5</v>
      </c>
      <c r="C427" s="4">
        <f>IF('True_Odds_Calculator_3-way'!C428="","",'True_Odds_Calculator_3-way'!C428)</f>
        <v>2.5099999999999998</v>
      </c>
      <c r="D427" s="4">
        <f t="shared" si="30"/>
        <v>3.8730589294291962E-2</v>
      </c>
      <c r="E427" s="4">
        <f t="shared" si="31"/>
        <v>2.9265460416215467</v>
      </c>
      <c r="F427" s="4">
        <f t="shared" si="32"/>
        <v>3.6656342015575758</v>
      </c>
      <c r="G427" s="4">
        <f t="shared" si="33"/>
        <v>2.5940594404984205</v>
      </c>
      <c r="I427" s="4">
        <f t="shared" si="34"/>
        <v>1.038730589294292</v>
      </c>
    </row>
    <row r="428" spans="1:9" x14ac:dyDescent="0.2">
      <c r="A428" s="4">
        <f>IF('True_Odds_Calculator_3-way'!A429="","",'True_Odds_Calculator_3-way'!A429)</f>
        <v>2.5299999999999998</v>
      </c>
      <c r="B428" s="4">
        <f>IF('True_Odds_Calculator_3-way'!B429="","",'True_Odds_Calculator_3-way'!B429)</f>
        <v>3.54</v>
      </c>
      <c r="C428" s="4">
        <f>IF('True_Odds_Calculator_3-way'!C429="","",'True_Odds_Calculator_3-way'!C429)</f>
        <v>2.78</v>
      </c>
      <c r="D428" s="4">
        <f t="shared" si="30"/>
        <v>3.7455022918089442E-2</v>
      </c>
      <c r="E428" s="4">
        <f t="shared" si="31"/>
        <v>2.6125219107135536</v>
      </c>
      <c r="F428" s="4">
        <f t="shared" si="32"/>
        <v>3.7036917961034206</v>
      </c>
      <c r="G428" s="4">
        <f t="shared" si="33"/>
        <v>2.8799585256590481</v>
      </c>
      <c r="I428" s="4">
        <f t="shared" si="34"/>
        <v>1.0374550229180894</v>
      </c>
    </row>
    <row r="429" spans="1:9" x14ac:dyDescent="0.2">
      <c r="A429" s="4">
        <f>IF('True_Odds_Calculator_3-way'!A430="","",'True_Odds_Calculator_3-way'!A430)</f>
        <v>3.51</v>
      </c>
      <c r="B429" s="4">
        <f>IF('True_Odds_Calculator_3-way'!B430="","",'True_Odds_Calculator_3-way'!B430)</f>
        <v>3.95</v>
      </c>
      <c r="C429" s="4">
        <f>IF('True_Odds_Calculator_3-way'!C430="","",'True_Odds_Calculator_3-way'!C430)</f>
        <v>1.99</v>
      </c>
      <c r="D429" s="4">
        <f t="shared" si="30"/>
        <v>4.0577404676380491E-2</v>
      </c>
      <c r="E429" s="4">
        <f t="shared" si="31"/>
        <v>3.6849448322730587</v>
      </c>
      <c r="F429" s="4">
        <f t="shared" si="32"/>
        <v>4.1729477284145249</v>
      </c>
      <c r="G429" s="4">
        <f t="shared" si="33"/>
        <v>2.0450451407578032</v>
      </c>
      <c r="I429" s="4">
        <f t="shared" si="34"/>
        <v>1.0405774046763805</v>
      </c>
    </row>
    <row r="430" spans="1:9" x14ac:dyDescent="0.2">
      <c r="A430" s="4">
        <f>IF('True_Odds_Calculator_3-way'!A431="","",'True_Odds_Calculator_3-way'!A431)</f>
        <v>4.1100000000000003</v>
      </c>
      <c r="B430" s="4">
        <f>IF('True_Odds_Calculator_3-way'!B431="","",'True_Odds_Calculator_3-way'!B431)</f>
        <v>4.43</v>
      </c>
      <c r="C430" s="4">
        <f>IF('True_Odds_Calculator_3-way'!C431="","",'True_Odds_Calculator_3-way'!C431)</f>
        <v>1.8</v>
      </c>
      <c r="D430" s="4">
        <f t="shared" si="30"/>
        <v>2.4598192300158139E-2</v>
      </c>
      <c r="E430" s="4">
        <f t="shared" si="31"/>
        <v>4.2533353752232248</v>
      </c>
      <c r="F430" s="4">
        <f t="shared" si="32"/>
        <v>4.5969775348983353</v>
      </c>
      <c r="G430" s="4">
        <f t="shared" si="33"/>
        <v>1.8269640071845155</v>
      </c>
      <c r="I430" s="4">
        <f t="shared" si="34"/>
        <v>1.0245981923001581</v>
      </c>
    </row>
    <row r="431" spans="1:9" x14ac:dyDescent="0.2">
      <c r="A431" s="4">
        <f>IF('True_Odds_Calculator_3-way'!A432="","",'True_Odds_Calculator_3-way'!A432)</f>
        <v>3.58</v>
      </c>
      <c r="B431" s="4">
        <f>IF('True_Odds_Calculator_3-way'!B432="","",'True_Odds_Calculator_3-way'!B432)</f>
        <v>3.7</v>
      </c>
      <c r="C431" s="4">
        <f>IF('True_Odds_Calculator_3-way'!C432="","",'True_Odds_Calculator_3-way'!C432)</f>
        <v>2.12</v>
      </c>
      <c r="D431" s="4">
        <f t="shared" si="30"/>
        <v>2.1297992416364764E-2</v>
      </c>
      <c r="E431" s="4">
        <f t="shared" si="31"/>
        <v>3.6733606814709385</v>
      </c>
      <c r="F431" s="4">
        <f t="shared" si="32"/>
        <v>3.7998116434648939</v>
      </c>
      <c r="G431" s="4">
        <f t="shared" si="33"/>
        <v>2.1523947928355498</v>
      </c>
      <c r="I431" s="4">
        <f t="shared" si="34"/>
        <v>1.0212979924163648</v>
      </c>
    </row>
    <row r="432" spans="1:9" x14ac:dyDescent="0.2">
      <c r="A432" s="4">
        <f>IF('True_Odds_Calculator_3-way'!A433="","",'True_Odds_Calculator_3-way'!A433)</f>
        <v>2.52</v>
      </c>
      <c r="B432" s="4">
        <f>IF('True_Odds_Calculator_3-way'!B433="","",'True_Odds_Calculator_3-way'!B433)</f>
        <v>3.23</v>
      </c>
      <c r="C432" s="4">
        <f>IF('True_Odds_Calculator_3-way'!C433="","",'True_Odds_Calculator_3-way'!C433)</f>
        <v>3.17</v>
      </c>
      <c r="D432" s="4">
        <f t="shared" si="30"/>
        <v>2.1880333294422405E-2</v>
      </c>
      <c r="E432" s="4">
        <f t="shared" si="31"/>
        <v>2.567183497667807</v>
      </c>
      <c r="F432" s="4">
        <f t="shared" si="32"/>
        <v>3.3079275807593569</v>
      </c>
      <c r="G432" s="4">
        <f t="shared" si="33"/>
        <v>3.2450257044536164</v>
      </c>
      <c r="I432" s="4">
        <f t="shared" si="34"/>
        <v>1.0218803332944224</v>
      </c>
    </row>
    <row r="433" spans="1:9" x14ac:dyDescent="0.2">
      <c r="A433" s="4">
        <f>IF('True_Odds_Calculator_3-way'!A434="","",'True_Odds_Calculator_3-way'!A434)</f>
        <v>1.68</v>
      </c>
      <c r="B433" s="4">
        <f>IF('True_Odds_Calculator_3-way'!B434="","",'True_Odds_Calculator_3-way'!B434)</f>
        <v>4.04</v>
      </c>
      <c r="C433" s="4">
        <f>IF('True_Odds_Calculator_3-way'!C434="","",'True_Odds_Calculator_3-way'!C434)</f>
        <v>5.51</v>
      </c>
      <c r="D433" s="4">
        <f t="shared" si="30"/>
        <v>2.4251050980130362E-2</v>
      </c>
      <c r="E433" s="4">
        <f t="shared" si="31"/>
        <v>1.7031295009985081</v>
      </c>
      <c r="F433" s="4">
        <f t="shared" si="32"/>
        <v>4.1763929844958234</v>
      </c>
      <c r="G433" s="4">
        <f t="shared" si="33"/>
        <v>5.7668623762970661</v>
      </c>
      <c r="I433" s="4">
        <f t="shared" si="34"/>
        <v>1.0242510509801304</v>
      </c>
    </row>
    <row r="434" spans="1:9" x14ac:dyDescent="0.2">
      <c r="A434" s="4">
        <f>IF('True_Odds_Calculator_3-way'!A435="","",'True_Odds_Calculator_3-way'!A435)</f>
        <v>9.94</v>
      </c>
      <c r="B434" s="4">
        <f>IF('True_Odds_Calculator_3-way'!B435="","",'True_Odds_Calculator_3-way'!B435)</f>
        <v>5.61</v>
      </c>
      <c r="C434" s="4">
        <f>IF('True_Odds_Calculator_3-way'!C435="","",'True_Odds_Calculator_3-way'!C435)</f>
        <v>1.34</v>
      </c>
      <c r="D434" s="4">
        <f t="shared" si="30"/>
        <v>2.5125397876390121E-2</v>
      </c>
      <c r="E434" s="4">
        <f t="shared" si="31"/>
        <v>10.842636691818754</v>
      </c>
      <c r="F434" s="4">
        <f t="shared" si="32"/>
        <v>5.8865778834136044</v>
      </c>
      <c r="G434" s="4">
        <f t="shared" si="33"/>
        <v>1.3552090746858727</v>
      </c>
      <c r="I434" s="4">
        <f t="shared" si="34"/>
        <v>1.0251253978763901</v>
      </c>
    </row>
    <row r="435" spans="1:9" x14ac:dyDescent="0.2">
      <c r="A435" s="4">
        <f>IF('True_Odds_Calculator_3-way'!A436="","",'True_Odds_Calculator_3-way'!A436)</f>
        <v>3.99</v>
      </c>
      <c r="B435" s="4">
        <f>IF('True_Odds_Calculator_3-way'!B436="","",'True_Odds_Calculator_3-way'!B436)</f>
        <v>3.31</v>
      </c>
      <c r="C435" s="4">
        <f>IF('True_Odds_Calculator_3-way'!C436="","",'True_Odds_Calculator_3-way'!C436)</f>
        <v>2.1</v>
      </c>
      <c r="D435" s="4">
        <f t="shared" si="30"/>
        <v>2.8931846231893932E-2</v>
      </c>
      <c r="E435" s="4">
        <f t="shared" si="31"/>
        <v>4.1496768923009251</v>
      </c>
      <c r="F435" s="4">
        <f t="shared" si="32"/>
        <v>3.4191441072152848</v>
      </c>
      <c r="G435" s="4">
        <f t="shared" si="33"/>
        <v>2.1434089445980233</v>
      </c>
      <c r="I435" s="4">
        <f t="shared" si="34"/>
        <v>1.0289318462318939</v>
      </c>
    </row>
    <row r="436" spans="1:9" x14ac:dyDescent="0.2">
      <c r="A436" s="4">
        <f>IF('True_Odds_Calculator_3-way'!A437="","",'True_Odds_Calculator_3-way'!A437)</f>
        <v>1.74</v>
      </c>
      <c r="B436" s="4">
        <f>IF('True_Odds_Calculator_3-way'!B437="","",'True_Odds_Calculator_3-way'!B437)</f>
        <v>4</v>
      </c>
      <c r="C436" s="4">
        <f>IF('True_Odds_Calculator_3-way'!C437="","",'True_Odds_Calculator_3-way'!C437)</f>
        <v>4.9000000000000004</v>
      </c>
      <c r="D436" s="4">
        <f t="shared" si="30"/>
        <v>2.8794276331222113E-2</v>
      </c>
      <c r="E436" s="4">
        <f t="shared" si="31"/>
        <v>1.7695527344425612</v>
      </c>
      <c r="F436" s="4">
        <f t="shared" si="32"/>
        <v>4.1597007643519266</v>
      </c>
      <c r="G436" s="4">
        <f t="shared" si="33"/>
        <v>5.1418232988240025</v>
      </c>
      <c r="I436" s="4">
        <f t="shared" si="34"/>
        <v>1.0287942763312221</v>
      </c>
    </row>
    <row r="437" spans="1:9" x14ac:dyDescent="0.2">
      <c r="A437" s="4">
        <f>IF('True_Odds_Calculator_3-way'!A438="","",'True_Odds_Calculator_3-way'!A438)</f>
        <v>2.41</v>
      </c>
      <c r="B437" s="4">
        <f>IF('True_Odds_Calculator_3-way'!B438="","",'True_Odds_Calculator_3-way'!B438)</f>
        <v>3.38</v>
      </c>
      <c r="C437" s="4">
        <f>IF('True_Odds_Calculator_3-way'!C438="","",'True_Odds_Calculator_3-way'!C438)</f>
        <v>3.15</v>
      </c>
      <c r="D437" s="4">
        <f t="shared" si="30"/>
        <v>2.8256064962097538E-2</v>
      </c>
      <c r="E437" s="4">
        <f t="shared" si="31"/>
        <v>2.4659752684283078</v>
      </c>
      <c r="F437" s="4">
        <f t="shared" si="32"/>
        <v>3.491141056905223</v>
      </c>
      <c r="G437" s="4">
        <f t="shared" si="33"/>
        <v>3.2463144763682412</v>
      </c>
      <c r="I437" s="4">
        <f t="shared" si="34"/>
        <v>1.0282560649620975</v>
      </c>
    </row>
    <row r="438" spans="1:9" x14ac:dyDescent="0.2">
      <c r="A438" s="4">
        <f>IF('True_Odds_Calculator_3-way'!A439="","",'True_Odds_Calculator_3-way'!A439)</f>
        <v>5.1100000000000003</v>
      </c>
      <c r="B438" s="4">
        <f>IF('True_Odds_Calculator_3-way'!B439="","",'True_Odds_Calculator_3-way'!B439)</f>
        <v>3.88</v>
      </c>
      <c r="C438" s="4">
        <f>IF('True_Odds_Calculator_3-way'!C439="","",'True_Odds_Calculator_3-way'!C439)</f>
        <v>1.75</v>
      </c>
      <c r="D438" s="4">
        <f t="shared" si="30"/>
        <v>2.4855246434119405E-2</v>
      </c>
      <c r="E438" s="4">
        <f t="shared" si="31"/>
        <v>5.3359049806229368</v>
      </c>
      <c r="F438" s="4">
        <f t="shared" si="32"/>
        <v>4.0088695980373652</v>
      </c>
      <c r="G438" s="4">
        <f t="shared" si="33"/>
        <v>1.7757463577740624</v>
      </c>
      <c r="I438" s="4">
        <f t="shared" si="34"/>
        <v>1.0248552464341194</v>
      </c>
    </row>
    <row r="439" spans="1:9" x14ac:dyDescent="0.2">
      <c r="A439" s="4">
        <f>IF('True_Odds_Calculator_3-way'!A440="","",'True_Odds_Calculator_3-way'!A440)</f>
        <v>2.06</v>
      </c>
      <c r="B439" s="4">
        <f>IF('True_Odds_Calculator_3-way'!B440="","",'True_Odds_Calculator_3-way'!B440)</f>
        <v>3.41</v>
      </c>
      <c r="C439" s="4">
        <f>IF('True_Odds_Calculator_3-way'!C440="","",'True_Odds_Calculator_3-way'!C440)</f>
        <v>4.12</v>
      </c>
      <c r="D439" s="4">
        <f t="shared" si="30"/>
        <v>2.1410471770634487E-2</v>
      </c>
      <c r="E439" s="4">
        <f t="shared" si="31"/>
        <v>2.0907377276876065</v>
      </c>
      <c r="F439" s="4">
        <f t="shared" si="32"/>
        <v>3.495057715271328</v>
      </c>
      <c r="G439" s="4">
        <f t="shared" si="33"/>
        <v>4.2448132780082979</v>
      </c>
      <c r="I439" s="4">
        <f t="shared" si="34"/>
        <v>1.0214104717706345</v>
      </c>
    </row>
    <row r="440" spans="1:9" x14ac:dyDescent="0.2">
      <c r="A440" s="4">
        <f>IF('True_Odds_Calculator_3-way'!A441="","",'True_Odds_Calculator_3-way'!A441)</f>
        <v>1.5</v>
      </c>
      <c r="B440" s="4">
        <f>IF('True_Odds_Calculator_3-way'!B441="","",'True_Odds_Calculator_3-way'!B441)</f>
        <v>4.6399999999999997</v>
      </c>
      <c r="C440" s="4">
        <f>IF('True_Odds_Calculator_3-way'!C441="","",'True_Odds_Calculator_3-way'!C441)</f>
        <v>6.94</v>
      </c>
      <c r="D440" s="4">
        <f t="shared" si="30"/>
        <v>2.6276127066150012E-2</v>
      </c>
      <c r="E440" s="4">
        <f t="shared" si="31"/>
        <v>1.5199694552716929</v>
      </c>
      <c r="F440" s="4">
        <f t="shared" si="32"/>
        <v>4.8365597714346746</v>
      </c>
      <c r="G440" s="4">
        <f t="shared" si="33"/>
        <v>7.3891529157403086</v>
      </c>
      <c r="I440" s="4">
        <f t="shared" si="34"/>
        <v>1.02627612706615</v>
      </c>
    </row>
    <row r="441" spans="1:9" x14ac:dyDescent="0.2">
      <c r="A441" s="4">
        <f>IF('True_Odds_Calculator_3-way'!A442="","",'True_Odds_Calculator_3-way'!A442)</f>
        <v>2.23</v>
      </c>
      <c r="B441" s="4">
        <f>IF('True_Odds_Calculator_3-way'!B442="","",'True_Odds_Calculator_3-way'!B442)</f>
        <v>3.24</v>
      </c>
      <c r="C441" s="4">
        <f>IF('True_Odds_Calculator_3-way'!C442="","",'True_Odds_Calculator_3-way'!C442)</f>
        <v>3.77</v>
      </c>
      <c r="D441" s="4">
        <f t="shared" si="30"/>
        <v>2.2324457972104916E-2</v>
      </c>
      <c r="E441" s="4">
        <f t="shared" si="31"/>
        <v>2.267630220901677</v>
      </c>
      <c r="F441" s="4">
        <f t="shared" si="32"/>
        <v>3.3200477272280353</v>
      </c>
      <c r="G441" s="4">
        <f t="shared" si="33"/>
        <v>3.8788179178700997</v>
      </c>
      <c r="I441" s="4">
        <f t="shared" si="34"/>
        <v>1.0223244579721049</v>
      </c>
    </row>
    <row r="442" spans="1:9" x14ac:dyDescent="0.2">
      <c r="A442" s="4">
        <f>IF('True_Odds_Calculator_3-way'!A443="","",'True_Odds_Calculator_3-way'!A443)</f>
        <v>4.75</v>
      </c>
      <c r="B442" s="4">
        <f>IF('True_Odds_Calculator_3-way'!B443="","",'True_Odds_Calculator_3-way'!B443)</f>
        <v>3.62</v>
      </c>
      <c r="C442" s="4">
        <f>IF('True_Odds_Calculator_3-way'!C443="","",'True_Odds_Calculator_3-way'!C443)</f>
        <v>1.84</v>
      </c>
      <c r="D442" s="4">
        <f t="shared" si="30"/>
        <v>3.0247670581690755E-2</v>
      </c>
      <c r="E442" s="4">
        <f t="shared" si="31"/>
        <v>4.9889305875303531</v>
      </c>
      <c r="F442" s="4">
        <f t="shared" si="32"/>
        <v>3.7571309820686376</v>
      </c>
      <c r="G442" s="4">
        <f t="shared" si="33"/>
        <v>1.8747807537331123</v>
      </c>
      <c r="I442" s="4">
        <f t="shared" si="34"/>
        <v>1.0302476705816908</v>
      </c>
    </row>
    <row r="443" spans="1:9" x14ac:dyDescent="0.2">
      <c r="A443" s="4">
        <f>IF('True_Odds_Calculator_3-way'!A444="","",'True_Odds_Calculator_3-way'!A444)</f>
        <v>4.0199999999999996</v>
      </c>
      <c r="B443" s="4">
        <f>IF('True_Odds_Calculator_3-way'!B444="","",'True_Odds_Calculator_3-way'!B444)</f>
        <v>3.43</v>
      </c>
      <c r="C443" s="4">
        <f>IF('True_Odds_Calculator_3-way'!C444="","",'True_Odds_Calculator_3-way'!C444)</f>
        <v>2.0499999999999998</v>
      </c>
      <c r="D443" s="4">
        <f t="shared" si="30"/>
        <v>2.8106286458626339E-2</v>
      </c>
      <c r="E443" s="4">
        <f t="shared" si="31"/>
        <v>4.1773283093670299</v>
      </c>
      <c r="F443" s="4">
        <f t="shared" si="32"/>
        <v>3.543882135676534</v>
      </c>
      <c r="G443" s="4">
        <f t="shared" si="33"/>
        <v>2.0901432119676628</v>
      </c>
      <c r="I443" s="4">
        <f t="shared" si="34"/>
        <v>1.0281062864586263</v>
      </c>
    </row>
    <row r="444" spans="1:9" x14ac:dyDescent="0.2">
      <c r="A444" s="4">
        <f>IF('True_Odds_Calculator_3-way'!A445="","",'True_Odds_Calculator_3-way'!A445)</f>
        <v>1.99</v>
      </c>
      <c r="B444" s="4">
        <f>IF('True_Odds_Calculator_3-way'!B445="","",'True_Odds_Calculator_3-way'!B445)</f>
        <v>3.48</v>
      </c>
      <c r="C444" s="4">
        <f>IF('True_Odds_Calculator_3-way'!C445="","",'True_Odds_Calculator_3-way'!C445)</f>
        <v>4.18</v>
      </c>
      <c r="D444" s="4">
        <f t="shared" si="30"/>
        <v>2.9103334413916215E-2</v>
      </c>
      <c r="E444" s="4">
        <f t="shared" si="31"/>
        <v>2.0291736266990079</v>
      </c>
      <c r="F444" s="4">
        <f t="shared" si="32"/>
        <v>3.6015891748453961</v>
      </c>
      <c r="G444" s="4">
        <f t="shared" si="33"/>
        <v>4.3566656044487919</v>
      </c>
      <c r="I444" s="4">
        <f t="shared" si="34"/>
        <v>1.0291033344139162</v>
      </c>
    </row>
    <row r="445" spans="1:9" x14ac:dyDescent="0.2">
      <c r="A445" s="4">
        <f>IF('True_Odds_Calculator_3-way'!A446="","",'True_Odds_Calculator_3-way'!A446)</f>
        <v>3.73</v>
      </c>
      <c r="B445" s="4">
        <f>IF('True_Odds_Calculator_3-way'!B446="","",'True_Odds_Calculator_3-way'!B446)</f>
        <v>3.22</v>
      </c>
      <c r="C445" s="4">
        <f>IF('True_Odds_Calculator_3-way'!C446="","",'True_Odds_Calculator_3-way'!C446)</f>
        <v>2.2200000000000002</v>
      </c>
      <c r="D445" s="4">
        <f t="shared" si="30"/>
        <v>2.9105971406938824E-2</v>
      </c>
      <c r="E445" s="4">
        <f t="shared" si="31"/>
        <v>3.870051050039256</v>
      </c>
      <c r="F445" s="4">
        <f t="shared" si="32"/>
        <v>3.3238380615224998</v>
      </c>
      <c r="G445" s="4">
        <f t="shared" si="33"/>
        <v>2.2688678255212515</v>
      </c>
      <c r="I445" s="4">
        <f t="shared" si="34"/>
        <v>1.0291059714069388</v>
      </c>
    </row>
    <row r="446" spans="1:9" x14ac:dyDescent="0.2">
      <c r="A446" s="4">
        <f>IF('True_Odds_Calculator_3-way'!A447="","",'True_Odds_Calculator_3-way'!A447)</f>
        <v>1.71</v>
      </c>
      <c r="B446" s="4">
        <f>IF('True_Odds_Calculator_3-way'!B447="","",'True_Odds_Calculator_3-way'!B447)</f>
        <v>3.81</v>
      </c>
      <c r="C446" s="4">
        <f>IF('True_Odds_Calculator_3-way'!C447="","",'True_Odds_Calculator_3-way'!C447)</f>
        <v>5.45</v>
      </c>
      <c r="D446" s="4">
        <f t="shared" si="30"/>
        <v>3.0748751770586891E-2</v>
      </c>
      <c r="E446" s="4">
        <f t="shared" si="31"/>
        <v>1.7405054712945449</v>
      </c>
      <c r="F446" s="4">
        <f t="shared" si="32"/>
        <v>3.9648302480078028</v>
      </c>
      <c r="G446" s="4">
        <f t="shared" si="33"/>
        <v>5.7724504219932324</v>
      </c>
      <c r="I446" s="4">
        <f t="shared" si="34"/>
        <v>1.0307487517705869</v>
      </c>
    </row>
    <row r="447" spans="1:9" x14ac:dyDescent="0.2">
      <c r="A447" s="4">
        <f>IF('True_Odds_Calculator_3-way'!A448="","",'True_Odds_Calculator_3-way'!A448)</f>
        <v>1.57</v>
      </c>
      <c r="B447" s="4">
        <f>IF('True_Odds_Calculator_3-way'!B448="","",'True_Odds_Calculator_3-way'!B448)</f>
        <v>4.1500000000000004</v>
      </c>
      <c r="C447" s="4">
        <f>IF('True_Odds_Calculator_3-way'!C448="","",'True_Odds_Calculator_3-way'!C448)</f>
        <v>6.45</v>
      </c>
      <c r="D447" s="4">
        <f t="shared" si="30"/>
        <v>3.2945290270844918E-2</v>
      </c>
      <c r="E447" s="4">
        <f t="shared" si="31"/>
        <v>1.5975438421981811</v>
      </c>
      <c r="F447" s="4">
        <f t="shared" si="32"/>
        <v>4.3481646388727704</v>
      </c>
      <c r="G447" s="4">
        <f t="shared" si="33"/>
        <v>6.9416968694208654</v>
      </c>
      <c r="I447" s="4">
        <f t="shared" si="34"/>
        <v>1.0329452902708449</v>
      </c>
    </row>
    <row r="448" spans="1:9" x14ac:dyDescent="0.2">
      <c r="A448" s="4">
        <f>IF('True_Odds_Calculator_3-way'!A449="","",'True_Odds_Calculator_3-way'!A449)</f>
        <v>2.62</v>
      </c>
      <c r="B448" s="4">
        <f>IF('True_Odds_Calculator_3-way'!B449="","",'True_Odds_Calculator_3-way'!B449)</f>
        <v>3.3</v>
      </c>
      <c r="C448" s="4">
        <f>IF('True_Odds_Calculator_3-way'!C449="","",'True_Odds_Calculator_3-way'!C449)</f>
        <v>2.92</v>
      </c>
      <c r="D448" s="4">
        <f t="shared" si="30"/>
        <v>2.7175445767937623E-2</v>
      </c>
      <c r="E448" s="4">
        <f t="shared" si="31"/>
        <v>2.6836926757640867</v>
      </c>
      <c r="F448" s="4">
        <f t="shared" si="32"/>
        <v>3.401686584217825</v>
      </c>
      <c r="G448" s="4">
        <f t="shared" si="33"/>
        <v>2.9993347040541867</v>
      </c>
      <c r="I448" s="4">
        <f t="shared" si="34"/>
        <v>1.0271754457679376</v>
      </c>
    </row>
    <row r="449" spans="1:9" x14ac:dyDescent="0.2">
      <c r="A449" s="4">
        <f>IF('True_Odds_Calculator_3-way'!A450="","",'True_Odds_Calculator_3-way'!A450)</f>
        <v>3.05</v>
      </c>
      <c r="B449" s="4">
        <f>IF('True_Odds_Calculator_3-way'!B450="","",'True_Odds_Calculator_3-way'!B450)</f>
        <v>3.38</v>
      </c>
      <c r="C449" s="4">
        <f>IF('True_Odds_Calculator_3-way'!C450="","",'True_Odds_Calculator_3-way'!C450)</f>
        <v>2.4700000000000002</v>
      </c>
      <c r="D449" s="4">
        <f t="shared" si="30"/>
        <v>2.8585140219838712E-2</v>
      </c>
      <c r="E449" s="4">
        <f t="shared" si="31"/>
        <v>3.1412908088805254</v>
      </c>
      <c r="F449" s="4">
        <f t="shared" si="32"/>
        <v>3.4924784993848483</v>
      </c>
      <c r="G449" s="4">
        <f t="shared" si="33"/>
        <v>2.5295328044218497</v>
      </c>
      <c r="I449" s="4">
        <f t="shared" si="34"/>
        <v>1.0285851402198387</v>
      </c>
    </row>
    <row r="450" spans="1:9" x14ac:dyDescent="0.2">
      <c r="A450" s="4">
        <f>IF('True_Odds_Calculator_3-way'!A451="","",'True_Odds_Calculator_3-way'!A451)</f>
        <v>2.4900000000000002</v>
      </c>
      <c r="B450" s="4">
        <f>IF('True_Odds_Calculator_3-way'!B451="","",'True_Odds_Calculator_3-way'!B451)</f>
        <v>3.2</v>
      </c>
      <c r="C450" s="4">
        <f>IF('True_Odds_Calculator_3-way'!C451="","",'True_Odds_Calculator_3-way'!C451)</f>
        <v>3.19</v>
      </c>
      <c r="D450" s="4">
        <f t="shared" si="30"/>
        <v>2.7586049527262624E-2</v>
      </c>
      <c r="E450" s="4">
        <f t="shared" si="31"/>
        <v>2.5483480500835149</v>
      </c>
      <c r="F450" s="4">
        <f t="shared" si="32"/>
        <v>3.2970150621840428</v>
      </c>
      <c r="G450" s="4">
        <f t="shared" si="33"/>
        <v>3.2864005323490848</v>
      </c>
      <c r="I450" s="4">
        <f t="shared" si="34"/>
        <v>1.0275860495272626</v>
      </c>
    </row>
    <row r="451" spans="1:9" x14ac:dyDescent="0.2">
      <c r="A451" s="4">
        <f>IF('True_Odds_Calculator_3-way'!A452="","",'True_Odds_Calculator_3-way'!A452)</f>
        <v>2.5099999999999998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3.32</v>
      </c>
      <c r="D451" s="4">
        <f t="shared" ref="D451:D514" si="35">IF(A451="","",((1/A451)+(1/B451)+(1/C451))-1)</f>
        <v>2.748004623811684E-2</v>
      </c>
      <c r="E451" s="4">
        <f t="shared" ref="E451:E514" si="36">IF(A451="","",(3*A451)/(3-($D451*A451)))</f>
        <v>2.5690670616410753</v>
      </c>
      <c r="F451" s="4">
        <f t="shared" ref="F451:F514" si="37">IF(B451="","",(3*B451)/(3-($D451*B451)))</f>
        <v>3.1376600952382514</v>
      </c>
      <c r="G451" s="4">
        <f t="shared" ref="G451:G514" si="38">IF(C451="","",(3*C451)/(3-($D451*C451)))</f>
        <v>3.4241321426293982</v>
      </c>
      <c r="I451" s="4">
        <f t="shared" ref="I451:I514" si="39">IF(A451="","",D451+1)</f>
        <v>1.0274800462381168</v>
      </c>
    </row>
    <row r="452" spans="1:9" x14ac:dyDescent="0.2">
      <c r="A452" s="4">
        <f>IF('True_Odds_Calculator_3-way'!A453="","",'True_Odds_Calculator_3-way'!A453)</f>
        <v>2.3199999999999998</v>
      </c>
      <c r="B452" s="4">
        <f>IF('True_Odds_Calculator_3-way'!B453="","",'True_Odds_Calculator_3-way'!B453)</f>
        <v>3.17</v>
      </c>
      <c r="C452" s="4">
        <f>IF('True_Odds_Calculator_3-way'!C453="","",'True_Odds_Calculator_3-way'!C453)</f>
        <v>3.55</v>
      </c>
      <c r="D452" s="4">
        <f t="shared" si="35"/>
        <v>2.8182036852902437E-2</v>
      </c>
      <c r="E452" s="4">
        <f t="shared" si="36"/>
        <v>2.3716888439932267</v>
      </c>
      <c r="F452" s="4">
        <f t="shared" si="37"/>
        <v>3.2672968961573021</v>
      </c>
      <c r="G452" s="4">
        <f t="shared" si="38"/>
        <v>3.6724723384263069</v>
      </c>
      <c r="I452" s="4">
        <f t="shared" si="39"/>
        <v>1.0281820368529024</v>
      </c>
    </row>
    <row r="453" spans="1: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3.42</v>
      </c>
      <c r="C453" s="4">
        <f>IF('True_Odds_Calculator_3-way'!C454="","",'True_Odds_Calculator_3-way'!C454)</f>
        <v>3.66</v>
      </c>
      <c r="D453" s="4">
        <f t="shared" si="35"/>
        <v>3.9555353823659933E-2</v>
      </c>
      <c r="E453" s="4">
        <f t="shared" si="36"/>
        <v>2.1703813077267711</v>
      </c>
      <c r="F453" s="4">
        <f t="shared" si="37"/>
        <v>3.5815009945264427</v>
      </c>
      <c r="G453" s="4">
        <f t="shared" si="38"/>
        <v>3.8455781072818671</v>
      </c>
      <c r="I453" s="4">
        <f t="shared" si="39"/>
        <v>1.0395553538236599</v>
      </c>
    </row>
    <row r="454" spans="1:9" x14ac:dyDescent="0.2">
      <c r="A454" s="4">
        <f>IF('True_Odds_Calculator_3-way'!A455="","",'True_Odds_Calculator_3-way'!A455)</f>
        <v>2.42</v>
      </c>
      <c r="B454" s="4">
        <f>IF('True_Odds_Calculator_3-way'!B455="","",'True_Odds_Calculator_3-way'!B455)</f>
        <v>3.05</v>
      </c>
      <c r="C454" s="4">
        <f>IF('True_Odds_Calculator_3-way'!C455="","",'True_Odds_Calculator_3-way'!C455)</f>
        <v>3.35</v>
      </c>
      <c r="D454" s="4">
        <f t="shared" si="35"/>
        <v>3.9599455641451398E-2</v>
      </c>
      <c r="E454" s="4">
        <f t="shared" si="36"/>
        <v>2.4998542463186664</v>
      </c>
      <c r="F454" s="4">
        <f t="shared" si="37"/>
        <v>3.1779421939563481</v>
      </c>
      <c r="G454" s="4">
        <f t="shared" si="38"/>
        <v>3.5049884590941636</v>
      </c>
      <c r="I454" s="4">
        <f t="shared" si="39"/>
        <v>1.0395994556414514</v>
      </c>
    </row>
    <row r="455" spans="1:9" x14ac:dyDescent="0.2">
      <c r="A455" s="4">
        <f>IF('True_Odds_Calculator_3-way'!A456="","",'True_Odds_Calculator_3-way'!A456)</f>
        <v>5.19</v>
      </c>
      <c r="B455" s="4">
        <f>IF('True_Odds_Calculator_3-way'!B456="","",'True_Odds_Calculator_3-way'!B456)</f>
        <v>3.49</v>
      </c>
      <c r="C455" s="4">
        <f>IF('True_Odds_Calculator_3-way'!C456="","",'True_Odds_Calculator_3-way'!C456)</f>
        <v>1.78</v>
      </c>
      <c r="D455" s="4">
        <f t="shared" si="35"/>
        <v>4.1008931458695219E-2</v>
      </c>
      <c r="E455" s="4">
        <f t="shared" si="36"/>
        <v>5.5863242992054358</v>
      </c>
      <c r="F455" s="4">
        <f t="shared" si="37"/>
        <v>3.6648386669232047</v>
      </c>
      <c r="G455" s="4">
        <f t="shared" si="38"/>
        <v>1.8243910202738667</v>
      </c>
      <c r="I455" s="4">
        <f t="shared" si="39"/>
        <v>1.0410089314586952</v>
      </c>
    </row>
    <row r="456" spans="1:9" x14ac:dyDescent="0.2">
      <c r="A456" s="4">
        <f>IF('True_Odds_Calculator_3-way'!A457="","",'True_Odds_Calculator_3-way'!A457)</f>
        <v>3.47</v>
      </c>
      <c r="B456" s="4">
        <f>IF('True_Odds_Calculator_3-way'!B457="","",'True_Odds_Calculator_3-way'!B457)</f>
        <v>3.33</v>
      </c>
      <c r="C456" s="4">
        <f>IF('True_Odds_Calculator_3-way'!C457="","",'True_Odds_Calculator_3-way'!C457)</f>
        <v>2.2200000000000002</v>
      </c>
      <c r="D456" s="4">
        <f t="shared" si="35"/>
        <v>3.8935188791096476E-2</v>
      </c>
      <c r="E456" s="4">
        <f t="shared" si="36"/>
        <v>3.633641156801291</v>
      </c>
      <c r="F456" s="4">
        <f t="shared" si="37"/>
        <v>3.4804168632845047</v>
      </c>
      <c r="G456" s="4">
        <f t="shared" si="38"/>
        <v>2.2858602976571203</v>
      </c>
      <c r="I456" s="4">
        <f t="shared" si="39"/>
        <v>1.0389351887910965</v>
      </c>
    </row>
    <row r="457" spans="1:9" x14ac:dyDescent="0.2">
      <c r="A457" s="4">
        <f>IF('True_Odds_Calculator_3-way'!A458="","",'True_Odds_Calculator_3-way'!A458)</f>
        <v>2.5499999999999998</v>
      </c>
      <c r="B457" s="4">
        <f>IF('True_Odds_Calculator_3-way'!B458="","",'True_Odds_Calculator_3-way'!B458)</f>
        <v>3.29</v>
      </c>
      <c r="C457" s="4">
        <f>IF('True_Odds_Calculator_3-way'!C458="","",'True_Odds_Calculator_3-way'!C458)</f>
        <v>2.91</v>
      </c>
      <c r="D457" s="4">
        <f t="shared" si="35"/>
        <v>3.9750842210101833E-2</v>
      </c>
      <c r="E457" s="4">
        <f t="shared" si="36"/>
        <v>2.6391729452138089</v>
      </c>
      <c r="F457" s="4">
        <f t="shared" si="37"/>
        <v>3.4399596168248201</v>
      </c>
      <c r="G457" s="4">
        <f t="shared" si="38"/>
        <v>3.0267046366762274</v>
      </c>
      <c r="I457" s="4">
        <f t="shared" si="39"/>
        <v>1.0397508422101018</v>
      </c>
    </row>
    <row r="458" spans="1:9" x14ac:dyDescent="0.2">
      <c r="A458" s="4">
        <f>IF('True_Odds_Calculator_3-way'!A459="","",'True_Odds_Calculator_3-way'!A459)</f>
        <v>3.6</v>
      </c>
      <c r="B458" s="4">
        <f>IF('True_Odds_Calculator_3-way'!B459="","",'True_Odds_Calculator_3-way'!B459)</f>
        <v>3.45</v>
      </c>
      <c r="C458" s="4">
        <f>IF('True_Odds_Calculator_3-way'!C459="","",'True_Odds_Calculator_3-way'!C459)</f>
        <v>2.12</v>
      </c>
      <c r="D458" s="4">
        <f t="shared" si="35"/>
        <v>3.9330963449093037E-2</v>
      </c>
      <c r="E458" s="4">
        <f t="shared" si="36"/>
        <v>3.7783262541614051</v>
      </c>
      <c r="F458" s="4">
        <f t="shared" si="37"/>
        <v>3.6134379974748865</v>
      </c>
      <c r="G458" s="4">
        <f t="shared" si="38"/>
        <v>2.1806075462947629</v>
      </c>
      <c r="I458" s="4">
        <f t="shared" si="39"/>
        <v>1.039330963449093</v>
      </c>
    </row>
    <row r="459" spans="1:9" x14ac:dyDescent="0.2">
      <c r="A459" s="4">
        <f>IF('True_Odds_Calculator_3-way'!A460="","",'True_Odds_Calculator_3-way'!A460)</f>
        <v>1.62</v>
      </c>
      <c r="B459" s="4">
        <f>IF('True_Odds_Calculator_3-way'!B460="","",'True_Odds_Calculator_3-way'!B460)</f>
        <v>3.96</v>
      </c>
      <c r="C459" s="4">
        <f>IF('True_Odds_Calculator_3-way'!C460="","",'True_Odds_Calculator_3-way'!C460)</f>
        <v>5.75</v>
      </c>
      <c r="D459" s="4">
        <f t="shared" si="35"/>
        <v>4.3722246620797378E-2</v>
      </c>
      <c r="E459" s="4">
        <f t="shared" si="36"/>
        <v>1.659173098720786</v>
      </c>
      <c r="F459" s="4">
        <f t="shared" si="37"/>
        <v>4.2025428942511454</v>
      </c>
      <c r="G459" s="4">
        <f t="shared" si="38"/>
        <v>6.2759289505920792</v>
      </c>
      <c r="I459" s="4">
        <f t="shared" si="39"/>
        <v>1.0437222466207974</v>
      </c>
    </row>
    <row r="460" spans="1:9" x14ac:dyDescent="0.2">
      <c r="A460" s="4">
        <f>IF('True_Odds_Calculator_3-way'!A461="","",'True_Odds_Calculator_3-way'!A461)</f>
        <v>1.55</v>
      </c>
      <c r="B460" s="4">
        <f>IF('True_Odds_Calculator_3-way'!B461="","",'True_Odds_Calculator_3-way'!B461)</f>
        <v>4.1900000000000004</v>
      </c>
      <c r="C460" s="4">
        <f>IF('True_Odds_Calculator_3-way'!C461="","",'True_Odds_Calculator_3-way'!C461)</f>
        <v>6.31</v>
      </c>
      <c r="D460" s="4">
        <f t="shared" si="35"/>
        <v>4.2303380197726614E-2</v>
      </c>
      <c r="E460" s="4">
        <f t="shared" si="36"/>
        <v>1.5846349646143918</v>
      </c>
      <c r="F460" s="4">
        <f t="shared" si="37"/>
        <v>4.4531060770841089</v>
      </c>
      <c r="G460" s="4">
        <f t="shared" si="38"/>
        <v>6.9262880146614929</v>
      </c>
      <c r="I460" s="4">
        <f t="shared" si="39"/>
        <v>1.0423033801977266</v>
      </c>
    </row>
    <row r="461" spans="1:9" x14ac:dyDescent="0.2">
      <c r="A461" s="4">
        <f>IF('True_Odds_Calculator_3-way'!A462="","",'True_Odds_Calculator_3-way'!A462)</f>
        <v>2.13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3.58</v>
      </c>
      <c r="D461" s="4">
        <f t="shared" si="35"/>
        <v>3.9510851432269511E-2</v>
      </c>
      <c r="E461" s="4">
        <f t="shared" si="36"/>
        <v>2.1914768526016859</v>
      </c>
      <c r="F461" s="4">
        <f t="shared" si="37"/>
        <v>3.6032479454001725</v>
      </c>
      <c r="G461" s="4">
        <f t="shared" si="38"/>
        <v>3.7571480898513339</v>
      </c>
      <c r="I461" s="4">
        <f t="shared" si="39"/>
        <v>1.0395108514322695</v>
      </c>
    </row>
    <row r="462" spans="1:9" x14ac:dyDescent="0.2">
      <c r="A462" s="4">
        <f>IF('True_Odds_Calculator_3-way'!A463="","",'True_Odds_Calculator_3-way'!A463)</f>
        <v>3.63</v>
      </c>
      <c r="B462" s="4">
        <f>IF('True_Odds_Calculator_3-way'!B463="","",'True_Odds_Calculator_3-way'!B463)</f>
        <v>3.73</v>
      </c>
      <c r="C462" s="4">
        <f>IF('True_Odds_Calculator_3-way'!C463="","",'True_Odds_Calculator_3-way'!C463)</f>
        <v>2.0099999999999998</v>
      </c>
      <c r="D462" s="4">
        <f t="shared" si="35"/>
        <v>4.1091046220165683E-2</v>
      </c>
      <c r="E462" s="4">
        <f t="shared" si="36"/>
        <v>3.819927425418622</v>
      </c>
      <c r="F462" s="4">
        <f t="shared" si="37"/>
        <v>3.9308253459613769</v>
      </c>
      <c r="G462" s="4">
        <f t="shared" si="38"/>
        <v>2.0669039342125579</v>
      </c>
      <c r="I462" s="4">
        <f t="shared" si="39"/>
        <v>1.0410910462201657</v>
      </c>
    </row>
    <row r="463" spans="1:9" x14ac:dyDescent="0.2">
      <c r="A463" s="4">
        <f>IF('True_Odds_Calculator_3-way'!A464="","",'True_Odds_Calculator_3-way'!A464)</f>
        <v>3.81</v>
      </c>
      <c r="B463" s="4">
        <f>IF('True_Odds_Calculator_3-way'!B464="","",'True_Odds_Calculator_3-way'!B464)</f>
        <v>3.54</v>
      </c>
      <c r="C463" s="4">
        <f>IF('True_Odds_Calculator_3-way'!C464="","",'True_Odds_Calculator_3-way'!C464)</f>
        <v>2.02</v>
      </c>
      <c r="D463" s="4">
        <f t="shared" si="35"/>
        <v>4.0002572257759716E-2</v>
      </c>
      <c r="E463" s="4">
        <f t="shared" si="36"/>
        <v>4.0139202618454242</v>
      </c>
      <c r="F463" s="4">
        <f t="shared" si="37"/>
        <v>3.7153770750953652</v>
      </c>
      <c r="G463" s="4">
        <f t="shared" si="38"/>
        <v>2.075914903525693</v>
      </c>
      <c r="I463" s="4">
        <f t="shared" si="39"/>
        <v>1.0400025722577597</v>
      </c>
    </row>
    <row r="464" spans="1:9" x14ac:dyDescent="0.2">
      <c r="A464" s="4">
        <f>IF('True_Odds_Calculator_3-way'!A465="","",'True_Odds_Calculator_3-way'!A465)</f>
        <v>6.01</v>
      </c>
      <c r="B464" s="4">
        <f>IF('True_Odds_Calculator_3-way'!B465="","",'True_Odds_Calculator_3-way'!B465)</f>
        <v>3.94</v>
      </c>
      <c r="C464" s="4">
        <f>IF('True_Odds_Calculator_3-way'!C465="","",'True_Odds_Calculator_3-way'!C465)</f>
        <v>1.6</v>
      </c>
      <c r="D464" s="4">
        <f t="shared" si="35"/>
        <v>4.51964576805155E-2</v>
      </c>
      <c r="E464" s="4">
        <f t="shared" si="36"/>
        <v>6.6083429653178785</v>
      </c>
      <c r="F464" s="4">
        <f t="shared" si="37"/>
        <v>4.188628681689468</v>
      </c>
      <c r="G464" s="4">
        <f t="shared" si="38"/>
        <v>1.6395202712293138</v>
      </c>
      <c r="I464" s="4">
        <f t="shared" si="39"/>
        <v>1.0451964576805155</v>
      </c>
    </row>
    <row r="465" spans="1:9" x14ac:dyDescent="0.2">
      <c r="A465" s="4">
        <f>IF('True_Odds_Calculator_3-way'!A466="","",'True_Odds_Calculator_3-way'!A466)</f>
        <v>1.65</v>
      </c>
      <c r="B465" s="4">
        <f>IF('True_Odds_Calculator_3-way'!B466="","",'True_Odds_Calculator_3-way'!B466)</f>
        <v>3.95</v>
      </c>
      <c r="C465" s="4">
        <f>IF('True_Odds_Calculator_3-way'!C466="","",'True_Odds_Calculator_3-way'!C466)</f>
        <v>5.48</v>
      </c>
      <c r="D465" s="4">
        <f t="shared" si="35"/>
        <v>4.1706914847448928E-2</v>
      </c>
      <c r="E465" s="4">
        <f t="shared" si="36"/>
        <v>1.6887376198611783</v>
      </c>
      <c r="F465" s="4">
        <f t="shared" si="37"/>
        <v>4.1795142843769018</v>
      </c>
      <c r="G465" s="4">
        <f t="shared" si="38"/>
        <v>5.931921230810115</v>
      </c>
      <c r="I465" s="4">
        <f t="shared" si="39"/>
        <v>1.0417069148474489</v>
      </c>
    </row>
    <row r="466" spans="1:9" x14ac:dyDescent="0.2">
      <c r="A466" s="4">
        <f>IF('True_Odds_Calculator_3-way'!A467="","",'True_Odds_Calculator_3-way'!A467)</f>
        <v>2.69</v>
      </c>
      <c r="B466" s="4">
        <f>IF('True_Odds_Calculator_3-way'!B467="","",'True_Odds_Calculator_3-way'!B467)</f>
        <v>3.52</v>
      </c>
      <c r="C466" s="4">
        <f>IF('True_Odds_Calculator_3-way'!C467="","",'True_Odds_Calculator_3-way'!C467)</f>
        <v>2.61</v>
      </c>
      <c r="D466" s="4">
        <f t="shared" si="35"/>
        <v>3.8979883438927221E-2</v>
      </c>
      <c r="E466" s="4">
        <f t="shared" si="36"/>
        <v>2.7874260083400921</v>
      </c>
      <c r="F466" s="4">
        <f t="shared" si="37"/>
        <v>3.6887082220694705</v>
      </c>
      <c r="G466" s="4">
        <f t="shared" si="38"/>
        <v>2.7016186382659551</v>
      </c>
      <c r="I466" s="4">
        <f t="shared" si="39"/>
        <v>1.0389798834389272</v>
      </c>
    </row>
    <row r="467" spans="1:9" x14ac:dyDescent="0.2">
      <c r="A467" s="4">
        <f>IF('True_Odds_Calculator_3-way'!A468="","",'True_Odds_Calculator_3-way'!A468)</f>
        <v>1.96</v>
      </c>
      <c r="B467" s="4">
        <f>IF('True_Odds_Calculator_3-way'!B468="","",'True_Odds_Calculator_3-way'!B468)</f>
        <v>3.38</v>
      </c>
      <c r="C467" s="4">
        <f>IF('True_Odds_Calculator_3-way'!C468="","",'True_Odds_Calculator_3-way'!C468)</f>
        <v>4.25</v>
      </c>
      <c r="D467" s="4">
        <f t="shared" si="35"/>
        <v>4.1356187445392489E-2</v>
      </c>
      <c r="E467" s="4">
        <f t="shared" si="36"/>
        <v>2.0144286034542791</v>
      </c>
      <c r="F467" s="4">
        <f t="shared" si="37"/>
        <v>3.5451866899469482</v>
      </c>
      <c r="G467" s="4">
        <f t="shared" si="38"/>
        <v>4.5144949225013375</v>
      </c>
      <c r="I467" s="4">
        <f t="shared" si="39"/>
        <v>1.0413561874453925</v>
      </c>
    </row>
    <row r="468" spans="1:9" x14ac:dyDescent="0.2">
      <c r="A468" s="4">
        <f>IF('True_Odds_Calculator_3-way'!A469="","",'True_Odds_Calculator_3-way'!A469)</f>
        <v>2.2599999999999998</v>
      </c>
      <c r="B468" s="4">
        <f>IF('True_Odds_Calculator_3-way'!B469="","",'True_Odds_Calculator_3-way'!B469)</f>
        <v>3.41</v>
      </c>
      <c r="C468" s="4">
        <f>IF('True_Odds_Calculator_3-way'!C469="","",'True_Odds_Calculator_3-way'!C469)</f>
        <v>3.3</v>
      </c>
      <c r="D468" s="4">
        <f t="shared" si="35"/>
        <v>3.8763311101307041E-2</v>
      </c>
      <c r="E468" s="4">
        <f t="shared" si="36"/>
        <v>2.327980989333351</v>
      </c>
      <c r="F468" s="4">
        <f t="shared" si="37"/>
        <v>3.5671730834507658</v>
      </c>
      <c r="G468" s="4">
        <f t="shared" si="38"/>
        <v>3.446977904561221</v>
      </c>
      <c r="I468" s="4">
        <f t="shared" si="39"/>
        <v>1.038763311101307</v>
      </c>
    </row>
    <row r="469" spans="1:9" x14ac:dyDescent="0.2">
      <c r="A469" s="4">
        <f>IF('True_Odds_Calculator_3-way'!A470="","",'True_Odds_Calculator_3-way'!A470)</f>
        <v>2.5299999999999998</v>
      </c>
      <c r="B469" s="4">
        <f>IF('True_Odds_Calculator_3-way'!B470="","",'True_Odds_Calculator_3-way'!B470)</f>
        <v>3.11</v>
      </c>
      <c r="C469" s="4">
        <f>IF('True_Odds_Calculator_3-way'!C470="","",'True_Odds_Calculator_3-way'!C470)</f>
        <v>3.11</v>
      </c>
      <c r="D469" s="4">
        <f t="shared" si="35"/>
        <v>3.834373371630484E-2</v>
      </c>
      <c r="E469" s="4">
        <f t="shared" si="36"/>
        <v>2.6145453739906741</v>
      </c>
      <c r="F469" s="4">
        <f t="shared" si="37"/>
        <v>3.2387388005433371</v>
      </c>
      <c r="G469" s="4">
        <f t="shared" si="38"/>
        <v>3.2387388005433371</v>
      </c>
      <c r="I469" s="4">
        <f t="shared" si="39"/>
        <v>1.0383437337163048</v>
      </c>
    </row>
    <row r="470" spans="1:9" x14ac:dyDescent="0.2">
      <c r="A470" s="4">
        <f>IF('True_Odds_Calculator_3-way'!A471="","",'True_Odds_Calculator_3-way'!A471)</f>
        <v>2.1</v>
      </c>
      <c r="B470" s="4">
        <f>IF('True_Odds_Calculator_3-way'!B471="","",'True_Odds_Calculator_3-way'!B471)</f>
        <v>3.44</v>
      </c>
      <c r="C470" s="4">
        <f>IF('True_Odds_Calculator_3-way'!C471="","",'True_Odds_Calculator_3-way'!C471)</f>
        <v>3.66</v>
      </c>
      <c r="D470" s="4">
        <f t="shared" si="35"/>
        <v>4.0112194324927852E-2</v>
      </c>
      <c r="E470" s="4">
        <f t="shared" si="36"/>
        <v>2.1606684056720344</v>
      </c>
      <c r="F470" s="4">
        <f t="shared" si="37"/>
        <v>3.6058523173605659</v>
      </c>
      <c r="G470" s="4">
        <f t="shared" si="38"/>
        <v>3.8483250078597129</v>
      </c>
      <c r="I470" s="4">
        <f t="shared" si="39"/>
        <v>1.0401121943249279</v>
      </c>
    </row>
    <row r="471" spans="1:9" x14ac:dyDescent="0.2">
      <c r="A471" s="4">
        <f>IF('True_Odds_Calculator_3-way'!A472="","",'True_Odds_Calculator_3-way'!A472)</f>
        <v>2.46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3.04</v>
      </c>
      <c r="D471" s="4">
        <f t="shared" si="35"/>
        <v>4.0329482242190906E-2</v>
      </c>
      <c r="E471" s="4">
        <f t="shared" si="36"/>
        <v>2.5441349904744626</v>
      </c>
      <c r="F471" s="4">
        <f t="shared" si="37"/>
        <v>3.4312981769240185</v>
      </c>
      <c r="G471" s="4">
        <f t="shared" si="38"/>
        <v>3.169529837251357</v>
      </c>
      <c r="I471" s="4">
        <f t="shared" si="39"/>
        <v>1.0403294822421909</v>
      </c>
    </row>
    <row r="472" spans="1:9" x14ac:dyDescent="0.2">
      <c r="A472" s="4">
        <f>IF('True_Odds_Calculator_3-way'!A473="","",'True_Odds_Calculator_3-way'!A473)</f>
        <v>3.24</v>
      </c>
      <c r="B472" s="4">
        <f>IF('True_Odds_Calculator_3-way'!B473="","",'True_Odds_Calculator_3-way'!B473)</f>
        <v>3.26</v>
      </c>
      <c r="C472" s="4">
        <f>IF('True_Odds_Calculator_3-way'!C473="","",'True_Odds_Calculator_3-way'!C473)</f>
        <v>2.36</v>
      </c>
      <c r="D472" s="4">
        <f t="shared" si="35"/>
        <v>3.9119255125632746E-2</v>
      </c>
      <c r="E472" s="4">
        <f t="shared" si="36"/>
        <v>3.3829244848741031</v>
      </c>
      <c r="F472" s="4">
        <f t="shared" si="37"/>
        <v>3.4047338416059976</v>
      </c>
      <c r="G472" s="4">
        <f t="shared" si="38"/>
        <v>2.4349321491385276</v>
      </c>
      <c r="I472" s="4">
        <f t="shared" si="39"/>
        <v>1.0391192551256327</v>
      </c>
    </row>
    <row r="473" spans="1:9" x14ac:dyDescent="0.2">
      <c r="A473" s="4">
        <f>IF('True_Odds_Calculator_3-way'!A474="","",'True_Odds_Calculator_3-way'!A474)</f>
        <v>4.2</v>
      </c>
      <c r="B473" s="4">
        <f>IF('True_Odds_Calculator_3-way'!B474="","",'True_Odds_Calculator_3-way'!B474)</f>
        <v>3.54</v>
      </c>
      <c r="C473" s="4">
        <f>IF('True_Odds_Calculator_3-way'!C474="","",'True_Odds_Calculator_3-way'!C474)</f>
        <v>1.92</v>
      </c>
      <c r="D473" s="4">
        <f t="shared" si="35"/>
        <v>4.1414447134786148E-2</v>
      </c>
      <c r="E473" s="4">
        <f t="shared" si="36"/>
        <v>4.4585051353174912</v>
      </c>
      <c r="F473" s="4">
        <f t="shared" si="37"/>
        <v>3.7218849740284128</v>
      </c>
      <c r="G473" s="4">
        <f t="shared" si="38"/>
        <v>1.9722756516548385</v>
      </c>
      <c r="I473" s="4">
        <f t="shared" si="39"/>
        <v>1.0414144471347861</v>
      </c>
    </row>
    <row r="474" spans="1:9" x14ac:dyDescent="0.2">
      <c r="A474" s="4">
        <f>IF('True_Odds_Calculator_3-way'!A475="","",'True_Odds_Calculator_3-way'!A475)</f>
        <v>2.94</v>
      </c>
      <c r="B474" s="4">
        <f>IF('True_Odds_Calculator_3-way'!B475="","",'True_Odds_Calculator_3-way'!B475)</f>
        <v>3.19</v>
      </c>
      <c r="C474" s="4">
        <f>IF('True_Odds_Calculator_3-way'!C475="","",'True_Odds_Calculator_3-way'!C475)</f>
        <v>2.6</v>
      </c>
      <c r="D474" s="4">
        <f t="shared" si="35"/>
        <v>3.8231062861604714E-2</v>
      </c>
      <c r="E474" s="4">
        <f t="shared" si="36"/>
        <v>3.0544389588872707</v>
      </c>
      <c r="F474" s="4">
        <f t="shared" si="37"/>
        <v>3.3251762746502691</v>
      </c>
      <c r="G474" s="4">
        <f t="shared" si="38"/>
        <v>2.6890995149164301</v>
      </c>
      <c r="I474" s="4">
        <f t="shared" si="39"/>
        <v>1.0382310628616047</v>
      </c>
    </row>
    <row r="475" spans="1:9" x14ac:dyDescent="0.2">
      <c r="A475" s="4">
        <f>IF('True_Odds_Calculator_3-way'!A476="","",'True_Odds_Calculator_3-way'!A476)</f>
        <v>2.16</v>
      </c>
      <c r="B475" s="4">
        <f>IF('True_Odds_Calculator_3-way'!B476="","",'True_Odds_Calculator_3-way'!B476)</f>
        <v>3.7</v>
      </c>
      <c r="C475" s="4">
        <f>IF('True_Odds_Calculator_3-way'!C476="","",'True_Odds_Calculator_3-way'!C476)</f>
        <v>3.27</v>
      </c>
      <c r="D475" s="4">
        <f t="shared" si="35"/>
        <v>3.9043630786749883E-2</v>
      </c>
      <c r="E475" s="4">
        <f t="shared" si="36"/>
        <v>2.2224769705958392</v>
      </c>
      <c r="F475" s="4">
        <f t="shared" si="37"/>
        <v>3.8871826603283015</v>
      </c>
      <c r="G475" s="4">
        <f t="shared" si="38"/>
        <v>3.4153489077194097</v>
      </c>
      <c r="I475" s="4">
        <f t="shared" si="39"/>
        <v>1.0390436307867499</v>
      </c>
    </row>
    <row r="476" spans="1:9" x14ac:dyDescent="0.2">
      <c r="A476" s="4">
        <f>IF('True_Odds_Calculator_3-way'!A477="","",'True_Odds_Calculator_3-way'!A477)</f>
        <v>2.57</v>
      </c>
      <c r="B476" s="4">
        <f>IF('True_Odds_Calculator_3-way'!B477="","",'True_Odds_Calculator_3-way'!B477)</f>
        <v>3.42</v>
      </c>
      <c r="C476" s="4">
        <f>IF('True_Odds_Calculator_3-way'!C477="","",'True_Odds_Calculator_3-way'!C477)</f>
        <v>2.71</v>
      </c>
      <c r="D476" s="4">
        <f t="shared" si="35"/>
        <v>5.0506409221372728E-2</v>
      </c>
      <c r="E476" s="4">
        <f t="shared" si="36"/>
        <v>2.6862253338843787</v>
      </c>
      <c r="F476" s="4">
        <f t="shared" si="37"/>
        <v>3.6289448711634527</v>
      </c>
      <c r="G476" s="4">
        <f t="shared" si="38"/>
        <v>2.8395520730355375</v>
      </c>
      <c r="I476" s="4">
        <f t="shared" si="39"/>
        <v>1.0505064092213727</v>
      </c>
    </row>
    <row r="477" spans="1:9" x14ac:dyDescent="0.2">
      <c r="A477" s="4">
        <f>IF('True_Odds_Calculator_3-way'!A478="","",'True_Odds_Calculator_3-way'!A478)</f>
        <v>2.97</v>
      </c>
      <c r="B477" s="4">
        <f>IF('True_Odds_Calculator_3-way'!B478="","",'True_Odds_Calculator_3-way'!B478)</f>
        <v>3.2</v>
      </c>
      <c r="C477" s="4">
        <f>IF('True_Odds_Calculator_3-way'!C478="","",'True_Odds_Calculator_3-way'!C478)</f>
        <v>2.5</v>
      </c>
      <c r="D477" s="4">
        <f t="shared" si="35"/>
        <v>4.9200336700336855E-2</v>
      </c>
      <c r="E477" s="4">
        <f t="shared" si="36"/>
        <v>3.1220708685559115</v>
      </c>
      <c r="F477" s="4">
        <f t="shared" si="37"/>
        <v>3.3772386998957655</v>
      </c>
      <c r="G477" s="4">
        <f t="shared" si="38"/>
        <v>2.6068829316461257</v>
      </c>
      <c r="I477" s="4">
        <f t="shared" si="39"/>
        <v>1.0492003367003369</v>
      </c>
    </row>
    <row r="478" spans="1:9" x14ac:dyDescent="0.2">
      <c r="A478" s="4">
        <f>IF('True_Odds_Calculator_3-way'!A479="","",'True_Odds_Calculator_3-way'!A479)</f>
        <v>2.81</v>
      </c>
      <c r="B478" s="4">
        <f>IF('True_Odds_Calculator_3-way'!B479="","",'True_Odds_Calculator_3-way'!B479)</f>
        <v>3.57</v>
      </c>
      <c r="C478" s="4">
        <f>IF('True_Odds_Calculator_3-way'!C479="","",'True_Odds_Calculator_3-way'!C479)</f>
        <v>2.42</v>
      </c>
      <c r="D478" s="4">
        <f t="shared" si="35"/>
        <v>4.9207071434791416E-2</v>
      </c>
      <c r="E478" s="4">
        <f t="shared" si="36"/>
        <v>2.945772491028213</v>
      </c>
      <c r="F478" s="4">
        <f t="shared" si="37"/>
        <v>3.7920487822199855</v>
      </c>
      <c r="G478" s="4">
        <f t="shared" si="38"/>
        <v>2.5200292977488221</v>
      </c>
      <c r="I478" s="4">
        <f t="shared" si="39"/>
        <v>1.0492070714347914</v>
      </c>
    </row>
    <row r="479" spans="1:9" x14ac:dyDescent="0.2">
      <c r="A479" s="4">
        <f>IF('True_Odds_Calculator_3-way'!A480="","",'True_Odds_Calculator_3-way'!A480)</f>
        <v>2.0099999999999998</v>
      </c>
      <c r="B479" s="4">
        <f>IF('True_Odds_Calculator_3-way'!B480="","",'True_Odds_Calculator_3-way'!B480)</f>
        <v>3.81</v>
      </c>
      <c r="C479" s="4">
        <f>IF('True_Odds_Calculator_3-way'!C480="","",'True_Odds_Calculator_3-way'!C480)</f>
        <v>3.45</v>
      </c>
      <c r="D479" s="4">
        <f t="shared" si="35"/>
        <v>4.9834701875763221E-2</v>
      </c>
      <c r="E479" s="4">
        <f t="shared" si="36"/>
        <v>2.0794306296861662</v>
      </c>
      <c r="F479" s="4">
        <f t="shared" si="37"/>
        <v>4.0674277955205156</v>
      </c>
      <c r="G479" s="4">
        <f t="shared" si="38"/>
        <v>3.6597393206879145</v>
      </c>
      <c r="I479" s="4">
        <f t="shared" si="39"/>
        <v>1.0498347018757632</v>
      </c>
    </row>
    <row r="480" spans="1:9" x14ac:dyDescent="0.2">
      <c r="A480" s="4">
        <f>IF('True_Odds_Calculator_3-way'!A481="","",'True_Odds_Calculator_3-way'!A481)</f>
        <v>3.49</v>
      </c>
      <c r="B480" s="4">
        <f>IF('True_Odds_Calculator_3-way'!B481="","",'True_Odds_Calculator_3-way'!B481)</f>
        <v>4.04</v>
      </c>
      <c r="C480" s="4">
        <f>IF('True_Odds_Calculator_3-way'!C481="","",'True_Odds_Calculator_3-way'!C481)</f>
        <v>1.93</v>
      </c>
      <c r="D480" s="4">
        <f t="shared" si="35"/>
        <v>5.2192418790552697E-2</v>
      </c>
      <c r="E480" s="4">
        <f t="shared" si="36"/>
        <v>3.715600804830733</v>
      </c>
      <c r="F480" s="4">
        <f t="shared" si="37"/>
        <v>4.3454213771478623</v>
      </c>
      <c r="G480" s="4">
        <f t="shared" si="38"/>
        <v>1.9970553734224485</v>
      </c>
      <c r="I480" s="4">
        <f t="shared" si="39"/>
        <v>1.0521924187905527</v>
      </c>
    </row>
    <row r="481" spans="1:9" x14ac:dyDescent="0.2">
      <c r="A481" s="4">
        <f>IF('True_Odds_Calculator_3-way'!A482="","",'True_Odds_Calculator_3-way'!A482)</f>
        <v>2.09</v>
      </c>
      <c r="B481" s="4">
        <f>IF('True_Odds_Calculator_3-way'!B482="","",'True_Odds_Calculator_3-way'!B482)</f>
        <v>3.49</v>
      </c>
      <c r="C481" s="4">
        <f>IF('True_Odds_Calculator_3-way'!C482="","",'True_Odds_Calculator_3-way'!C482)</f>
        <v>3.5</v>
      </c>
      <c r="D481" s="4">
        <f t="shared" si="35"/>
        <v>5.0716136525215116E-2</v>
      </c>
      <c r="E481" s="4">
        <f t="shared" si="36"/>
        <v>2.166549034306688</v>
      </c>
      <c r="F481" s="4">
        <f t="shared" si="37"/>
        <v>3.7088195058171212</v>
      </c>
      <c r="G481" s="4">
        <f t="shared" si="38"/>
        <v>3.7201148266792305</v>
      </c>
      <c r="I481" s="4">
        <f t="shared" si="39"/>
        <v>1.0507161365252151</v>
      </c>
    </row>
    <row r="482" spans="1:9" x14ac:dyDescent="0.2">
      <c r="A482" s="4">
        <f>IF('True_Odds_Calculator_3-way'!A483="","",'True_Odds_Calculator_3-way'!A483)</f>
        <v>2.11</v>
      </c>
      <c r="B482" s="4">
        <f>IF('True_Odds_Calculator_3-way'!B483="","",'True_Odds_Calculator_3-way'!B483)</f>
        <v>3.73</v>
      </c>
      <c r="C482" s="4">
        <f>IF('True_Odds_Calculator_3-way'!C483="","",'True_Odds_Calculator_3-way'!C483)</f>
        <v>3.23</v>
      </c>
      <c r="D482" s="4">
        <f t="shared" si="35"/>
        <v>5.1627687254222066E-2</v>
      </c>
      <c r="E482" s="4">
        <f t="shared" si="36"/>
        <v>2.1895041205647718</v>
      </c>
      <c r="F482" s="4">
        <f t="shared" si="37"/>
        <v>3.9858536368914592</v>
      </c>
      <c r="G482" s="4">
        <f t="shared" si="38"/>
        <v>3.4201095599881768</v>
      </c>
      <c r="I482" s="4">
        <f t="shared" si="39"/>
        <v>1.0516276872542221</v>
      </c>
    </row>
    <row r="483" spans="1:9" x14ac:dyDescent="0.2">
      <c r="A483" s="4">
        <f>IF('True_Odds_Calculator_3-way'!A484="","",'True_Odds_Calculator_3-way'!A484)</f>
        <v>1.62</v>
      </c>
      <c r="B483" s="4">
        <f>IF('True_Odds_Calculator_3-way'!B484="","",'True_Odds_Calculator_3-way'!B484)</f>
        <v>4.1900000000000004</v>
      </c>
      <c r="C483" s="4">
        <f>IF('True_Odds_Calculator_3-way'!C484="","",'True_Odds_Calculator_3-way'!C484)</f>
        <v>5.0199999999999996</v>
      </c>
      <c r="D483" s="4">
        <f t="shared" si="35"/>
        <v>5.5150622355153445E-2</v>
      </c>
      <c r="E483" s="4">
        <f t="shared" si="36"/>
        <v>1.6697266917551874</v>
      </c>
      <c r="F483" s="4">
        <f t="shared" si="37"/>
        <v>4.5396779352442111</v>
      </c>
      <c r="G483" s="4">
        <f t="shared" si="38"/>
        <v>5.5303724984792373</v>
      </c>
      <c r="I483" s="4">
        <f t="shared" si="39"/>
        <v>1.0551506223551534</v>
      </c>
    </row>
    <row r="484" spans="1:9" x14ac:dyDescent="0.2">
      <c r="A484" s="4">
        <f>IF('True_Odds_Calculator_3-way'!A485="","",'True_Odds_Calculator_3-way'!A485)</f>
        <v>3.66</v>
      </c>
      <c r="B484" s="4">
        <f>IF('True_Odds_Calculator_3-way'!B485="","",'True_Odds_Calculator_3-way'!B485)</f>
        <v>3.26</v>
      </c>
      <c r="C484" s="4">
        <f>IF('True_Odds_Calculator_3-way'!C485="","",'True_Odds_Calculator_3-way'!C485)</f>
        <v>2.12</v>
      </c>
      <c r="D484" s="4">
        <f t="shared" si="35"/>
        <v>5.1670623181062858E-2</v>
      </c>
      <c r="E484" s="4">
        <f t="shared" si="36"/>
        <v>3.9062423301009259</v>
      </c>
      <c r="F484" s="4">
        <f t="shared" si="37"/>
        <v>3.4539340587636418</v>
      </c>
      <c r="G484" s="4">
        <f t="shared" si="38"/>
        <v>2.2003431243148301</v>
      </c>
      <c r="I484" s="4">
        <f t="shared" si="39"/>
        <v>1.0516706231810629</v>
      </c>
    </row>
    <row r="485" spans="1:9" x14ac:dyDescent="0.2">
      <c r="A485" s="4">
        <f>IF('True_Odds_Calculator_3-way'!A486="","",'True_Odds_Calculator_3-way'!A486)</f>
        <v>1.97</v>
      </c>
      <c r="B485" s="4">
        <f>IF('True_Odds_Calculator_3-way'!B486="","",'True_Odds_Calculator_3-way'!B486)</f>
        <v>3.73</v>
      </c>
      <c r="C485" s="4">
        <f>IF('True_Odds_Calculator_3-way'!C486="","",'True_Odds_Calculator_3-way'!C486)</f>
        <v>3.62</v>
      </c>
      <c r="D485" s="4">
        <f t="shared" si="35"/>
        <v>5.1953821865929672E-2</v>
      </c>
      <c r="E485" s="4">
        <f t="shared" si="36"/>
        <v>2.0395831172569356</v>
      </c>
      <c r="F485" s="4">
        <f t="shared" si="37"/>
        <v>3.9875814889521006</v>
      </c>
      <c r="G485" s="4">
        <f t="shared" si="38"/>
        <v>3.8621199495390686</v>
      </c>
      <c r="I485" s="4">
        <f t="shared" si="39"/>
        <v>1.0519538218659297</v>
      </c>
    </row>
    <row r="486" spans="1:9" x14ac:dyDescent="0.2">
      <c r="A486" s="4">
        <f>IF('True_Odds_Calculator_3-way'!A487="","",'True_Odds_Calculator_3-way'!A487)</f>
        <v>2.27</v>
      </c>
      <c r="B486" s="4">
        <f>IF('True_Odds_Calculator_3-way'!B487="","",'True_Odds_Calculator_3-way'!B487)</f>
        <v>3.08</v>
      </c>
      <c r="C486" s="4">
        <f>IF('True_Odds_Calculator_3-way'!C487="","",'True_Odds_Calculator_3-way'!C487)</f>
        <v>3.88</v>
      </c>
      <c r="D486" s="4">
        <f t="shared" si="35"/>
        <v>2.2935917799444816E-2</v>
      </c>
      <c r="E486" s="4">
        <f t="shared" si="36"/>
        <v>2.3100912747812825</v>
      </c>
      <c r="F486" s="4">
        <f t="shared" si="37"/>
        <v>3.1542754341293042</v>
      </c>
      <c r="G486" s="4">
        <f t="shared" si="38"/>
        <v>3.9986140351153034</v>
      </c>
      <c r="I486" s="4">
        <f t="shared" si="39"/>
        <v>1.0229359177994448</v>
      </c>
    </row>
    <row r="487" spans="1:9" x14ac:dyDescent="0.2">
      <c r="A487" s="4">
        <f>IF('True_Odds_Calculator_3-way'!A488="","",'True_Odds_Calculator_3-way'!A488)</f>
        <v>2.98</v>
      </c>
      <c r="B487" s="4">
        <f>IF('True_Odds_Calculator_3-way'!B488="","",'True_Odds_Calculator_3-way'!B488)</f>
        <v>3.26</v>
      </c>
      <c r="C487" s="4">
        <f>IF('True_Odds_Calculator_3-way'!C488="","",'True_Odds_Calculator_3-way'!C488)</f>
        <v>2.64</v>
      </c>
      <c r="D487" s="4">
        <f t="shared" si="35"/>
        <v>2.1106814844205068E-2</v>
      </c>
      <c r="E487" s="4">
        <f t="shared" si="36"/>
        <v>3.043816979530555</v>
      </c>
      <c r="F487" s="4">
        <f t="shared" si="37"/>
        <v>3.3365268198050733</v>
      </c>
      <c r="G487" s="4">
        <f t="shared" si="38"/>
        <v>2.6899633717665008</v>
      </c>
      <c r="I487" s="4">
        <f t="shared" si="39"/>
        <v>1.0211068148442051</v>
      </c>
    </row>
    <row r="488" spans="1:9" x14ac:dyDescent="0.2">
      <c r="A488" s="4">
        <f>IF('True_Odds_Calculator_3-way'!A489="","",'True_Odds_Calculator_3-way'!A489)</f>
        <v>4.47</v>
      </c>
      <c r="B488" s="4">
        <f>IF('True_Odds_Calculator_3-way'!B489="","",'True_Odds_Calculator_3-way'!B489)</f>
        <v>3.34</v>
      </c>
      <c r="C488" s="4">
        <f>IF('True_Odds_Calculator_3-way'!C489="","",'True_Odds_Calculator_3-way'!C489)</f>
        <v>1.93</v>
      </c>
      <c r="D488" s="4">
        <f t="shared" si="35"/>
        <v>4.1249559163135885E-2</v>
      </c>
      <c r="E488" s="4">
        <f t="shared" si="36"/>
        <v>4.762725913048885</v>
      </c>
      <c r="F488" s="4">
        <f t="shared" si="37"/>
        <v>3.500771199148057</v>
      </c>
      <c r="G488" s="4">
        <f t="shared" si="38"/>
        <v>1.9826130310319441</v>
      </c>
      <c r="I488" s="4">
        <f t="shared" si="39"/>
        <v>1.0412495591631359</v>
      </c>
    </row>
    <row r="489" spans="1:9" x14ac:dyDescent="0.2">
      <c r="A489" s="4">
        <f>IF('True_Odds_Calculator_3-way'!A490="","",'True_Odds_Calculator_3-way'!A490)</f>
        <v>3.88</v>
      </c>
      <c r="B489" s="4">
        <f>IF('True_Odds_Calculator_3-way'!B490="","",'True_Odds_Calculator_3-way'!B490)</f>
        <v>3.05</v>
      </c>
      <c r="C489" s="4">
        <f>IF('True_Odds_Calculator_3-way'!C490="","",'True_Odds_Calculator_3-way'!C490)</f>
        <v>2.2000000000000002</v>
      </c>
      <c r="D489" s="4">
        <f t="shared" si="35"/>
        <v>4.0146265767357692E-2</v>
      </c>
      <c r="E489" s="4">
        <f t="shared" si="36"/>
        <v>4.0924924547283714</v>
      </c>
      <c r="F489" s="4">
        <f t="shared" si="37"/>
        <v>3.1797840637060921</v>
      </c>
      <c r="G489" s="4">
        <f t="shared" si="38"/>
        <v>2.2667339973532079</v>
      </c>
      <c r="I489" s="4">
        <f t="shared" si="39"/>
        <v>1.0401462657673577</v>
      </c>
    </row>
    <row r="490" spans="1:9" x14ac:dyDescent="0.2">
      <c r="A490" s="4">
        <f>IF('True_Odds_Calculator_3-way'!A491="","",'True_Odds_Calculator_3-way'!A491)</f>
        <v>2.73</v>
      </c>
      <c r="B490" s="4">
        <f>IF('True_Odds_Calculator_3-way'!B491="","",'True_Odds_Calculator_3-way'!B491)</f>
        <v>2.84</v>
      </c>
      <c r="C490" s="4">
        <f>IF('True_Odds_Calculator_3-way'!C491="","",'True_Odds_Calculator_3-way'!C491)</f>
        <v>3.12</v>
      </c>
      <c r="D490" s="4">
        <f t="shared" si="35"/>
        <v>3.8925862869524819E-2</v>
      </c>
      <c r="E490" s="4">
        <f t="shared" si="36"/>
        <v>2.8302548003212378</v>
      </c>
      <c r="F490" s="4">
        <f t="shared" si="37"/>
        <v>2.9486574884003951</v>
      </c>
      <c r="G490" s="4">
        <f t="shared" si="38"/>
        <v>3.2516356316054353</v>
      </c>
      <c r="I490" s="4">
        <f t="shared" si="39"/>
        <v>1.0389258628695248</v>
      </c>
    </row>
    <row r="491" spans="1:9" x14ac:dyDescent="0.2">
      <c r="A491" s="4">
        <f>IF('True_Odds_Calculator_3-way'!A492="","",'True_Odds_Calculator_3-way'!A492)</f>
        <v>6.32</v>
      </c>
      <c r="B491" s="4">
        <f>IF('True_Odds_Calculator_3-way'!B492="","",'True_Odds_Calculator_3-way'!B492)</f>
        <v>4.26</v>
      </c>
      <c r="C491" s="4">
        <f>IF('True_Odds_Calculator_3-way'!C492="","",'True_Odds_Calculator_3-way'!C492)</f>
        <v>1.53</v>
      </c>
      <c r="D491" s="4">
        <f t="shared" si="35"/>
        <v>4.6564403380654706E-2</v>
      </c>
      <c r="E491" s="4">
        <f t="shared" si="36"/>
        <v>7.0073951693240666</v>
      </c>
      <c r="F491" s="4">
        <f t="shared" si="37"/>
        <v>4.561621008186723</v>
      </c>
      <c r="G491" s="4">
        <f t="shared" si="38"/>
        <v>1.5672180525275006</v>
      </c>
      <c r="I491" s="4">
        <f t="shared" si="39"/>
        <v>1.0465644033806547</v>
      </c>
    </row>
    <row r="492" spans="1:9" x14ac:dyDescent="0.2">
      <c r="A492" s="4">
        <f>IF('True_Odds_Calculator_3-way'!A493="","",'True_Odds_Calculator_3-way'!A493)</f>
        <v>1.77</v>
      </c>
      <c r="B492" s="4">
        <f>IF('True_Odds_Calculator_3-way'!B493="","",'True_Odds_Calculator_3-way'!B493)</f>
        <v>3.55</v>
      </c>
      <c r="C492" s="4">
        <f>IF('True_Odds_Calculator_3-way'!C493="","",'True_Odds_Calculator_3-way'!C493)</f>
        <v>5.1100000000000003</v>
      </c>
      <c r="D492" s="4">
        <f t="shared" si="35"/>
        <v>4.2356608500161208E-2</v>
      </c>
      <c r="E492" s="4">
        <f t="shared" si="36"/>
        <v>1.8153667391706059</v>
      </c>
      <c r="F492" s="4">
        <f t="shared" si="37"/>
        <v>3.7373220038655099</v>
      </c>
      <c r="G492" s="4">
        <f t="shared" si="38"/>
        <v>5.5073404196624622</v>
      </c>
      <c r="I492" s="4">
        <f t="shared" si="39"/>
        <v>1.0423566085001612</v>
      </c>
    </row>
    <row r="493" spans="1:9" x14ac:dyDescent="0.2">
      <c r="A493" s="4">
        <f>IF('True_Odds_Calculator_3-way'!A494="","",'True_Odds_Calculator_3-way'!A494)</f>
        <v>2.83</v>
      </c>
      <c r="B493" s="4">
        <f>IF('True_Odds_Calculator_3-way'!B494="","",'True_Odds_Calculator_3-way'!B494)</f>
        <v>2.99</v>
      </c>
      <c r="C493" s="4">
        <f>IF('True_Odds_Calculator_3-way'!C494="","",'True_Odds_Calculator_3-way'!C494)</f>
        <v>2.85</v>
      </c>
      <c r="D493" s="4">
        <f t="shared" si="35"/>
        <v>3.8682243976937203E-2</v>
      </c>
      <c r="E493" s="4">
        <f t="shared" si="36"/>
        <v>2.9371783735921819</v>
      </c>
      <c r="F493" s="4">
        <f t="shared" si="37"/>
        <v>3.1098967939031055</v>
      </c>
      <c r="G493" s="4">
        <f t="shared" si="38"/>
        <v>2.9587277160031729</v>
      </c>
      <c r="I493" s="4">
        <f t="shared" si="39"/>
        <v>1.0386822439769372</v>
      </c>
    </row>
    <row r="494" spans="1:9" x14ac:dyDescent="0.2">
      <c r="A494" s="4">
        <f>IF('True_Odds_Calculator_3-way'!A495="","",'True_Odds_Calculator_3-way'!A495)</f>
        <v>2.4900000000000002</v>
      </c>
      <c r="B494" s="4">
        <f>IF('True_Odds_Calculator_3-way'!B495="","",'True_Odds_Calculator_3-way'!B495)</f>
        <v>2.9</v>
      </c>
      <c r="C494" s="4">
        <f>IF('True_Odds_Calculator_3-way'!C495="","",'True_Odds_Calculator_3-way'!C495)</f>
        <v>3.41</v>
      </c>
      <c r="D494" s="4">
        <f t="shared" si="35"/>
        <v>3.9689143874517052E-2</v>
      </c>
      <c r="E494" s="4">
        <f t="shared" si="36"/>
        <v>2.5748196827364236</v>
      </c>
      <c r="F494" s="4">
        <f t="shared" si="37"/>
        <v>3.0157009006993549</v>
      </c>
      <c r="G494" s="4">
        <f t="shared" si="38"/>
        <v>3.5711044000906904</v>
      </c>
      <c r="I494" s="4">
        <f t="shared" si="39"/>
        <v>1.0396891438745171</v>
      </c>
    </row>
    <row r="495" spans="1:9" x14ac:dyDescent="0.2">
      <c r="A495" s="4">
        <f>IF('True_Odds_Calculator_3-way'!A496="","",'True_Odds_Calculator_3-way'!A496)</f>
        <v>1.96</v>
      </c>
      <c r="B495" s="4">
        <f>IF('True_Odds_Calculator_3-way'!B496="","",'True_Odds_Calculator_3-way'!B496)</f>
        <v>3.47</v>
      </c>
      <c r="C495" s="4">
        <f>IF('True_Odds_Calculator_3-way'!C496="","",'True_Odds_Calculator_3-way'!C496)</f>
        <v>4.13</v>
      </c>
      <c r="D495" s="4">
        <f t="shared" si="35"/>
        <v>4.0519270278325914E-2</v>
      </c>
      <c r="E495" s="4">
        <f t="shared" si="36"/>
        <v>2.0132971909123931</v>
      </c>
      <c r="F495" s="4">
        <f t="shared" si="37"/>
        <v>3.6406262853050628</v>
      </c>
      <c r="G495" s="4">
        <f t="shared" si="38"/>
        <v>4.3739877218582333</v>
      </c>
      <c r="I495" s="4">
        <f t="shared" si="39"/>
        <v>1.0405192702783259</v>
      </c>
    </row>
    <row r="496" spans="1:9" x14ac:dyDescent="0.2">
      <c r="A496" s="4">
        <f>IF('True_Odds_Calculator_3-way'!A497="","",'True_Odds_Calculator_3-way'!A497)</f>
        <v>3.8</v>
      </c>
      <c r="B496" s="4">
        <f>IF('True_Odds_Calculator_3-way'!B497="","",'True_Odds_Calculator_3-way'!B497)</f>
        <v>3.33</v>
      </c>
      <c r="C496" s="4">
        <f>IF('True_Odds_Calculator_3-way'!C497="","",'True_Odds_Calculator_3-way'!C497)</f>
        <v>2.1</v>
      </c>
      <c r="D496" s="4">
        <f t="shared" si="35"/>
        <v>3.9648671227618504E-2</v>
      </c>
      <c r="E496" s="4">
        <f t="shared" si="36"/>
        <v>4.0009334818874391</v>
      </c>
      <c r="F496" s="4">
        <f t="shared" si="37"/>
        <v>3.4833001258389258</v>
      </c>
      <c r="G496" s="4">
        <f t="shared" si="38"/>
        <v>2.1599473290633027</v>
      </c>
      <c r="I496" s="4">
        <f t="shared" si="39"/>
        <v>1.0396486712276185</v>
      </c>
    </row>
    <row r="497" spans="1:9" x14ac:dyDescent="0.2">
      <c r="A497" s="4">
        <f>IF('True_Odds_Calculator_3-way'!A498="","",'True_Odds_Calculator_3-way'!A498)</f>
        <v>2</v>
      </c>
      <c r="B497" s="4">
        <f>IF('True_Odds_Calculator_3-way'!B498="","",'True_Odds_Calculator_3-way'!B498)</f>
        <v>2.82</v>
      </c>
      <c r="C497" s="4">
        <f>IF('True_Odds_Calculator_3-way'!C498="","",'True_Odds_Calculator_3-way'!C498)</f>
        <v>5.07</v>
      </c>
      <c r="D497" s="4">
        <f t="shared" si="35"/>
        <v>5.1848587855134465E-2</v>
      </c>
      <c r="E497" s="4">
        <f t="shared" si="36"/>
        <v>2.0716065839805262</v>
      </c>
      <c r="F497" s="4">
        <f t="shared" si="37"/>
        <v>2.9644819506935658</v>
      </c>
      <c r="G497" s="4">
        <f t="shared" si="38"/>
        <v>5.5569202067705703</v>
      </c>
      <c r="I497" s="4">
        <f t="shared" si="39"/>
        <v>1.0518485878551345</v>
      </c>
    </row>
    <row r="498" spans="1:9" x14ac:dyDescent="0.2">
      <c r="A498" s="4">
        <f>IF('True_Odds_Calculator_3-way'!A499="","",'True_Odds_Calculator_3-way'!A499)</f>
        <v>1.38</v>
      </c>
      <c r="B498" s="4">
        <f>IF('True_Odds_Calculator_3-way'!B499="","",'True_Odds_Calculator_3-way'!B499)</f>
        <v>4.6500000000000004</v>
      </c>
      <c r="C498" s="4">
        <f>IF('True_Odds_Calculator_3-way'!C499="","",'True_Odds_Calculator_3-way'!C499)</f>
        <v>8.67</v>
      </c>
      <c r="D498" s="4">
        <f t="shared" si="35"/>
        <v>5.5031698348838809E-2</v>
      </c>
      <c r="E498" s="4">
        <f t="shared" si="36"/>
        <v>1.4158414329787583</v>
      </c>
      <c r="F498" s="4">
        <f t="shared" si="37"/>
        <v>5.0836291567183212</v>
      </c>
      <c r="G498" s="4">
        <f t="shared" si="38"/>
        <v>10.309665834635121</v>
      </c>
      <c r="I498" s="4">
        <f t="shared" si="39"/>
        <v>1.0550316983488388</v>
      </c>
    </row>
    <row r="499" spans="1:9" x14ac:dyDescent="0.2">
      <c r="A499" s="4">
        <f>IF('True_Odds_Calculator_3-way'!A500="","",'True_Odds_Calculator_3-way'!A500)</f>
        <v>1.68</v>
      </c>
      <c r="B499" s="4">
        <f>IF('True_Odds_Calculator_3-way'!B500="","",'True_Odds_Calculator_3-way'!B500)</f>
        <v>4.25</v>
      </c>
      <c r="C499" s="4">
        <f>IF('True_Odds_Calculator_3-way'!C500="","",'True_Odds_Calculator_3-way'!C500)</f>
        <v>5.08</v>
      </c>
      <c r="D499" s="4">
        <f t="shared" si="35"/>
        <v>2.7382606585941272E-2</v>
      </c>
      <c r="E499" s="4">
        <f t="shared" si="36"/>
        <v>1.7061627425646944</v>
      </c>
      <c r="F499" s="4">
        <f t="shared" si="37"/>
        <v>4.4215197074360004</v>
      </c>
      <c r="G499" s="4">
        <f t="shared" si="38"/>
        <v>5.3270017819727009</v>
      </c>
      <c r="I499" s="4">
        <f t="shared" si="39"/>
        <v>1.0273826065859413</v>
      </c>
    </row>
    <row r="500" spans="1:9" x14ac:dyDescent="0.2">
      <c r="A500" s="4">
        <f>IF('True_Odds_Calculator_3-way'!A501="","",'True_Odds_Calculator_3-way'!A501)</f>
        <v>2.89</v>
      </c>
      <c r="B500" s="4">
        <f>IF('True_Odds_Calculator_3-way'!B501="","",'True_Odds_Calculator_3-way'!B501)</f>
        <v>3.07</v>
      </c>
      <c r="C500" s="4">
        <f>IF('True_Odds_Calculator_3-way'!C501="","",'True_Odds_Calculator_3-way'!C501)</f>
        <v>2.85</v>
      </c>
      <c r="D500" s="4">
        <f t="shared" si="35"/>
        <v>2.2630853250932059E-2</v>
      </c>
      <c r="E500" s="4">
        <f t="shared" si="36"/>
        <v>2.9544092391978496</v>
      </c>
      <c r="F500" s="4">
        <f t="shared" si="37"/>
        <v>3.1427834275272803</v>
      </c>
      <c r="G500" s="4">
        <f t="shared" si="38"/>
        <v>2.9126193071092703</v>
      </c>
      <c r="I500" s="4">
        <f t="shared" si="39"/>
        <v>1.0226308532509321</v>
      </c>
    </row>
    <row r="501" spans="1: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3.48</v>
      </c>
      <c r="C501" s="4">
        <f>IF('True_Odds_Calculator_3-way'!C502="","",'True_Odds_Calculator_3-way'!C502)</f>
        <v>3.27</v>
      </c>
      <c r="D501" s="4">
        <f t="shared" si="35"/>
        <v>2.2351268748820541E-2</v>
      </c>
      <c r="E501" s="4">
        <f t="shared" si="36"/>
        <v>2.3711621547951474</v>
      </c>
      <c r="F501" s="4">
        <f t="shared" si="37"/>
        <v>3.5726292437866132</v>
      </c>
      <c r="G501" s="4">
        <f t="shared" si="38"/>
        <v>3.3516560028396425</v>
      </c>
      <c r="I501" s="4">
        <f t="shared" si="39"/>
        <v>1.0223512687488205</v>
      </c>
    </row>
    <row r="502" spans="1:9" x14ac:dyDescent="0.2">
      <c r="A502" s="4">
        <f>IF('True_Odds_Calculator_3-way'!A503="","",'True_Odds_Calculator_3-way'!A503)</f>
        <v>2.5</v>
      </c>
      <c r="B502" s="4">
        <f>IF('True_Odds_Calculator_3-way'!B503="","",'True_Odds_Calculator_3-way'!B503)</f>
        <v>3.06</v>
      </c>
      <c r="C502" s="4">
        <f>IF('True_Odds_Calculator_3-way'!C503="","",'True_Odds_Calculator_3-way'!C503)</f>
        <v>3.33</v>
      </c>
      <c r="D502" s="4">
        <f t="shared" si="35"/>
        <v>2.7097685921215309E-2</v>
      </c>
      <c r="E502" s="4">
        <f t="shared" si="36"/>
        <v>2.5577577637880657</v>
      </c>
      <c r="F502" s="4">
        <f t="shared" si="37"/>
        <v>3.146981432753956</v>
      </c>
      <c r="G502" s="4">
        <f t="shared" si="38"/>
        <v>3.4332672947074756</v>
      </c>
      <c r="I502" s="4">
        <f t="shared" si="39"/>
        <v>1.0270976859212153</v>
      </c>
    </row>
    <row r="503" spans="1:9" x14ac:dyDescent="0.2">
      <c r="A503" s="4">
        <f>IF('True_Odds_Calculator_3-way'!A504="","",'True_Odds_Calculator_3-way'!A504)</f>
        <v>2.4</v>
      </c>
      <c r="B503" s="4">
        <f>IF('True_Odds_Calculator_3-way'!B504="","",'True_Odds_Calculator_3-way'!B504)</f>
        <v>3.04</v>
      </c>
      <c r="C503" s="4">
        <f>IF('True_Odds_Calculator_3-way'!C504="","",'True_Odds_Calculator_3-way'!C504)</f>
        <v>3.17</v>
      </c>
      <c r="D503" s="4">
        <f t="shared" si="35"/>
        <v>6.1071448336930789E-2</v>
      </c>
      <c r="E503" s="4">
        <f t="shared" si="36"/>
        <v>2.523280306292258</v>
      </c>
      <c r="F503" s="4">
        <f t="shared" si="37"/>
        <v>3.2405434084081852</v>
      </c>
      <c r="G503" s="4">
        <f t="shared" si="38"/>
        <v>3.3886787734816997</v>
      </c>
      <c r="I503" s="4">
        <f t="shared" si="39"/>
        <v>1.0610714483369308</v>
      </c>
    </row>
    <row r="504" spans="1:9" x14ac:dyDescent="0.2">
      <c r="A504" s="4">
        <f>IF('True_Odds_Calculator_3-way'!A505="","",'True_Odds_Calculator_3-way'!A505)</f>
        <v>1.63</v>
      </c>
      <c r="B504" s="4">
        <f>IF('True_Odds_Calculator_3-way'!B505="","",'True_Odds_Calculator_3-way'!B505)</f>
        <v>3.85</v>
      </c>
      <c r="C504" s="4">
        <f>IF('True_Odds_Calculator_3-way'!C505="","",'True_Odds_Calculator_3-way'!C505)</f>
        <v>6.27</v>
      </c>
      <c r="D504" s="4">
        <f t="shared" si="35"/>
        <v>3.2726825429440831E-2</v>
      </c>
      <c r="E504" s="4">
        <f t="shared" si="36"/>
        <v>1.6595086782748143</v>
      </c>
      <c r="F504" s="4">
        <f t="shared" si="37"/>
        <v>4.0187867359988916</v>
      </c>
      <c r="G504" s="4">
        <f t="shared" si="38"/>
        <v>6.7303496222799923</v>
      </c>
      <c r="I504" s="4">
        <f t="shared" si="39"/>
        <v>1.0327268254294408</v>
      </c>
    </row>
    <row r="505" spans="1:9" x14ac:dyDescent="0.2">
      <c r="A505" s="4">
        <f>IF('True_Odds_Calculator_3-way'!A506="","",'True_Odds_Calculator_3-way'!A506)</f>
        <v>1.75</v>
      </c>
      <c r="B505" s="4">
        <f>IF('True_Odds_Calculator_3-way'!B506="","",'True_Odds_Calculator_3-way'!B506)</f>
        <v>3.4</v>
      </c>
      <c r="C505" s="4">
        <f>IF('True_Odds_Calculator_3-way'!C506="","",'True_Odds_Calculator_3-way'!C506)</f>
        <v>6.01</v>
      </c>
      <c r="D505" s="4">
        <f t="shared" si="35"/>
        <v>3.1935569568925848E-2</v>
      </c>
      <c r="E505" s="4">
        <f t="shared" si="36"/>
        <v>1.7832197473404257</v>
      </c>
      <c r="F505" s="4">
        <f t="shared" si="37"/>
        <v>3.5276795843540882</v>
      </c>
      <c r="G505" s="4">
        <f t="shared" si="38"/>
        <v>6.4207864496049813</v>
      </c>
      <c r="I505" s="4">
        <f t="shared" si="39"/>
        <v>1.0319355695689258</v>
      </c>
    </row>
    <row r="506" spans="1:9" x14ac:dyDescent="0.2">
      <c r="A506" s="4">
        <f>IF('True_Odds_Calculator_3-way'!A507="","",'True_Odds_Calculator_3-way'!A507)</f>
        <v>2.99</v>
      </c>
      <c r="B506" s="4">
        <f>IF('True_Odds_Calculator_3-way'!B507="","",'True_Odds_Calculator_3-way'!B507)</f>
        <v>3.07</v>
      </c>
      <c r="C506" s="4">
        <f>IF('True_Odds_Calculator_3-way'!C507="","",'True_Odds_Calculator_3-way'!C507)</f>
        <v>2.73</v>
      </c>
      <c r="D506" s="4">
        <f t="shared" si="35"/>
        <v>2.6481425858284613E-2</v>
      </c>
      <c r="E506" s="4">
        <f t="shared" si="36"/>
        <v>3.0710548242667626</v>
      </c>
      <c r="F506" s="4">
        <f t="shared" si="37"/>
        <v>3.1555122546384933</v>
      </c>
      <c r="G506" s="4">
        <f t="shared" si="38"/>
        <v>2.7974123147964955</v>
      </c>
      <c r="I506" s="4">
        <f t="shared" si="39"/>
        <v>1.0264814258582846</v>
      </c>
    </row>
    <row r="507" spans="1:9" x14ac:dyDescent="0.2">
      <c r="A507" s="4">
        <f>IF('True_Odds_Calculator_3-way'!A508="","",'True_Odds_Calculator_3-way'!A508)</f>
        <v>2.9</v>
      </c>
      <c r="B507" s="4">
        <f>IF('True_Odds_Calculator_3-way'!B508="","",'True_Odds_Calculator_3-way'!B508)</f>
        <v>2.95</v>
      </c>
      <c r="C507" s="4">
        <f>IF('True_Odds_Calculator_3-way'!C508="","",'True_Odds_Calculator_3-way'!C508)</f>
        <v>2.91</v>
      </c>
      <c r="D507" s="4">
        <f t="shared" si="35"/>
        <v>2.7453248738202873E-2</v>
      </c>
      <c r="E507" s="4">
        <f t="shared" si="36"/>
        <v>2.9790586775854053</v>
      </c>
      <c r="F507" s="4">
        <f t="shared" si="37"/>
        <v>3.0318468105490277</v>
      </c>
      <c r="G507" s="4">
        <f t="shared" si="38"/>
        <v>2.9896123339024196</v>
      </c>
      <c r="I507" s="4">
        <f t="shared" si="39"/>
        <v>1.0274532487382029</v>
      </c>
    </row>
    <row r="508" spans="1:9" x14ac:dyDescent="0.2">
      <c r="A508" s="4">
        <f>IF('True_Odds_Calculator_3-way'!A509="","",'True_Odds_Calculator_3-way'!A509)</f>
        <v>3.41</v>
      </c>
      <c r="B508" s="4">
        <f>IF('True_Odds_Calculator_3-way'!B509="","",'True_Odds_Calculator_3-way'!B509)</f>
        <v>3.38</v>
      </c>
      <c r="C508" s="4">
        <f>IF('True_Odds_Calculator_3-way'!C509="","",'True_Odds_Calculator_3-way'!C509)</f>
        <v>2.2799999999999998</v>
      </c>
      <c r="D508" s="4">
        <f t="shared" si="35"/>
        <v>2.7709611358559982E-2</v>
      </c>
      <c r="E508" s="4">
        <f t="shared" si="36"/>
        <v>3.5208962305609601</v>
      </c>
      <c r="F508" s="4">
        <f t="shared" si="37"/>
        <v>3.4889223969456133</v>
      </c>
      <c r="G508" s="4">
        <f t="shared" si="38"/>
        <v>2.3290481341610665</v>
      </c>
      <c r="I508" s="4">
        <f t="shared" si="39"/>
        <v>1.02770961135856</v>
      </c>
    </row>
    <row r="509" spans="1:9" x14ac:dyDescent="0.2">
      <c r="A509" s="4">
        <f>IF('True_Odds_Calculator_3-way'!A510="","",'True_Odds_Calculator_3-way'!A510)</f>
        <v>3.55</v>
      </c>
      <c r="B509" s="4">
        <f>IF('True_Odds_Calculator_3-way'!B510="","",'True_Odds_Calculator_3-way'!B510)</f>
        <v>3.77</v>
      </c>
      <c r="C509" s="4">
        <f>IF('True_Odds_Calculator_3-way'!C510="","",'True_Odds_Calculator_3-way'!C510)</f>
        <v>2.08</v>
      </c>
      <c r="D509" s="4">
        <f t="shared" si="35"/>
        <v>2.7711361004221668E-2</v>
      </c>
      <c r="E509" s="4">
        <f t="shared" si="36"/>
        <v>3.670357546878749</v>
      </c>
      <c r="F509" s="4">
        <f t="shared" si="37"/>
        <v>3.906023129400606</v>
      </c>
      <c r="G509" s="4">
        <f t="shared" si="38"/>
        <v>2.120746345521531</v>
      </c>
      <c r="I509" s="4">
        <f t="shared" si="39"/>
        <v>1.0277113610042217</v>
      </c>
    </row>
    <row r="510" spans="1:9" x14ac:dyDescent="0.2">
      <c r="A510" s="4">
        <f>IF('True_Odds_Calculator_3-way'!A511="","",'True_Odds_Calculator_3-way'!A511)</f>
        <v>8.2200000000000006</v>
      </c>
      <c r="B510" s="4">
        <f>IF('True_Odds_Calculator_3-way'!B511="","",'True_Odds_Calculator_3-way'!B511)</f>
        <v>5.32</v>
      </c>
      <c r="C510" s="4">
        <f>IF('True_Odds_Calculator_3-way'!C511="","",'True_Odds_Calculator_3-way'!C511)</f>
        <v>1.38</v>
      </c>
      <c r="D510" s="4">
        <f t="shared" si="35"/>
        <v>3.4262107187995383E-2</v>
      </c>
      <c r="E510" s="4">
        <f t="shared" si="36"/>
        <v>9.0716278555176615</v>
      </c>
      <c r="F510" s="4">
        <f t="shared" si="37"/>
        <v>5.6641427603885877</v>
      </c>
      <c r="G510" s="4">
        <f t="shared" si="38"/>
        <v>1.4020978605049526</v>
      </c>
      <c r="I510" s="4">
        <f t="shared" si="39"/>
        <v>1.0342621071879954</v>
      </c>
    </row>
    <row r="511" spans="1:9" x14ac:dyDescent="0.2">
      <c r="A511" s="4">
        <f>IF('True_Odds_Calculator_3-way'!A512="","",'True_Odds_Calculator_3-way'!A512)</f>
        <v>1.57</v>
      </c>
      <c r="B511" s="4">
        <f>IF('True_Odds_Calculator_3-way'!B512="","",'True_Odds_Calculator_3-way'!B512)</f>
        <v>4.54</v>
      </c>
      <c r="C511" s="4">
        <f>IF('True_Odds_Calculator_3-way'!C512="","",'True_Odds_Calculator_3-way'!C512)</f>
        <v>5.66</v>
      </c>
      <c r="D511" s="4">
        <f t="shared" si="35"/>
        <v>3.3885437569534327E-2</v>
      </c>
      <c r="E511" s="4">
        <f t="shared" si="36"/>
        <v>1.598344040636565</v>
      </c>
      <c r="F511" s="4">
        <f t="shared" si="37"/>
        <v>4.7853948678823457</v>
      </c>
      <c r="G511" s="4">
        <f t="shared" si="38"/>
        <v>6.046559742066834</v>
      </c>
      <c r="I511" s="4">
        <f t="shared" si="39"/>
        <v>1.0338854375695343</v>
      </c>
    </row>
    <row r="512" spans="1:9" x14ac:dyDescent="0.2">
      <c r="A512" s="4">
        <f>IF('True_Odds_Calculator_3-way'!A513="","",'True_Odds_Calculator_3-way'!A513)</f>
        <v>2.2200000000000002</v>
      </c>
      <c r="B512" s="4">
        <f>IF('True_Odds_Calculator_3-way'!B513="","",'True_Odds_Calculator_3-way'!B513)</f>
        <v>2.93</v>
      </c>
      <c r="C512" s="4">
        <f>IF('True_Odds_Calculator_3-way'!C513="","",'True_Odds_Calculator_3-way'!C513)</f>
        <v>4.2</v>
      </c>
      <c r="D512" s="4">
        <f t="shared" si="35"/>
        <v>2.984261687333345E-2</v>
      </c>
      <c r="E512" s="4">
        <f t="shared" si="36"/>
        <v>2.2701325551094209</v>
      </c>
      <c r="F512" s="4">
        <f t="shared" si="37"/>
        <v>3.0179624048854206</v>
      </c>
      <c r="G512" s="4">
        <f t="shared" si="38"/>
        <v>4.3831255093986039</v>
      </c>
      <c r="I512" s="4">
        <f t="shared" si="39"/>
        <v>1.0298426168733334</v>
      </c>
    </row>
    <row r="513" spans="1:9" x14ac:dyDescent="0.2">
      <c r="A513" s="4">
        <f>IF('True_Odds_Calculator_3-way'!A514="","",'True_Odds_Calculator_3-way'!A514)</f>
        <v>2.7</v>
      </c>
      <c r="B513" s="4">
        <f>IF('True_Odds_Calculator_3-way'!B514="","",'True_Odds_Calculator_3-way'!B514)</f>
        <v>3.12</v>
      </c>
      <c r="C513" s="4">
        <f>IF('True_Odds_Calculator_3-way'!C514="","",'True_Odds_Calculator_3-way'!C514)</f>
        <v>2.97</v>
      </c>
      <c r="D513" s="4">
        <f t="shared" si="35"/>
        <v>2.7583527583527445E-2</v>
      </c>
      <c r="E513" s="4">
        <f t="shared" si="36"/>
        <v>2.7687343133739692</v>
      </c>
      <c r="F513" s="4">
        <f t="shared" si="37"/>
        <v>3.2121464226289511</v>
      </c>
      <c r="G513" s="4">
        <f t="shared" si="38"/>
        <v>3.0533807829181492</v>
      </c>
      <c r="I513" s="4">
        <f t="shared" si="39"/>
        <v>1.0275835275835274</v>
      </c>
    </row>
    <row r="514" spans="1:9" x14ac:dyDescent="0.2">
      <c r="A514" s="4">
        <f>IF('True_Odds_Calculator_3-way'!A515="","",'True_Odds_Calculator_3-way'!A515)</f>
        <v>1.42</v>
      </c>
      <c r="B514" s="4">
        <f>IF('True_Odds_Calculator_3-way'!B515="","",'True_Odds_Calculator_3-way'!B515)</f>
        <v>4.7699999999999996</v>
      </c>
      <c r="C514" s="4">
        <f>IF('True_Odds_Calculator_3-way'!C515="","",'True_Odds_Calculator_3-way'!C515)</f>
        <v>8.2899999999999991</v>
      </c>
      <c r="D514" s="4">
        <f t="shared" si="35"/>
        <v>3.4496219743855194E-2</v>
      </c>
      <c r="E514" s="4">
        <f t="shared" si="36"/>
        <v>1.4435709302793318</v>
      </c>
      <c r="F514" s="4">
        <f t="shared" si="37"/>
        <v>5.0468125690679004</v>
      </c>
      <c r="G514" s="4">
        <f t="shared" si="38"/>
        <v>9.1635072397135104</v>
      </c>
      <c r="I514" s="4">
        <f t="shared" si="39"/>
        <v>1.0344962197438552</v>
      </c>
    </row>
    <row r="515" spans="1:9" x14ac:dyDescent="0.2">
      <c r="A515" s="4">
        <f>IF('True_Odds_Calculator_3-way'!A516="","",'True_Odds_Calculator_3-way'!A516)</f>
        <v>1.79</v>
      </c>
      <c r="B515" s="4">
        <f>IF('True_Odds_Calculator_3-way'!B516="","",'True_Odds_Calculator_3-way'!B516)</f>
        <v>3.48</v>
      </c>
      <c r="C515" s="4">
        <f>IF('True_Odds_Calculator_3-way'!C516="","",'True_Odds_Calculator_3-way'!C516)</f>
        <v>5.37</v>
      </c>
      <c r="D515" s="4">
        <f t="shared" ref="D515:D578" si="40">IF(A515="","",((1/A515)+(1/B515)+(1/C515))-1)</f>
        <v>3.2235279008540285E-2</v>
      </c>
      <c r="E515" s="4">
        <f t="shared" ref="E515:E578" si="41">IF(A515="","",(3*A515)/(3-($D515*A515)))</f>
        <v>1.8251035237127899</v>
      </c>
      <c r="F515" s="4">
        <f t="shared" ref="F515:F578" si="42">IF(B515="","",(3*B515)/(3-($D515*B515)))</f>
        <v>3.615182233227578</v>
      </c>
      <c r="G515" s="4">
        <f t="shared" ref="G515:G578" si="43">IF(C515="","",(3*C515)/(3-($D515*C515)))</f>
        <v>5.6988289826787</v>
      </c>
      <c r="I515" s="4">
        <f t="shared" ref="I515:I578" si="44">IF(A515="","",D515+1)</f>
        <v>1.0322352790085403</v>
      </c>
    </row>
    <row r="516" spans="1:9" x14ac:dyDescent="0.2">
      <c r="A516" s="4">
        <f>IF('True_Odds_Calculator_3-way'!A517="","",'True_Odds_Calculator_3-way'!A517)</f>
        <v>1.45</v>
      </c>
      <c r="B516" s="4">
        <f>IF('True_Odds_Calculator_3-way'!B517="","",'True_Odds_Calculator_3-way'!B517)</f>
        <v>4.71</v>
      </c>
      <c r="C516" s="4">
        <f>IF('True_Odds_Calculator_3-way'!C517="","",'True_Odds_Calculator_3-way'!C517)</f>
        <v>7.58</v>
      </c>
      <c r="D516" s="4">
        <f t="shared" si="40"/>
        <v>3.3895518838903405E-2</v>
      </c>
      <c r="E516" s="4">
        <f t="shared" si="41"/>
        <v>1.4741507674699108</v>
      </c>
      <c r="F516" s="4">
        <f t="shared" si="42"/>
        <v>4.9747353396131953</v>
      </c>
      <c r="G516" s="4">
        <f t="shared" si="43"/>
        <v>8.2899757176997131</v>
      </c>
      <c r="I516" s="4">
        <f t="shared" si="44"/>
        <v>1.0338955188389034</v>
      </c>
    </row>
    <row r="517" spans="1:9" x14ac:dyDescent="0.2">
      <c r="A517" s="4">
        <f>IF('True_Odds_Calculator_3-way'!A518="","",'True_Odds_Calculator_3-way'!A518)</f>
        <v>3.47</v>
      </c>
      <c r="B517" s="4">
        <f>IF('True_Odds_Calculator_3-way'!B518="","",'True_Odds_Calculator_3-way'!B518)</f>
        <v>3.17</v>
      </c>
      <c r="C517" s="4">
        <f>IF('True_Odds_Calculator_3-way'!C518="","",'True_Odds_Calculator_3-way'!C518)</f>
        <v>2.36</v>
      </c>
      <c r="D517" s="4">
        <f t="shared" si="40"/>
        <v>2.7370664848879178E-2</v>
      </c>
      <c r="E517" s="4">
        <f t="shared" si="41"/>
        <v>3.583447414501701</v>
      </c>
      <c r="F517" s="4">
        <f t="shared" si="42"/>
        <v>3.2644122512309144</v>
      </c>
      <c r="G517" s="4">
        <f t="shared" si="43"/>
        <v>2.4119327462302831</v>
      </c>
      <c r="I517" s="4">
        <f t="shared" si="44"/>
        <v>1.0273706648488792</v>
      </c>
    </row>
    <row r="518" spans="1:9" x14ac:dyDescent="0.2">
      <c r="A518" s="4">
        <f>IF('True_Odds_Calculator_3-way'!A519="","",'True_Odds_Calculator_3-way'!A519)</f>
        <v>2.88</v>
      </c>
      <c r="B518" s="4">
        <f>IF('True_Odds_Calculator_3-way'!B519="","",'True_Odds_Calculator_3-way'!B519)</f>
        <v>3</v>
      </c>
      <c r="C518" s="4">
        <f>IF('True_Odds_Calculator_3-way'!C519="","",'True_Odds_Calculator_3-way'!C519)</f>
        <v>2.89</v>
      </c>
      <c r="D518" s="4">
        <f t="shared" si="40"/>
        <v>2.6576316801230293E-2</v>
      </c>
      <c r="E518" s="4">
        <f t="shared" si="41"/>
        <v>2.9554019505728624</v>
      </c>
      <c r="F518" s="4">
        <f t="shared" si="42"/>
        <v>3.0819057022957295</v>
      </c>
      <c r="G518" s="4">
        <f t="shared" si="43"/>
        <v>2.9659333871810709</v>
      </c>
      <c r="I518" s="4">
        <f t="shared" si="44"/>
        <v>1.0265763168012303</v>
      </c>
    </row>
    <row r="519" spans="1:9" x14ac:dyDescent="0.2">
      <c r="A519" s="4">
        <f>IF('True_Odds_Calculator_3-way'!A520="","",'True_Odds_Calculator_3-way'!A520)</f>
        <v>2.99</v>
      </c>
      <c r="B519" s="4">
        <f>IF('True_Odds_Calculator_3-way'!B520="","",'True_Odds_Calculator_3-way'!B520)</f>
        <v>3.43</v>
      </c>
      <c r="C519" s="4">
        <f>IF('True_Odds_Calculator_3-way'!C520="","",'True_Odds_Calculator_3-way'!C520)</f>
        <v>2.42</v>
      </c>
      <c r="D519" s="4">
        <f t="shared" si="40"/>
        <v>3.9216490535358028E-2</v>
      </c>
      <c r="E519" s="4">
        <f t="shared" si="41"/>
        <v>3.1116200626750685</v>
      </c>
      <c r="F519" s="4">
        <f t="shared" si="42"/>
        <v>3.5910120789459143</v>
      </c>
      <c r="G519" s="4">
        <f t="shared" si="43"/>
        <v>2.4990567498721381</v>
      </c>
      <c r="I519" s="4">
        <f t="shared" si="44"/>
        <v>1.039216490535358</v>
      </c>
    </row>
    <row r="520" spans="1:9" x14ac:dyDescent="0.2">
      <c r="A520" s="4">
        <f>IF('True_Odds_Calculator_3-way'!A521="","",'True_Odds_Calculator_3-way'!A521)</f>
        <v>2.65</v>
      </c>
      <c r="B520" s="4">
        <f>IF('True_Odds_Calculator_3-way'!B521="","",'True_Odds_Calculator_3-way'!B521)</f>
        <v>3.62</v>
      </c>
      <c r="C520" s="4">
        <f>IF('True_Odds_Calculator_3-way'!C521="","",'True_Odds_Calculator_3-way'!C521)</f>
        <v>2.6</v>
      </c>
      <c r="D520" s="4">
        <f t="shared" si="40"/>
        <v>3.821696910407435E-2</v>
      </c>
      <c r="E520" s="4">
        <f t="shared" si="41"/>
        <v>2.7425850719134397</v>
      </c>
      <c r="F520" s="4">
        <f t="shared" si="42"/>
        <v>3.795007303416376</v>
      </c>
      <c r="G520" s="4">
        <f t="shared" si="43"/>
        <v>2.6890655434884176</v>
      </c>
      <c r="I520" s="4">
        <f t="shared" si="44"/>
        <v>1.0382169691040743</v>
      </c>
    </row>
    <row r="521" spans="1:9" x14ac:dyDescent="0.2">
      <c r="A521" s="4">
        <f>IF('True_Odds_Calculator_3-way'!A522="","",'True_Odds_Calculator_3-way'!A522)</f>
        <v>1.62</v>
      </c>
      <c r="B521" s="4">
        <f>IF('True_Odds_Calculator_3-way'!B522="","",'True_Odds_Calculator_3-way'!B522)</f>
        <v>4.24</v>
      </c>
      <c r="C521" s="4">
        <f>IF('True_Odds_Calculator_3-way'!C522="","",'True_Odds_Calculator_3-way'!C522)</f>
        <v>5.22</v>
      </c>
      <c r="D521" s="4">
        <f t="shared" si="40"/>
        <v>4.4703888447111151E-2</v>
      </c>
      <c r="E521" s="4">
        <f t="shared" si="41"/>
        <v>1.6600743606781803</v>
      </c>
      <c r="F521" s="4">
        <f t="shared" si="42"/>
        <v>4.5259567145730841</v>
      </c>
      <c r="G521" s="4">
        <f t="shared" si="43"/>
        <v>5.6602838545415963</v>
      </c>
      <c r="I521" s="4">
        <f t="shared" si="44"/>
        <v>1.0447038884471112</v>
      </c>
    </row>
    <row r="522" spans="1:9" x14ac:dyDescent="0.2">
      <c r="A522" s="4">
        <f>IF('True_Odds_Calculator_3-way'!A523="","",'True_Odds_Calculator_3-way'!A523)</f>
        <v>1.52</v>
      </c>
      <c r="B522" s="4">
        <f>IF('True_Odds_Calculator_3-way'!B523="","",'True_Odds_Calculator_3-way'!B523)</f>
        <v>4.4400000000000004</v>
      </c>
      <c r="C522" s="4">
        <f>IF('True_Odds_Calculator_3-way'!C523="","",'True_Odds_Calculator_3-way'!C523)</f>
        <v>6.25</v>
      </c>
      <c r="D522" s="4">
        <f t="shared" si="40"/>
        <v>4.3119962067330375E-2</v>
      </c>
      <c r="E522" s="4">
        <f t="shared" si="41"/>
        <v>1.5539498374087575</v>
      </c>
      <c r="F522" s="4">
        <f t="shared" si="42"/>
        <v>4.7426652474401445</v>
      </c>
      <c r="G522" s="4">
        <f t="shared" si="43"/>
        <v>6.866873602639517</v>
      </c>
      <c r="I522" s="4">
        <f t="shared" si="44"/>
        <v>1.0431199620673304</v>
      </c>
    </row>
    <row r="523" spans="1:9" x14ac:dyDescent="0.2">
      <c r="A523" s="4">
        <f>IF('True_Odds_Calculator_3-way'!A524="","",'True_Odds_Calculator_3-way'!A524)</f>
        <v>1.22</v>
      </c>
      <c r="B523" s="4">
        <f>IF('True_Odds_Calculator_3-way'!B524="","",'True_Odds_Calculator_3-way'!B524)</f>
        <v>6.51</v>
      </c>
      <c r="C523" s="4">
        <f>IF('True_Odds_Calculator_3-way'!C524="","",'True_Odds_Calculator_3-way'!C524)</f>
        <v>12.98</v>
      </c>
      <c r="D523" s="4">
        <f t="shared" si="40"/>
        <v>5.0323564642058116E-2</v>
      </c>
      <c r="E523" s="4">
        <f t="shared" si="41"/>
        <v>1.2454888245313884</v>
      </c>
      <c r="F523" s="4">
        <f t="shared" si="42"/>
        <v>7.3080552365233213</v>
      </c>
      <c r="G523" s="4">
        <f t="shared" si="43"/>
        <v>16.592806301021376</v>
      </c>
      <c r="I523" s="4">
        <f t="shared" si="44"/>
        <v>1.0503235646420581</v>
      </c>
    </row>
    <row r="524" spans="1:9" x14ac:dyDescent="0.2">
      <c r="A524" s="4">
        <f>IF('True_Odds_Calculator_3-way'!A525="","",'True_Odds_Calculator_3-way'!A525)</f>
        <v>3.85</v>
      </c>
      <c r="B524" s="4">
        <f>IF('True_Odds_Calculator_3-way'!B525="","",'True_Odds_Calculator_3-way'!B525)</f>
        <v>3.31</v>
      </c>
      <c r="C524" s="4">
        <f>IF('True_Odds_Calculator_3-way'!C525="","",'True_Odds_Calculator_3-way'!C525)</f>
        <v>2.17</v>
      </c>
      <c r="D524" s="4">
        <f t="shared" si="40"/>
        <v>2.2684556453195004E-2</v>
      </c>
      <c r="E524" s="4">
        <f t="shared" si="41"/>
        <v>3.9654413228560386</v>
      </c>
      <c r="F524" s="4">
        <f t="shared" si="42"/>
        <v>3.3949714757146108</v>
      </c>
      <c r="G524" s="4">
        <f t="shared" si="43"/>
        <v>2.2062004305751146</v>
      </c>
      <c r="I524" s="4">
        <f t="shared" si="44"/>
        <v>1.022684556453195</v>
      </c>
    </row>
    <row r="525" spans="1:9" x14ac:dyDescent="0.2">
      <c r="A525" s="4">
        <f>IF('True_Odds_Calculator_3-way'!A526="","",'True_Odds_Calculator_3-way'!A526)</f>
        <v>1.56</v>
      </c>
      <c r="B525" s="4">
        <f>IF('True_Odds_Calculator_3-way'!B526="","",'True_Odds_Calculator_3-way'!B526)</f>
        <v>4.03</v>
      </c>
      <c r="C525" s="4">
        <f>IF('True_Odds_Calculator_3-way'!C526="","",'True_Odds_Calculator_3-way'!C526)</f>
        <v>7.27</v>
      </c>
      <c r="D525" s="4">
        <f t="shared" si="40"/>
        <v>2.6716180685209423E-2</v>
      </c>
      <c r="E525" s="4">
        <f t="shared" si="41"/>
        <v>1.581977486106553</v>
      </c>
      <c r="F525" s="4">
        <f t="shared" si="42"/>
        <v>4.1800154719744844</v>
      </c>
      <c r="G525" s="4">
        <f t="shared" si="43"/>
        <v>7.7732579049460826</v>
      </c>
      <c r="I525" s="4">
        <f t="shared" si="44"/>
        <v>1.0267161806852094</v>
      </c>
    </row>
    <row r="526" spans="1:9" x14ac:dyDescent="0.2">
      <c r="A526" s="4">
        <f>IF('True_Odds_Calculator_3-way'!A527="","",'True_Odds_Calculator_3-way'!A527)</f>
        <v>2.52</v>
      </c>
      <c r="B526" s="4">
        <f>IF('True_Odds_Calculator_3-way'!B527="","",'True_Odds_Calculator_3-way'!B527)</f>
        <v>3.28</v>
      </c>
      <c r="C526" s="4">
        <f>IF('True_Odds_Calculator_3-way'!C527="","",'True_Odds_Calculator_3-way'!C527)</f>
        <v>3.12</v>
      </c>
      <c r="D526" s="4">
        <f t="shared" si="40"/>
        <v>2.2216266118705086E-2</v>
      </c>
      <c r="E526" s="4">
        <f t="shared" si="41"/>
        <v>2.5679216905860462</v>
      </c>
      <c r="F526" s="4">
        <f t="shared" si="42"/>
        <v>3.3616538467955883</v>
      </c>
      <c r="G526" s="4">
        <f t="shared" si="43"/>
        <v>3.1937923053754576</v>
      </c>
      <c r="I526" s="4">
        <f t="shared" si="44"/>
        <v>1.0222162661187051</v>
      </c>
    </row>
    <row r="527" spans="1:9" x14ac:dyDescent="0.2">
      <c r="A527" s="4">
        <f>IF('True_Odds_Calculator_3-way'!A528="","",'True_Odds_Calculator_3-way'!A528)</f>
        <v>6.37</v>
      </c>
      <c r="B527" s="4">
        <f>IF('True_Odds_Calculator_3-way'!B528="","",'True_Odds_Calculator_3-way'!B528)</f>
        <v>4.04</v>
      </c>
      <c r="C527" s="4">
        <f>IF('True_Odds_Calculator_3-way'!C528="","",'True_Odds_Calculator_3-way'!C528)</f>
        <v>1.61</v>
      </c>
      <c r="D527" s="4">
        <f t="shared" si="40"/>
        <v>2.5628636169193308E-2</v>
      </c>
      <c r="E527" s="4">
        <f t="shared" si="41"/>
        <v>6.736592834943913</v>
      </c>
      <c r="F527" s="4">
        <f t="shared" si="42"/>
        <v>4.1844177731946717</v>
      </c>
      <c r="G527" s="4">
        <f t="shared" si="43"/>
        <v>1.6324528127040909</v>
      </c>
      <c r="I527" s="4">
        <f t="shared" si="44"/>
        <v>1.0256286361691933</v>
      </c>
    </row>
    <row r="528" spans="1:9" x14ac:dyDescent="0.2">
      <c r="A528" s="4">
        <f>IF('True_Odds_Calculator_3-way'!A529="","",'True_Odds_Calculator_3-way'!A529)</f>
        <v>1.48</v>
      </c>
      <c r="B528" s="4">
        <f>IF('True_Odds_Calculator_3-way'!B529="","",'True_Odds_Calculator_3-way'!B529)</f>
        <v>4.37</v>
      </c>
      <c r="C528" s="4">
        <f>IF('True_Odds_Calculator_3-way'!C529="","",'True_Odds_Calculator_3-way'!C529)</f>
        <v>7.61</v>
      </c>
      <c r="D528" s="4">
        <f t="shared" si="40"/>
        <v>3.5914672298810846E-2</v>
      </c>
      <c r="E528" s="4">
        <f t="shared" si="41"/>
        <v>1.5066954875128054</v>
      </c>
      <c r="F528" s="4">
        <f t="shared" si="42"/>
        <v>4.6112402912912422</v>
      </c>
      <c r="G528" s="4">
        <f t="shared" si="43"/>
        <v>8.3727910008746154</v>
      </c>
      <c r="I528" s="4">
        <f t="shared" si="44"/>
        <v>1.0359146722988108</v>
      </c>
    </row>
    <row r="529" spans="1:9" x14ac:dyDescent="0.2">
      <c r="A529" s="4">
        <f>IF('True_Odds_Calculator_3-way'!A530="","",'True_Odds_Calculator_3-way'!A530)</f>
        <v>3.7</v>
      </c>
      <c r="B529" s="4">
        <f>IF('True_Odds_Calculator_3-way'!B530="","",'True_Odds_Calculator_3-way'!B530)</f>
        <v>2.96</v>
      </c>
      <c r="C529" s="4">
        <f>IF('True_Odds_Calculator_3-way'!C530="","",'True_Odds_Calculator_3-way'!C530)</f>
        <v>2.35</v>
      </c>
      <c r="D529" s="4">
        <f t="shared" si="40"/>
        <v>3.3640023001725083E-2</v>
      </c>
      <c r="E529" s="4">
        <f t="shared" si="41"/>
        <v>3.8601553829078803</v>
      </c>
      <c r="F529" s="4">
        <f t="shared" si="42"/>
        <v>3.0616197183098586</v>
      </c>
      <c r="G529" s="4">
        <f t="shared" si="43"/>
        <v>2.4136016655100625</v>
      </c>
      <c r="I529" s="4">
        <f t="shared" si="44"/>
        <v>1.0336400230017251</v>
      </c>
    </row>
    <row r="530" spans="1:9" x14ac:dyDescent="0.2">
      <c r="A530" s="4">
        <f>IF('True_Odds_Calculator_3-way'!A531="","",'True_Odds_Calculator_3-way'!A531)</f>
        <v>2.38</v>
      </c>
      <c r="B530" s="4">
        <f>IF('True_Odds_Calculator_3-way'!B531="","",'True_Odds_Calculator_3-way'!B531)</f>
        <v>3.14</v>
      </c>
      <c r="C530" s="4">
        <f>IF('True_Odds_Calculator_3-way'!C531="","",'True_Odds_Calculator_3-way'!C531)</f>
        <v>3.41</v>
      </c>
      <c r="D530" s="4">
        <f t="shared" si="40"/>
        <v>3.1894536771317927E-2</v>
      </c>
      <c r="E530" s="4">
        <f t="shared" si="41"/>
        <v>2.4417844704333636</v>
      </c>
      <c r="F530" s="4">
        <f t="shared" si="42"/>
        <v>3.2484425917028075</v>
      </c>
      <c r="G530" s="4">
        <f t="shared" si="43"/>
        <v>3.5382746885565535</v>
      </c>
      <c r="I530" s="4">
        <f t="shared" si="44"/>
        <v>1.0318945367713179</v>
      </c>
    </row>
    <row r="531" spans="1:9" x14ac:dyDescent="0.2">
      <c r="A531" s="4">
        <f>IF('True_Odds_Calculator_3-way'!A532="","",'True_Odds_Calculator_3-way'!A532)</f>
        <v>2.87</v>
      </c>
      <c r="B531" s="4">
        <f>IF('True_Odds_Calculator_3-way'!B532="","",'True_Odds_Calculator_3-way'!B532)</f>
        <v>3.39</v>
      </c>
      <c r="C531" s="4">
        <f>IF('True_Odds_Calculator_3-way'!C532="","",'True_Odds_Calculator_3-way'!C532)</f>
        <v>2.5299999999999998</v>
      </c>
      <c r="D531" s="4">
        <f t="shared" si="40"/>
        <v>3.867422348263938E-2</v>
      </c>
      <c r="E531" s="4">
        <f t="shared" si="41"/>
        <v>2.9802648537345164</v>
      </c>
      <c r="F531" s="4">
        <f t="shared" si="42"/>
        <v>3.5449196256273416</v>
      </c>
      <c r="G531" s="4">
        <f t="shared" si="43"/>
        <v>2.6152986501701427</v>
      </c>
      <c r="I531" s="4">
        <f t="shared" si="44"/>
        <v>1.0386742234826394</v>
      </c>
    </row>
    <row r="532" spans="1:9" x14ac:dyDescent="0.2">
      <c r="A532" s="4">
        <f>IF('True_Odds_Calculator_3-way'!A533="","",'True_Odds_Calculator_3-way'!A533)</f>
        <v>2.11</v>
      </c>
      <c r="B532" s="4">
        <f>IF('True_Odds_Calculator_3-way'!B533="","",'True_Odds_Calculator_3-way'!B533)</f>
        <v>3.35</v>
      </c>
      <c r="C532" s="4">
        <f>IF('True_Odds_Calculator_3-way'!C533="","",'True_Odds_Calculator_3-way'!C533)</f>
        <v>3.75</v>
      </c>
      <c r="D532" s="4">
        <f t="shared" si="40"/>
        <v>3.910777864233328E-2</v>
      </c>
      <c r="E532" s="4">
        <f t="shared" si="41"/>
        <v>2.1696787593747762</v>
      </c>
      <c r="F532" s="4">
        <f t="shared" si="42"/>
        <v>3.5029762068642731</v>
      </c>
      <c r="G532" s="4">
        <f t="shared" si="43"/>
        <v>3.9427397413093193</v>
      </c>
      <c r="I532" s="4">
        <f t="shared" si="44"/>
        <v>1.0391077786423333</v>
      </c>
    </row>
    <row r="533" spans="1:9" x14ac:dyDescent="0.2">
      <c r="A533" s="4">
        <f>IF('True_Odds_Calculator_3-way'!A534="","",'True_Odds_Calculator_3-way'!A534)</f>
        <v>2.48</v>
      </c>
      <c r="B533" s="4">
        <f>IF('True_Odds_Calculator_3-way'!B534="","",'True_Odds_Calculator_3-way'!B534)</f>
        <v>3.1</v>
      </c>
      <c r="C533" s="4">
        <f>IF('True_Odds_Calculator_3-way'!C534="","",'True_Odds_Calculator_3-way'!C534)</f>
        <v>3.2</v>
      </c>
      <c r="D533" s="4">
        <f t="shared" si="40"/>
        <v>3.8306451612903247E-2</v>
      </c>
      <c r="E533" s="4">
        <f t="shared" si="41"/>
        <v>2.5611015490533564</v>
      </c>
      <c r="F533" s="4">
        <f t="shared" si="42"/>
        <v>3.2277657266811279</v>
      </c>
      <c r="G533" s="4">
        <f t="shared" si="43"/>
        <v>3.3363228699551573</v>
      </c>
      <c r="I533" s="4">
        <f t="shared" si="44"/>
        <v>1.0383064516129032</v>
      </c>
    </row>
    <row r="534" spans="1:9" x14ac:dyDescent="0.2">
      <c r="A534" s="4">
        <f>IF('True_Odds_Calculator_3-way'!A535="","",'True_Odds_Calculator_3-way'!A535)</f>
        <v>2.88</v>
      </c>
      <c r="B534" s="4">
        <f>IF('True_Odds_Calculator_3-way'!B535="","",'True_Odds_Calculator_3-way'!B535)</f>
        <v>3.44</v>
      </c>
      <c r="C534" s="4">
        <f>IF('True_Odds_Calculator_3-way'!C535="","",'True_Odds_Calculator_3-way'!C535)</f>
        <v>2.5</v>
      </c>
      <c r="D534" s="4">
        <f t="shared" si="40"/>
        <v>3.7919896640826956E-2</v>
      </c>
      <c r="E534" s="4">
        <f t="shared" si="41"/>
        <v>2.9888016475736907</v>
      </c>
      <c r="F534" s="4">
        <f t="shared" si="42"/>
        <v>3.5963757453728804</v>
      </c>
      <c r="G534" s="4">
        <f t="shared" si="43"/>
        <v>2.5815776307743623</v>
      </c>
      <c r="I534" s="4">
        <f t="shared" si="44"/>
        <v>1.037919896640827</v>
      </c>
    </row>
    <row r="535" spans="1:9" x14ac:dyDescent="0.2">
      <c r="A535" s="4">
        <f>IF('True_Odds_Calculator_3-way'!A536="","",'True_Odds_Calculator_3-way'!A536)</f>
        <v>1.63</v>
      </c>
      <c r="B535" s="4">
        <f>IF('True_Odds_Calculator_3-way'!B536="","",'True_Odds_Calculator_3-way'!B536)</f>
        <v>3.92</v>
      </c>
      <c r="C535" s="4">
        <f>IF('True_Odds_Calculator_3-way'!C536="","",'True_Odds_Calculator_3-way'!C536)</f>
        <v>5.67</v>
      </c>
      <c r="D535" s="4">
        <f t="shared" si="40"/>
        <v>4.4965816365173605E-2</v>
      </c>
      <c r="E535" s="4">
        <f t="shared" si="41"/>
        <v>1.6708205296186023</v>
      </c>
      <c r="F535" s="4">
        <f t="shared" si="42"/>
        <v>4.1646982331306246</v>
      </c>
      <c r="G535" s="4">
        <f t="shared" si="43"/>
        <v>6.1966223885290823</v>
      </c>
      <c r="I535" s="4">
        <f t="shared" si="44"/>
        <v>1.0449658163651736</v>
      </c>
    </row>
    <row r="536" spans="1:9" x14ac:dyDescent="0.2">
      <c r="A536" s="4">
        <f>IF('True_Odds_Calculator_3-way'!A537="","",'True_Odds_Calculator_3-way'!A537)</f>
        <v>3.73</v>
      </c>
      <c r="B536" s="4">
        <f>IF('True_Odds_Calculator_3-way'!B537="","",'True_Odds_Calculator_3-way'!B537)</f>
        <v>3.81</v>
      </c>
      <c r="C536" s="4">
        <f>IF('True_Odds_Calculator_3-way'!C537="","",'True_Odds_Calculator_3-way'!C537)</f>
        <v>1.96</v>
      </c>
      <c r="D536" s="4">
        <f t="shared" si="40"/>
        <v>4.076778797901115E-2</v>
      </c>
      <c r="E536" s="4">
        <f t="shared" si="41"/>
        <v>3.9291611213637041</v>
      </c>
      <c r="F536" s="4">
        <f t="shared" si="42"/>
        <v>4.0180340790104347</v>
      </c>
      <c r="G536" s="4">
        <f t="shared" si="43"/>
        <v>2.0136330246206424</v>
      </c>
      <c r="I536" s="4">
        <f t="shared" si="44"/>
        <v>1.0407677879790111</v>
      </c>
    </row>
    <row r="537" spans="1:9" x14ac:dyDescent="0.2">
      <c r="A537" s="4">
        <f>IF('True_Odds_Calculator_3-way'!A538="","",'True_Odds_Calculator_3-way'!A538)</f>
        <v>1.68</v>
      </c>
      <c r="B537" s="4">
        <f>IF('True_Odds_Calculator_3-way'!B538="","",'True_Odds_Calculator_3-way'!B538)</f>
        <v>4.18</v>
      </c>
      <c r="C537" s="4">
        <f>IF('True_Odds_Calculator_3-way'!C538="","",'True_Odds_Calculator_3-way'!C538)</f>
        <v>4.8099999999999996</v>
      </c>
      <c r="D537" s="4">
        <f t="shared" si="40"/>
        <v>4.2372752899068722E-2</v>
      </c>
      <c r="E537" s="4">
        <f t="shared" si="41"/>
        <v>1.7208332065349703</v>
      </c>
      <c r="F537" s="4">
        <f t="shared" si="42"/>
        <v>4.4422687437333259</v>
      </c>
      <c r="G537" s="4">
        <f t="shared" si="43"/>
        <v>5.1605989505775742</v>
      </c>
      <c r="I537" s="4">
        <f t="shared" si="44"/>
        <v>1.0423727528990687</v>
      </c>
    </row>
    <row r="538" spans="1:9" x14ac:dyDescent="0.2">
      <c r="A538" s="4">
        <f>IF('True_Odds_Calculator_3-way'!A539="","",'True_Odds_Calculator_3-way'!A539)</f>
        <v>1.79</v>
      </c>
      <c r="B538" s="4">
        <f>IF('True_Odds_Calculator_3-way'!B539="","",'True_Odds_Calculator_3-way'!B539)</f>
        <v>4.05</v>
      </c>
      <c r="C538" s="4">
        <f>IF('True_Odds_Calculator_3-way'!C539="","",'True_Odds_Calculator_3-way'!C539)</f>
        <v>4.22</v>
      </c>
      <c r="D538" s="4">
        <f t="shared" si="40"/>
        <v>4.2539622768558161E-2</v>
      </c>
      <c r="E538" s="4">
        <f t="shared" si="41"/>
        <v>1.8366169657599447</v>
      </c>
      <c r="F538" s="4">
        <f t="shared" si="42"/>
        <v>4.2967562250731373</v>
      </c>
      <c r="G538" s="4">
        <f t="shared" si="43"/>
        <v>4.4885932423635824</v>
      </c>
      <c r="I538" s="4">
        <f t="shared" si="44"/>
        <v>1.0425396227685582</v>
      </c>
    </row>
    <row r="539" spans="1:9" x14ac:dyDescent="0.2">
      <c r="A539" s="4">
        <f>IF('True_Odds_Calculator_3-way'!A540="","",'True_Odds_Calculator_3-way'!A540)</f>
        <v>5.5</v>
      </c>
      <c r="B539" s="4">
        <f>IF('True_Odds_Calculator_3-way'!B540="","",'True_Odds_Calculator_3-way'!B540)</f>
        <v>4.04</v>
      </c>
      <c r="C539" s="4">
        <f>IF('True_Odds_Calculator_3-way'!C540="","",'True_Odds_Calculator_3-way'!C540)</f>
        <v>1.68</v>
      </c>
      <c r="D539" s="4">
        <f t="shared" si="40"/>
        <v>2.4581029531524523E-2</v>
      </c>
      <c r="E539" s="4">
        <f t="shared" si="41"/>
        <v>5.7595556469862164</v>
      </c>
      <c r="F539" s="4">
        <f t="shared" si="42"/>
        <v>4.1783123899352299</v>
      </c>
      <c r="G539" s="4">
        <f t="shared" si="43"/>
        <v>1.7034486115505367</v>
      </c>
      <c r="I539" s="4">
        <f t="shared" si="44"/>
        <v>1.0245810295315245</v>
      </c>
    </row>
    <row r="540" spans="1:9" x14ac:dyDescent="0.2">
      <c r="A540" s="4">
        <f>IF('True_Odds_Calculator_3-way'!A541="","",'True_Odds_Calculator_3-way'!A541)</f>
        <v>5.3</v>
      </c>
      <c r="B540" s="4">
        <f>IF('True_Odds_Calculator_3-way'!B541="","",'True_Odds_Calculator_3-way'!B541)</f>
        <v>4.07</v>
      </c>
      <c r="C540" s="4">
        <f>IF('True_Odds_Calculator_3-way'!C541="","",'True_Odds_Calculator_3-way'!C541)</f>
        <v>1.69</v>
      </c>
      <c r="D540" s="4">
        <f t="shared" si="40"/>
        <v>2.609546731462542E-2</v>
      </c>
      <c r="E540" s="4">
        <f t="shared" si="41"/>
        <v>5.5561495641801102</v>
      </c>
      <c r="F540" s="4">
        <f t="shared" si="42"/>
        <v>4.2193780095363786</v>
      </c>
      <c r="G540" s="4">
        <f t="shared" si="43"/>
        <v>1.7152144179365383</v>
      </c>
      <c r="I540" s="4">
        <f t="shared" si="44"/>
        <v>1.0260954673146254</v>
      </c>
    </row>
    <row r="541" spans="1:9" x14ac:dyDescent="0.2">
      <c r="A541" s="4">
        <f>IF('True_Odds_Calculator_3-way'!A542="","",'True_Odds_Calculator_3-way'!A542)</f>
        <v>2.12</v>
      </c>
      <c r="B541" s="4">
        <f>IF('True_Odds_Calculator_3-way'!B542="","",'True_Odds_Calculator_3-way'!B542)</f>
        <v>3.76</v>
      </c>
      <c r="C541" s="4">
        <f>IF('True_Odds_Calculator_3-way'!C542="","",'True_Odds_Calculator_3-way'!C542)</f>
        <v>3.51</v>
      </c>
      <c r="D541" s="4">
        <f t="shared" si="40"/>
        <v>2.2555844916342549E-2</v>
      </c>
      <c r="E541" s="4">
        <f t="shared" si="41"/>
        <v>2.1543390085117409</v>
      </c>
      <c r="F541" s="4">
        <f t="shared" si="42"/>
        <v>3.8693875564065601</v>
      </c>
      <c r="G541" s="4">
        <f t="shared" si="43"/>
        <v>3.6051408885776581</v>
      </c>
      <c r="I541" s="4">
        <f t="shared" si="44"/>
        <v>1.0225558449163425</v>
      </c>
    </row>
    <row r="542" spans="1:9" x14ac:dyDescent="0.2">
      <c r="A542" s="4">
        <f>IF('True_Odds_Calculator_3-way'!A543="","",'True_Odds_Calculator_3-way'!A543)</f>
        <v>2.41</v>
      </c>
      <c r="B542" s="4">
        <f>IF('True_Odds_Calculator_3-way'!B543="","",'True_Odds_Calculator_3-way'!B543)</f>
        <v>3.31</v>
      </c>
      <c r="C542" s="4">
        <f>IF('True_Odds_Calculator_3-way'!C543="","",'True_Odds_Calculator_3-way'!C543)</f>
        <v>3.22</v>
      </c>
      <c r="D542" s="4">
        <f t="shared" si="40"/>
        <v>2.761156917265728E-2</v>
      </c>
      <c r="E542" s="4">
        <f t="shared" si="41"/>
        <v>2.4646695598790762</v>
      </c>
      <c r="F542" s="4">
        <f t="shared" si="42"/>
        <v>3.4140069172609078</v>
      </c>
      <c r="G542" s="4">
        <f t="shared" si="43"/>
        <v>3.3183438232143208</v>
      </c>
      <c r="I542" s="4">
        <f t="shared" si="44"/>
        <v>1.0276115691726573</v>
      </c>
    </row>
    <row r="543" spans="1:9" x14ac:dyDescent="0.2">
      <c r="A543" s="4">
        <f>IF('True_Odds_Calculator_3-way'!A544="","",'True_Odds_Calculator_3-way'!A544)</f>
        <v>2.09</v>
      </c>
      <c r="B543" s="4">
        <f>IF('True_Odds_Calculator_3-way'!B544="","",'True_Odds_Calculator_3-way'!B544)</f>
        <v>3.36</v>
      </c>
      <c r="C543" s="4">
        <f>IF('True_Odds_Calculator_3-way'!C544="","",'True_Odds_Calculator_3-way'!C544)</f>
        <v>3.98</v>
      </c>
      <c r="D543" s="4">
        <f t="shared" si="40"/>
        <v>2.734422854761398E-2</v>
      </c>
      <c r="E543" s="4">
        <f t="shared" si="41"/>
        <v>2.1305872884772108</v>
      </c>
      <c r="F543" s="4">
        <f t="shared" si="42"/>
        <v>3.4661527868631263</v>
      </c>
      <c r="G543" s="4">
        <f t="shared" si="43"/>
        <v>4.1298159991709582</v>
      </c>
      <c r="I543" s="4">
        <f t="shared" si="44"/>
        <v>1.027344228547614</v>
      </c>
    </row>
    <row r="544" spans="1:9" x14ac:dyDescent="0.2">
      <c r="A544" s="4">
        <f>IF('True_Odds_Calculator_3-way'!A545="","",'True_Odds_Calculator_3-way'!A545)</f>
        <v>5.49</v>
      </c>
      <c r="B544" s="4">
        <f>IF('True_Odds_Calculator_3-way'!B545="","",'True_Odds_Calculator_3-way'!B545)</f>
        <v>4.2</v>
      </c>
      <c r="C544" s="4">
        <f>IF('True_Odds_Calculator_3-way'!C545="","",'True_Odds_Calculator_3-way'!C545)</f>
        <v>1.64</v>
      </c>
      <c r="D544" s="4">
        <f t="shared" si="40"/>
        <v>3.0000698133445081E-2</v>
      </c>
      <c r="E544" s="4">
        <f t="shared" si="41"/>
        <v>5.8089169626288815</v>
      </c>
      <c r="F544" s="4">
        <f t="shared" si="42"/>
        <v>4.3841380845498907</v>
      </c>
      <c r="G544" s="4">
        <f t="shared" si="43"/>
        <v>1.6673450959089657</v>
      </c>
      <c r="I544" s="4">
        <f t="shared" si="44"/>
        <v>1.0300006981334451</v>
      </c>
    </row>
    <row r="545" spans="1:9" x14ac:dyDescent="0.2">
      <c r="A545" s="4">
        <f>IF('True_Odds_Calculator_3-way'!A546="","",'True_Odds_Calculator_3-way'!A546)</f>
        <v>2.73</v>
      </c>
      <c r="B545" s="4">
        <f>IF('True_Odds_Calculator_3-way'!B546="","",'True_Odds_Calculator_3-way'!B546)</f>
        <v>3.38</v>
      </c>
      <c r="C545" s="4">
        <f>IF('True_Odds_Calculator_3-way'!C546="","",'True_Odds_Calculator_3-way'!C546)</f>
        <v>2.78</v>
      </c>
      <c r="D545" s="4">
        <f t="shared" si="40"/>
        <v>2.1870584681874083E-2</v>
      </c>
      <c r="E545" s="4">
        <f t="shared" si="41"/>
        <v>2.7854364016555273</v>
      </c>
      <c r="F545" s="4">
        <f t="shared" si="42"/>
        <v>3.4653901901601878</v>
      </c>
      <c r="G545" s="4">
        <f t="shared" si="43"/>
        <v>2.837507022189159</v>
      </c>
      <c r="I545" s="4">
        <f t="shared" si="44"/>
        <v>1.0218705846818741</v>
      </c>
    </row>
    <row r="546" spans="1:9" x14ac:dyDescent="0.2">
      <c r="A546" s="4">
        <f>IF('True_Odds_Calculator_3-way'!A547="","",'True_Odds_Calculator_3-way'!A547)</f>
        <v>2.94</v>
      </c>
      <c r="B546" s="4">
        <f>IF('True_Odds_Calculator_3-way'!B547="","",'True_Odds_Calculator_3-way'!B547)</f>
        <v>3.55</v>
      </c>
      <c r="C546" s="4">
        <f>IF('True_Odds_Calculator_3-way'!C547="","",'True_Odds_Calculator_3-way'!C547)</f>
        <v>2.4900000000000002</v>
      </c>
      <c r="D546" s="4">
        <f t="shared" si="40"/>
        <v>2.3432620969650264E-2</v>
      </c>
      <c r="E546" s="4">
        <f t="shared" si="41"/>
        <v>3.0091008983953009</v>
      </c>
      <c r="F546" s="4">
        <f t="shared" si="42"/>
        <v>3.6512438866417227</v>
      </c>
      <c r="G546" s="4">
        <f t="shared" si="43"/>
        <v>2.5393887635443</v>
      </c>
      <c r="I546" s="4">
        <f t="shared" si="44"/>
        <v>1.0234326209696503</v>
      </c>
    </row>
    <row r="547" spans="1:9" x14ac:dyDescent="0.2">
      <c r="A547" s="4">
        <f>IF('True_Odds_Calculator_3-way'!A548="","",'True_Odds_Calculator_3-way'!A548)</f>
        <v>6.42</v>
      </c>
      <c r="B547" s="4">
        <f>IF('True_Odds_Calculator_3-way'!B548="","",'True_Odds_Calculator_3-way'!B548)</f>
        <v>4.54</v>
      </c>
      <c r="C547" s="4">
        <f>IF('True_Odds_Calculator_3-way'!C548="","",'True_Odds_Calculator_3-way'!C548)</f>
        <v>1.54</v>
      </c>
      <c r="D547" s="4">
        <f t="shared" si="40"/>
        <v>2.5378206406655446E-2</v>
      </c>
      <c r="E547" s="4">
        <f t="shared" si="41"/>
        <v>6.7886893874833163</v>
      </c>
      <c r="F547" s="4">
        <f t="shared" si="42"/>
        <v>4.7213257529327581</v>
      </c>
      <c r="G547" s="4">
        <f t="shared" si="43"/>
        <v>1.5603271293614305</v>
      </c>
      <c r="I547" s="4">
        <f t="shared" si="44"/>
        <v>1.0253782064066554</v>
      </c>
    </row>
    <row r="548" spans="1:9" x14ac:dyDescent="0.2">
      <c r="A548" s="4">
        <f>IF('True_Odds_Calculator_3-way'!A549="","",'True_Odds_Calculator_3-way'!A549)</f>
        <v>1.31</v>
      </c>
      <c r="B548" s="4">
        <f>IF('True_Odds_Calculator_3-way'!B549="","",'True_Odds_Calculator_3-way'!B549)</f>
        <v>5.85</v>
      </c>
      <c r="C548" s="4">
        <f>IF('True_Odds_Calculator_3-way'!C549="","",'True_Odds_Calculator_3-way'!C549)</f>
        <v>10.95</v>
      </c>
      <c r="D548" s="4">
        <f t="shared" si="40"/>
        <v>2.5623150479367141E-2</v>
      </c>
      <c r="E548" s="4">
        <f t="shared" si="41"/>
        <v>1.324823149069458</v>
      </c>
      <c r="F548" s="4">
        <f t="shared" si="42"/>
        <v>6.1576688050690587</v>
      </c>
      <c r="G548" s="4">
        <f t="shared" si="43"/>
        <v>12.079752834948588</v>
      </c>
      <c r="I548" s="4">
        <f t="shared" si="44"/>
        <v>1.0256231504793671</v>
      </c>
    </row>
    <row r="549" spans="1:9" x14ac:dyDescent="0.2">
      <c r="A549" s="4">
        <f>IF('True_Odds_Calculator_3-way'!A550="","",'True_Odds_Calculator_3-way'!A550)</f>
        <v>2.81</v>
      </c>
      <c r="B549" s="4">
        <f>IF('True_Odds_Calculator_3-way'!B550="","",'True_Odds_Calculator_3-way'!B550)</f>
        <v>3.33</v>
      </c>
      <c r="C549" s="4">
        <f>IF('True_Odds_Calculator_3-way'!C550="","",'True_Odds_Calculator_3-way'!C550)</f>
        <v>2.61</v>
      </c>
      <c r="D549" s="4">
        <f t="shared" si="40"/>
        <v>3.9313948873404225E-2</v>
      </c>
      <c r="E549" s="4">
        <f t="shared" si="41"/>
        <v>2.9174316956927946</v>
      </c>
      <c r="F549" s="4">
        <f t="shared" si="42"/>
        <v>3.4819468806257619</v>
      </c>
      <c r="G549" s="4">
        <f t="shared" si="43"/>
        <v>2.7024316354608278</v>
      </c>
      <c r="I549" s="4">
        <f t="shared" si="44"/>
        <v>1.0393139488734042</v>
      </c>
    </row>
    <row r="550" spans="1:9" x14ac:dyDescent="0.2">
      <c r="A550" s="4">
        <f>IF('True_Odds_Calculator_3-way'!A551="","",'True_Odds_Calculator_3-way'!A551)</f>
        <v>3.06</v>
      </c>
      <c r="B550" s="4">
        <f>IF('True_Odds_Calculator_3-way'!B551="","",'True_Odds_Calculator_3-way'!B551)</f>
        <v>3.44</v>
      </c>
      <c r="C550" s="4">
        <f>IF('True_Odds_Calculator_3-way'!C551="","",'True_Odds_Calculator_3-way'!C551)</f>
        <v>2.4700000000000002</v>
      </c>
      <c r="D550" s="4">
        <f t="shared" si="40"/>
        <v>2.2353359634661452E-2</v>
      </c>
      <c r="E550" s="4">
        <f t="shared" si="41"/>
        <v>3.1313971925562627</v>
      </c>
      <c r="F550" s="4">
        <f t="shared" si="42"/>
        <v>3.5304930773921348</v>
      </c>
      <c r="G550" s="4">
        <f t="shared" si="43"/>
        <v>2.5163108545555577</v>
      </c>
      <c r="I550" s="4">
        <f t="shared" si="44"/>
        <v>1.0223533596346615</v>
      </c>
    </row>
    <row r="551" spans="1:9" x14ac:dyDescent="0.2">
      <c r="A551" s="4">
        <f>IF('True_Odds_Calculator_3-way'!A552="","",'True_Odds_Calculator_3-way'!A552)</f>
        <v>1.54</v>
      </c>
      <c r="B551" s="4">
        <f>IF('True_Odds_Calculator_3-way'!B552="","",'True_Odds_Calculator_3-way'!B552)</f>
        <v>4.1900000000000004</v>
      </c>
      <c r="C551" s="4">
        <f>IF('True_Odds_Calculator_3-way'!C552="","",'True_Odds_Calculator_3-way'!C552)</f>
        <v>7.36</v>
      </c>
      <c r="D551" s="4">
        <f t="shared" si="40"/>
        <v>2.3883699054914054E-2</v>
      </c>
      <c r="E551" s="4">
        <f t="shared" si="41"/>
        <v>1.5591152185177879</v>
      </c>
      <c r="F551" s="4">
        <f t="shared" si="42"/>
        <v>4.3345914209087866</v>
      </c>
      <c r="G551" s="4">
        <f t="shared" si="43"/>
        <v>7.8180989682792612</v>
      </c>
      <c r="I551" s="4">
        <f t="shared" si="44"/>
        <v>1.0238836990549141</v>
      </c>
    </row>
    <row r="552" spans="1:9" x14ac:dyDescent="0.2">
      <c r="A552" s="4">
        <f>IF('True_Odds_Calculator_3-way'!A553="","",'True_Odds_Calculator_3-way'!A553)</f>
        <v>2.37</v>
      </c>
      <c r="B552" s="4">
        <f>IF('True_Odds_Calculator_3-way'!B553="","",'True_Odds_Calculator_3-way'!B553)</f>
        <v>3.44</v>
      </c>
      <c r="C552" s="4">
        <f>IF('True_Odds_Calculator_3-way'!C553="","",'True_Odds_Calculator_3-way'!C553)</f>
        <v>3.23</v>
      </c>
      <c r="D552" s="4">
        <f t="shared" si="40"/>
        <v>2.2236125908461135E-2</v>
      </c>
      <c r="E552" s="4">
        <f t="shared" si="41"/>
        <v>2.4123771178516802</v>
      </c>
      <c r="F552" s="4">
        <f t="shared" si="42"/>
        <v>3.5300060626252026</v>
      </c>
      <c r="G552" s="4">
        <f t="shared" si="43"/>
        <v>3.3092258299848982</v>
      </c>
      <c r="I552" s="4">
        <f t="shared" si="44"/>
        <v>1.0222361259084611</v>
      </c>
    </row>
    <row r="553" spans="1:9" x14ac:dyDescent="0.2">
      <c r="A553" s="4">
        <f>IF('True_Odds_Calculator_3-way'!A554="","",'True_Odds_Calculator_3-way'!A554)</f>
        <v>3.21</v>
      </c>
      <c r="B553" s="4">
        <f>IF('True_Odds_Calculator_3-way'!B554="","",'True_Odds_Calculator_3-way'!B554)</f>
        <v>3.66</v>
      </c>
      <c r="C553" s="4">
        <f>IF('True_Odds_Calculator_3-way'!C554="","",'True_Odds_Calculator_3-way'!C554)</f>
        <v>2.29</v>
      </c>
      <c r="D553" s="4">
        <f t="shared" si="40"/>
        <v>2.1431746174049415E-2</v>
      </c>
      <c r="E553" s="4">
        <f t="shared" si="41"/>
        <v>3.2853392969616806</v>
      </c>
      <c r="F553" s="4">
        <f t="shared" si="42"/>
        <v>3.7582663774893148</v>
      </c>
      <c r="G553" s="4">
        <f t="shared" si="43"/>
        <v>2.3280864850795204</v>
      </c>
      <c r="I553" s="4">
        <f t="shared" si="44"/>
        <v>1.0214317461740494</v>
      </c>
    </row>
    <row r="554" spans="1:9" x14ac:dyDescent="0.2">
      <c r="A554" s="4">
        <f>IF('True_Odds_Calculator_3-way'!A555="","",'True_Odds_Calculator_3-way'!A555)</f>
        <v>2.35</v>
      </c>
      <c r="B554" s="4">
        <f>IF('True_Odds_Calculator_3-way'!B555="","",'True_Odds_Calculator_3-way'!B555)</f>
        <v>3.22</v>
      </c>
      <c r="C554" s="4">
        <f>IF('True_Odds_Calculator_3-way'!C555="","",'True_Odds_Calculator_3-way'!C555)</f>
        <v>3.5</v>
      </c>
      <c r="D554" s="4">
        <f t="shared" si="40"/>
        <v>2.1805206819082823E-2</v>
      </c>
      <c r="E554" s="4">
        <f t="shared" si="41"/>
        <v>2.390837282780411</v>
      </c>
      <c r="F554" s="4">
        <f t="shared" si="42"/>
        <v>3.2971677559912851</v>
      </c>
      <c r="G554" s="4">
        <f t="shared" si="43"/>
        <v>3.5913621262458468</v>
      </c>
      <c r="I554" s="4">
        <f t="shared" si="44"/>
        <v>1.0218052068190828</v>
      </c>
    </row>
    <row r="555" spans="1:9" x14ac:dyDescent="0.2">
      <c r="A555" s="4">
        <f>IF('True_Odds_Calculator_3-way'!A556="","",'True_Odds_Calculator_3-way'!A556)</f>
        <v>4.4800000000000004</v>
      </c>
      <c r="B555" s="4">
        <f>IF('True_Odds_Calculator_3-way'!B556="","",'True_Odds_Calculator_3-way'!B556)</f>
        <v>3.46</v>
      </c>
      <c r="C555" s="4">
        <f>IF('True_Odds_Calculator_3-way'!C556="","",'True_Odds_Calculator_3-way'!C556)</f>
        <v>1.95</v>
      </c>
      <c r="D555" s="4">
        <f t="shared" si="40"/>
        <v>2.5052139575261201E-2</v>
      </c>
      <c r="E555" s="4">
        <f t="shared" si="41"/>
        <v>4.6541160433099176</v>
      </c>
      <c r="F555" s="4">
        <f t="shared" si="42"/>
        <v>3.5629458609487501</v>
      </c>
      <c r="G555" s="4">
        <f t="shared" si="43"/>
        <v>1.9822792181730264</v>
      </c>
      <c r="I555" s="4">
        <f t="shared" si="44"/>
        <v>1.0250521395752612</v>
      </c>
    </row>
    <row r="556" spans="1:9" x14ac:dyDescent="0.2">
      <c r="A556" s="4">
        <f>IF('True_Odds_Calculator_3-way'!A557="","",'True_Odds_Calculator_3-way'!A557)</f>
        <v>1.63</v>
      </c>
      <c r="B556" s="4">
        <f>IF('True_Odds_Calculator_3-way'!B557="","",'True_Odds_Calculator_3-way'!B557)</f>
        <v>4.43</v>
      </c>
      <c r="C556" s="4">
        <f>IF('True_Odds_Calculator_3-way'!C557="","",'True_Odds_Calculator_3-way'!C557)</f>
        <v>5.41</v>
      </c>
      <c r="D556" s="4">
        <f t="shared" si="40"/>
        <v>2.4073450375833083E-2</v>
      </c>
      <c r="E556" s="4">
        <f t="shared" si="41"/>
        <v>1.6516028129073639</v>
      </c>
      <c r="F556" s="4">
        <f t="shared" si="42"/>
        <v>4.5932841871018351</v>
      </c>
      <c r="G556" s="4">
        <f t="shared" si="43"/>
        <v>5.6555200108636736</v>
      </c>
      <c r="I556" s="4">
        <f t="shared" si="44"/>
        <v>1.0240734503758331</v>
      </c>
    </row>
    <row r="557" spans="1:9" x14ac:dyDescent="0.2">
      <c r="A557" s="4">
        <f>IF('True_Odds_Calculator_3-way'!A558="","",'True_Odds_Calculator_3-way'!A558)</f>
        <v>1.1599999999999999</v>
      </c>
      <c r="B557" s="4">
        <f>IF('True_Odds_Calculator_3-way'!B558="","",'True_Odds_Calculator_3-way'!B558)</f>
        <v>7.27</v>
      </c>
      <c r="C557" s="4">
        <f>IF('True_Odds_Calculator_3-way'!C558="","",'True_Odds_Calculator_3-way'!C558)</f>
        <v>17.649999999999999</v>
      </c>
      <c r="D557" s="4">
        <f t="shared" si="40"/>
        <v>5.6277771156466816E-2</v>
      </c>
      <c r="E557" s="4">
        <f t="shared" si="41"/>
        <v>1.1858039697184408</v>
      </c>
      <c r="F557" s="4">
        <f t="shared" si="42"/>
        <v>8.4180522753391109</v>
      </c>
      <c r="G557" s="4">
        <f t="shared" si="43"/>
        <v>26.386639862718454</v>
      </c>
      <c r="I557" s="4">
        <f t="shared" si="44"/>
        <v>1.0562777711564668</v>
      </c>
    </row>
    <row r="558" spans="1:9" x14ac:dyDescent="0.2">
      <c r="A558" s="4">
        <f>IF('True_Odds_Calculator_3-way'!A559="","",'True_Odds_Calculator_3-way'!A559)</f>
        <v>2.39</v>
      </c>
      <c r="B558" s="4">
        <f>IF('True_Odds_Calculator_3-way'!B559="","",'True_Odds_Calculator_3-way'!B559)</f>
        <v>2.87</v>
      </c>
      <c r="C558" s="4">
        <f>IF('True_Odds_Calculator_3-way'!C559="","",'True_Odds_Calculator_3-way'!C559)</f>
        <v>3.52</v>
      </c>
      <c r="D558" s="4">
        <f t="shared" si="40"/>
        <v>5.0933006681042281E-2</v>
      </c>
      <c r="E558" s="4">
        <f t="shared" si="41"/>
        <v>2.4910796123839805</v>
      </c>
      <c r="F558" s="4">
        <f t="shared" si="42"/>
        <v>3.0170063805374032</v>
      </c>
      <c r="G558" s="4">
        <f t="shared" si="43"/>
        <v>3.7437305588507344</v>
      </c>
      <c r="I558" s="4">
        <f t="shared" si="44"/>
        <v>1.0509330066810423</v>
      </c>
    </row>
    <row r="559" spans="1:9" x14ac:dyDescent="0.2">
      <c r="A559" s="4">
        <f>IF('True_Odds_Calculator_3-way'!A560="","",'True_Odds_Calculator_3-way'!A560)</f>
        <v>2.41</v>
      </c>
      <c r="B559" s="4">
        <f>IF('True_Odds_Calculator_3-way'!B560="","",'True_Odds_Calculator_3-way'!B560)</f>
        <v>2.81</v>
      </c>
      <c r="C559" s="4">
        <f>IF('True_Odds_Calculator_3-way'!C560="","",'True_Odds_Calculator_3-way'!C560)</f>
        <v>3.59</v>
      </c>
      <c r="D559" s="4">
        <f t="shared" si="40"/>
        <v>4.9361177490522268E-2</v>
      </c>
      <c r="E559" s="4">
        <f t="shared" si="41"/>
        <v>2.5095108358591984</v>
      </c>
      <c r="F559" s="4">
        <f t="shared" si="42"/>
        <v>2.9462183141384473</v>
      </c>
      <c r="G559" s="4">
        <f t="shared" si="43"/>
        <v>3.815369592313635</v>
      </c>
      <c r="I559" s="4">
        <f t="shared" si="44"/>
        <v>1.0493611774905223</v>
      </c>
    </row>
    <row r="560" spans="1:9" x14ac:dyDescent="0.2">
      <c r="A560" s="4">
        <f>IF('True_Odds_Calculator_3-way'!A561="","",'True_Odds_Calculator_3-way'!A561)</f>
        <v>1.52</v>
      </c>
      <c r="B560" s="4">
        <f>IF('True_Odds_Calculator_3-way'!B561="","",'True_Odds_Calculator_3-way'!B561)</f>
        <v>3.92</v>
      </c>
      <c r="C560" s="4">
        <f>IF('True_Odds_Calculator_3-way'!C561="","",'True_Odds_Calculator_3-way'!C561)</f>
        <v>6.99</v>
      </c>
      <c r="D560" s="4">
        <f t="shared" si="40"/>
        <v>5.6058294110506113E-2</v>
      </c>
      <c r="E560" s="4">
        <f t="shared" si="41"/>
        <v>1.564434426088291</v>
      </c>
      <c r="F560" s="4">
        <f t="shared" si="42"/>
        <v>4.2298331840197241</v>
      </c>
      <c r="G560" s="4">
        <f t="shared" si="43"/>
        <v>8.0401739567332022</v>
      </c>
      <c r="I560" s="4">
        <f t="shared" si="44"/>
        <v>1.0560582941105061</v>
      </c>
    </row>
    <row r="561" spans="1:9" x14ac:dyDescent="0.2">
      <c r="A561" s="4">
        <f>IF('True_Odds_Calculator_3-way'!A562="","",'True_Odds_Calculator_3-way'!A562)</f>
        <v>3.86</v>
      </c>
      <c r="B561" s="4">
        <f>IF('True_Odds_Calculator_3-way'!B562="","",'True_Odds_Calculator_3-way'!B562)</f>
        <v>3.4</v>
      </c>
      <c r="C561" s="4">
        <f>IF('True_Odds_Calculator_3-way'!C562="","",'True_Odds_Calculator_3-way'!C562)</f>
        <v>2.13</v>
      </c>
      <c r="D561" s="4">
        <f t="shared" si="40"/>
        <v>2.2668572646894258E-2</v>
      </c>
      <c r="E561" s="4">
        <f t="shared" si="41"/>
        <v>3.9759666077510678</v>
      </c>
      <c r="F561" s="4">
        <f t="shared" si="42"/>
        <v>3.4896528421602779</v>
      </c>
      <c r="G561" s="4">
        <f t="shared" si="43"/>
        <v>2.1648424609017631</v>
      </c>
      <c r="I561" s="4">
        <f t="shared" si="44"/>
        <v>1.0226685726468943</v>
      </c>
    </row>
    <row r="562" spans="1:9" x14ac:dyDescent="0.2">
      <c r="A562" s="4">
        <f>IF('True_Odds_Calculator_3-way'!A563="","",'True_Odds_Calculator_3-way'!A563)</f>
        <v>3.75</v>
      </c>
      <c r="B562" s="4">
        <f>IF('True_Odds_Calculator_3-way'!B563="","",'True_Odds_Calculator_3-way'!B563)</f>
        <v>3.71</v>
      </c>
      <c r="C562" s="4">
        <f>IF('True_Odds_Calculator_3-way'!C563="","",'True_Odds_Calculator_3-way'!C563)</f>
        <v>2.06</v>
      </c>
      <c r="D562" s="4">
        <f t="shared" si="40"/>
        <v>2.1645338846291384E-2</v>
      </c>
      <c r="E562" s="4">
        <f t="shared" si="41"/>
        <v>3.8542841068790921</v>
      </c>
      <c r="F562" s="4">
        <f t="shared" si="42"/>
        <v>3.8120409760293326</v>
      </c>
      <c r="G562" s="4">
        <f t="shared" si="43"/>
        <v>2.0910799994649434</v>
      </c>
      <c r="I562" s="4">
        <f t="shared" si="44"/>
        <v>1.0216453388462914</v>
      </c>
    </row>
    <row r="563" spans="1:9" x14ac:dyDescent="0.2">
      <c r="A563" s="4">
        <f>IF('True_Odds_Calculator_3-way'!A564="","",'True_Odds_Calculator_3-way'!A564)</f>
        <v>1.87</v>
      </c>
      <c r="B563" s="4">
        <f>IF('True_Odds_Calculator_3-way'!B564="","",'True_Odds_Calculator_3-way'!B564)</f>
        <v>4</v>
      </c>
      <c r="C563" s="4">
        <f>IF('True_Odds_Calculator_3-way'!C564="","",'True_Odds_Calculator_3-way'!C564)</f>
        <v>4.1900000000000004</v>
      </c>
      <c r="D563" s="4">
        <f t="shared" si="40"/>
        <v>2.3422842775643549E-2</v>
      </c>
      <c r="E563" s="4">
        <f t="shared" si="41"/>
        <v>1.8977069747446309</v>
      </c>
      <c r="F563" s="4">
        <f t="shared" si="42"/>
        <v>4.1289489631913154</v>
      </c>
      <c r="G563" s="4">
        <f t="shared" si="43"/>
        <v>4.3317070473926442</v>
      </c>
      <c r="I563" s="4">
        <f t="shared" si="44"/>
        <v>1.0234228427756435</v>
      </c>
    </row>
    <row r="564" spans="1:9" x14ac:dyDescent="0.2">
      <c r="A564" s="4">
        <f>IF('True_Odds_Calculator_3-way'!A565="","",'True_Odds_Calculator_3-way'!A565)</f>
        <v>5.89</v>
      </c>
      <c r="B564" s="4">
        <f>IF('True_Odds_Calculator_3-way'!B565="","",'True_Odds_Calculator_3-way'!B565)</f>
        <v>4.66</v>
      </c>
      <c r="C564" s="4">
        <f>IF('True_Odds_Calculator_3-way'!C565="","",'True_Odds_Calculator_3-way'!C565)</f>
        <v>1.56</v>
      </c>
      <c r="D564" s="4">
        <f t="shared" si="40"/>
        <v>2.5397202630747628E-2</v>
      </c>
      <c r="E564" s="4">
        <f t="shared" si="41"/>
        <v>6.1991071621609102</v>
      </c>
      <c r="F564" s="4">
        <f t="shared" si="42"/>
        <v>4.8513888494427633</v>
      </c>
      <c r="G564" s="4">
        <f t="shared" si="43"/>
        <v>1.5808779361854861</v>
      </c>
      <c r="I564" s="4">
        <f t="shared" si="44"/>
        <v>1.0253972026307476</v>
      </c>
    </row>
    <row r="565" spans="1:9" x14ac:dyDescent="0.2">
      <c r="A565" s="4">
        <f>IF('True_Odds_Calculator_3-way'!A566="","",'True_Odds_Calculator_3-way'!A566)</f>
        <v>2.48</v>
      </c>
      <c r="B565" s="4">
        <f>IF('True_Odds_Calculator_3-way'!B566="","",'True_Odds_Calculator_3-way'!B566)</f>
        <v>3.02</v>
      </c>
      <c r="C565" s="4">
        <f>IF('True_Odds_Calculator_3-way'!C566="","",'True_Odds_Calculator_3-way'!C566)</f>
        <v>3.42</v>
      </c>
      <c r="D565" s="4">
        <f t="shared" si="40"/>
        <v>2.6749295084895763E-2</v>
      </c>
      <c r="E565" s="4">
        <f t="shared" si="41"/>
        <v>2.5360796978696256</v>
      </c>
      <c r="F565" s="4">
        <f t="shared" si="42"/>
        <v>3.1035718139914197</v>
      </c>
      <c r="G565" s="4">
        <f t="shared" si="43"/>
        <v>3.527570425354229</v>
      </c>
      <c r="I565" s="4">
        <f t="shared" si="44"/>
        <v>1.0267492950848958</v>
      </c>
    </row>
    <row r="566" spans="1:9" x14ac:dyDescent="0.2">
      <c r="A566" s="4">
        <f>IF('True_Odds_Calculator_3-way'!A567="","",'True_Odds_Calculator_3-way'!A567)</f>
        <v>1.74</v>
      </c>
      <c r="B566" s="4">
        <f>IF('True_Odds_Calculator_3-way'!B567="","",'True_Odds_Calculator_3-way'!B567)</f>
        <v>3.48</v>
      </c>
      <c r="C566" s="4">
        <f>IF('True_Odds_Calculator_3-way'!C567="","",'True_Odds_Calculator_3-way'!C567)</f>
        <v>5.98</v>
      </c>
      <c r="D566" s="4">
        <f t="shared" si="40"/>
        <v>2.9293045784799965E-2</v>
      </c>
      <c r="E566" s="4">
        <f t="shared" si="41"/>
        <v>1.7700734893848666</v>
      </c>
      <c r="F566" s="4">
        <f t="shared" si="42"/>
        <v>3.6024096385542168</v>
      </c>
      <c r="G566" s="4">
        <f t="shared" si="43"/>
        <v>6.3508300781250009</v>
      </c>
      <c r="I566" s="4">
        <f t="shared" si="44"/>
        <v>1.0292930457848</v>
      </c>
    </row>
    <row r="567" spans="1:9" x14ac:dyDescent="0.2">
      <c r="A567" s="4">
        <f>IF('True_Odds_Calculator_3-way'!A568="","",'True_Odds_Calculator_3-way'!A568)</f>
        <v>3.55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2.0699999999999998</v>
      </c>
      <c r="D567" s="4">
        <f t="shared" si="40"/>
        <v>2.9332192834948589E-2</v>
      </c>
      <c r="E567" s="4">
        <f t="shared" si="41"/>
        <v>3.6776503672045977</v>
      </c>
      <c r="F567" s="4">
        <f t="shared" si="42"/>
        <v>3.9250647528370437</v>
      </c>
      <c r="G567" s="4">
        <f t="shared" si="43"/>
        <v>2.1127606121661984</v>
      </c>
      <c r="I567" s="4">
        <f t="shared" si="44"/>
        <v>1.0293321928349486</v>
      </c>
    </row>
    <row r="568" spans="1:9" x14ac:dyDescent="0.2">
      <c r="A568" s="4">
        <f>IF('True_Odds_Calculator_3-way'!A569="","",'True_Odds_Calculator_3-way'!A569)</f>
        <v>2.56</v>
      </c>
      <c r="B568" s="4">
        <f>IF('True_Odds_Calculator_3-way'!B569="","",'True_Odds_Calculator_3-way'!B569)</f>
        <v>3.46</v>
      </c>
      <c r="C568" s="4">
        <f>IF('True_Odds_Calculator_3-way'!C569="","",'True_Odds_Calculator_3-way'!C569)</f>
        <v>2.88</v>
      </c>
      <c r="D568" s="4">
        <f t="shared" si="40"/>
        <v>2.6864563262684715E-2</v>
      </c>
      <c r="E568" s="4">
        <f t="shared" si="41"/>
        <v>2.6200634542235619</v>
      </c>
      <c r="F568" s="4">
        <f t="shared" si="42"/>
        <v>3.5706317260489953</v>
      </c>
      <c r="G568" s="4">
        <f t="shared" si="43"/>
        <v>2.9562414089771867</v>
      </c>
      <c r="I568" s="4">
        <f t="shared" si="44"/>
        <v>1.0268645632626847</v>
      </c>
    </row>
    <row r="569" spans="1:9" x14ac:dyDescent="0.2">
      <c r="A569" s="4">
        <f>IF('True_Odds_Calculator_3-way'!A570="","",'True_Odds_Calculator_3-way'!A570)</f>
        <v>3.21</v>
      </c>
      <c r="B569" s="4">
        <f>IF('True_Odds_Calculator_3-way'!B570="","",'True_Odds_Calculator_3-way'!B570)</f>
        <v>3.72</v>
      </c>
      <c r="C569" s="4">
        <f>IF('True_Odds_Calculator_3-way'!C570="","",'True_Odds_Calculator_3-way'!C570)</f>
        <v>2.23</v>
      </c>
      <c r="D569" s="4">
        <f t="shared" si="40"/>
        <v>2.8774177325396666E-2</v>
      </c>
      <c r="E569" s="4">
        <f t="shared" si="41"/>
        <v>3.3119701619065807</v>
      </c>
      <c r="F569" s="4">
        <f t="shared" si="42"/>
        <v>3.8576405367489452</v>
      </c>
      <c r="G569" s="4">
        <f t="shared" si="43"/>
        <v>2.2787395154731489</v>
      </c>
      <c r="I569" s="4">
        <f t="shared" si="44"/>
        <v>1.0287741773253967</v>
      </c>
    </row>
    <row r="570" spans="1:9" x14ac:dyDescent="0.2">
      <c r="A570" s="4">
        <f>IF('True_Odds_Calculator_3-way'!A571="","",'True_Odds_Calculator_3-way'!A571)</f>
        <v>1.67</v>
      </c>
      <c r="B570" s="4">
        <f>IF('True_Odds_Calculator_3-way'!B571="","",'True_Odds_Calculator_3-way'!B571)</f>
        <v>4.3099999999999996</v>
      </c>
      <c r="C570" s="4">
        <f>IF('True_Odds_Calculator_3-way'!C571="","",'True_Odds_Calculator_3-way'!C571)</f>
        <v>4.9800000000000004</v>
      </c>
      <c r="D570" s="4">
        <f t="shared" si="40"/>
        <v>3.1624169545905412E-2</v>
      </c>
      <c r="E570" s="4">
        <f t="shared" si="41"/>
        <v>1.699925697754552</v>
      </c>
      <c r="F570" s="4">
        <f t="shared" si="42"/>
        <v>4.5151380280502655</v>
      </c>
      <c r="G570" s="4">
        <f t="shared" si="43"/>
        <v>5.2559151605807886</v>
      </c>
      <c r="I570" s="4">
        <f t="shared" si="44"/>
        <v>1.0316241695459054</v>
      </c>
    </row>
    <row r="571" spans="1:9" x14ac:dyDescent="0.2">
      <c r="A571" s="4">
        <f>IF('True_Odds_Calculator_3-way'!A572="","",'True_Odds_Calculator_3-way'!A572)</f>
        <v>1.18</v>
      </c>
      <c r="B571" s="4">
        <f>IF('True_Odds_Calculator_3-way'!B572="","",'True_Odds_Calculator_3-way'!B572)</f>
        <v>8.48</v>
      </c>
      <c r="C571" s="4">
        <f>IF('True_Odds_Calculator_3-way'!C572="","",'True_Odds_Calculator_3-way'!C572)</f>
        <v>14.57</v>
      </c>
      <c r="D571" s="4">
        <f t="shared" si="40"/>
        <v>3.4016335242082141E-2</v>
      </c>
      <c r="E571" s="4">
        <f t="shared" si="41"/>
        <v>1.196002220915461</v>
      </c>
      <c r="F571" s="4">
        <f t="shared" si="42"/>
        <v>9.3821172253525091</v>
      </c>
      <c r="G571" s="4">
        <f t="shared" si="43"/>
        <v>17.453407698243037</v>
      </c>
      <c r="I571" s="4">
        <f t="shared" si="44"/>
        <v>1.0340163352420821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</v>
      </c>
      <c r="C572" s="4">
        <f>IF('True_Odds_Calculator_3-way'!C573="","",'True_Odds_Calculator_3-way'!C573)</f>
        <v>3.25</v>
      </c>
      <c r="D572" s="4">
        <f t="shared" si="40"/>
        <v>2.8622540250447193E-2</v>
      </c>
      <c r="E572" s="4">
        <f t="shared" si="41"/>
        <v>2.6451104100946372</v>
      </c>
      <c r="F572" s="4">
        <f t="shared" si="42"/>
        <v>3.0883977900552484</v>
      </c>
      <c r="G572" s="4">
        <f t="shared" si="43"/>
        <v>3.3539999999999996</v>
      </c>
      <c r="I572" s="4">
        <f t="shared" si="44"/>
        <v>1.0286225402504472</v>
      </c>
    </row>
    <row r="573" spans="1:9" x14ac:dyDescent="0.2">
      <c r="A573" s="4">
        <f>IF('True_Odds_Calculator_3-way'!A574="","",'True_Odds_Calculator_3-way'!A574)</f>
        <v>2.0099999999999998</v>
      </c>
      <c r="B573" s="4">
        <f>IF('True_Odds_Calculator_3-way'!B574="","",'True_Odds_Calculator_3-way'!B574)</f>
        <v>3.5</v>
      </c>
      <c r="C573" s="4">
        <f>IF('True_Odds_Calculator_3-way'!C574="","",'True_Odds_Calculator_3-way'!C574)</f>
        <v>4.07</v>
      </c>
      <c r="D573" s="4">
        <f t="shared" si="40"/>
        <v>2.8926969225476773E-2</v>
      </c>
      <c r="E573" s="4">
        <f t="shared" si="41"/>
        <v>2.049725879482422</v>
      </c>
      <c r="F573" s="4">
        <f t="shared" si="42"/>
        <v>3.6222439629161864</v>
      </c>
      <c r="G573" s="4">
        <f t="shared" si="43"/>
        <v>4.2362484125907764</v>
      </c>
      <c r="I573" s="4">
        <f t="shared" si="44"/>
        <v>1.0289269692254768</v>
      </c>
    </row>
    <row r="574" spans="1:9" x14ac:dyDescent="0.2">
      <c r="A574" s="4">
        <f>IF('True_Odds_Calculator_3-way'!A575="","",'True_Odds_Calculator_3-way'!A575)</f>
        <v>1.36</v>
      </c>
      <c r="B574" s="4">
        <f>IF('True_Odds_Calculator_3-way'!B575="","",'True_Odds_Calculator_3-way'!B575)</f>
        <v>5.16</v>
      </c>
      <c r="C574" s="4">
        <f>IF('True_Odds_Calculator_3-way'!C575="","",'True_Odds_Calculator_3-way'!C575)</f>
        <v>9.91</v>
      </c>
      <c r="D574" s="4">
        <f t="shared" si="40"/>
        <v>3.0000740821520377E-2</v>
      </c>
      <c r="E574" s="4">
        <f t="shared" si="41"/>
        <v>1.3787514832103025</v>
      </c>
      <c r="F574" s="4">
        <f t="shared" si="42"/>
        <v>5.4407496126887054</v>
      </c>
      <c r="G574" s="4">
        <f t="shared" si="43"/>
        <v>11.00014088059652</v>
      </c>
      <c r="I574" s="4">
        <f t="shared" si="44"/>
        <v>1.0300007408215204</v>
      </c>
    </row>
    <row r="575" spans="1:9" x14ac:dyDescent="0.2">
      <c r="A575" s="4">
        <f>IF('True_Odds_Calculator_3-way'!A576="","",'True_Odds_Calculator_3-way'!A576)</f>
        <v>6.93</v>
      </c>
      <c r="B575" s="4">
        <f>IF('True_Odds_Calculator_3-way'!B576="","",'True_Odds_Calculator_3-way'!B576)</f>
        <v>4.5999999999999996</v>
      </c>
      <c r="C575" s="4">
        <f>IF('True_Odds_Calculator_3-way'!C576="","",'True_Odds_Calculator_3-way'!C576)</f>
        <v>1.49</v>
      </c>
      <c r="D575" s="4">
        <f t="shared" si="40"/>
        <v>3.2832388245285893E-2</v>
      </c>
      <c r="E575" s="4">
        <f t="shared" si="41"/>
        <v>7.498724379713849</v>
      </c>
      <c r="F575" s="4">
        <f t="shared" si="42"/>
        <v>4.8438541255206919</v>
      </c>
      <c r="G575" s="4">
        <f t="shared" si="43"/>
        <v>1.5146998358322743</v>
      </c>
      <c r="I575" s="4">
        <f t="shared" si="44"/>
        <v>1.0328323882452859</v>
      </c>
    </row>
    <row r="576" spans="1:9" x14ac:dyDescent="0.2">
      <c r="A576" s="4">
        <f>IF('True_Odds_Calculator_3-way'!A577="","",'True_Odds_Calculator_3-way'!A577)</f>
        <v>1.18</v>
      </c>
      <c r="B576" s="4">
        <f>IF('True_Odds_Calculator_3-way'!B577="","",'True_Odds_Calculator_3-way'!B577)</f>
        <v>7.46</v>
      </c>
      <c r="C576" s="4">
        <f>IF('True_Odds_Calculator_3-way'!C577="","",'True_Odds_Calculator_3-way'!C577)</f>
        <v>19.690000000000001</v>
      </c>
      <c r="D576" s="4">
        <f t="shared" si="40"/>
        <v>3.2293086116488734E-2</v>
      </c>
      <c r="E576" s="4">
        <f t="shared" si="41"/>
        <v>1.1951811275839628</v>
      </c>
      <c r="F576" s="4">
        <f t="shared" si="42"/>
        <v>8.1113595355843415</v>
      </c>
      <c r="G576" s="4">
        <f t="shared" si="43"/>
        <v>24.985733404602897</v>
      </c>
      <c r="I576" s="4">
        <f t="shared" si="44"/>
        <v>1.0322930861164887</v>
      </c>
    </row>
    <row r="577" spans="1:9" x14ac:dyDescent="0.2">
      <c r="A577" s="4">
        <f>IF('True_Odds_Calculator_3-way'!A578="","",'True_Odds_Calculator_3-way'!A578)</f>
        <v>10.07</v>
      </c>
      <c r="B577" s="4">
        <f>IF('True_Odds_Calculator_3-way'!B578="","",'True_Odds_Calculator_3-way'!B578)</f>
        <v>5.69</v>
      </c>
      <c r="C577" s="4">
        <f>IF('True_Odds_Calculator_3-way'!C578="","",'True_Odds_Calculator_3-way'!C578)</f>
        <v>1.32</v>
      </c>
      <c r="D577" s="4">
        <f t="shared" si="40"/>
        <v>3.2627547943011148E-2</v>
      </c>
      <c r="E577" s="4">
        <f t="shared" si="41"/>
        <v>11.308505264181958</v>
      </c>
      <c r="F577" s="4">
        <f t="shared" si="42"/>
        <v>6.0653452966544092</v>
      </c>
      <c r="G577" s="4">
        <f t="shared" si="43"/>
        <v>1.33922609194951</v>
      </c>
      <c r="I577" s="4">
        <f t="shared" si="44"/>
        <v>1.0326275479430111</v>
      </c>
    </row>
    <row r="578" spans="1:9" x14ac:dyDescent="0.2">
      <c r="A578" s="4">
        <f>IF('True_Odds_Calculator_3-way'!A579="","",'True_Odds_Calculator_3-way'!A579)</f>
        <v>1.17</v>
      </c>
      <c r="B578" s="4">
        <f>IF('True_Odds_Calculator_3-way'!B579="","",'True_Odds_Calculator_3-way'!B579)</f>
        <v>8.23</v>
      </c>
      <c r="C578" s="4">
        <f>IF('True_Odds_Calculator_3-way'!C579="","",'True_Odds_Calculator_3-way'!C579)</f>
        <v>17.86</v>
      </c>
      <c r="D578" s="4">
        <f t="shared" si="40"/>
        <v>3.2198579001783134E-2</v>
      </c>
      <c r="E578" s="4">
        <f t="shared" si="41"/>
        <v>1.1848790545193548</v>
      </c>
      <c r="F578" s="4">
        <f t="shared" si="42"/>
        <v>9.0274035066194394</v>
      </c>
      <c r="G578" s="4">
        <f t="shared" si="43"/>
        <v>22.095452379592132</v>
      </c>
      <c r="I578" s="4">
        <f t="shared" si="44"/>
        <v>1.0321985790017831</v>
      </c>
    </row>
    <row r="579" spans="1:9" x14ac:dyDescent="0.2">
      <c r="A579" s="4">
        <f>IF('True_Odds_Calculator_3-way'!A580="","",'True_Odds_Calculator_3-way'!A580)</f>
        <v>1.67</v>
      </c>
      <c r="B579" s="4">
        <f>IF('True_Odds_Calculator_3-way'!B580="","",'True_Odds_Calculator_3-way'!B580)</f>
        <v>3.67</v>
      </c>
      <c r="C579" s="4">
        <f>IF('True_Odds_Calculator_3-way'!C580="","",'True_Odds_Calculator_3-way'!C580)</f>
        <v>6.57</v>
      </c>
      <c r="D579" s="4">
        <f t="shared" ref="D579:D642" si="45">IF(A579="","",((1/A579)+(1/B579)+(1/C579))-1)</f>
        <v>2.3488960764348477E-2</v>
      </c>
      <c r="E579" s="4">
        <f t="shared" ref="E579:E642" si="46">IF(A579="","",(3*A579)/(3-($D579*A579)))</f>
        <v>1.6921254223270574</v>
      </c>
      <c r="F579" s="4">
        <f t="shared" ref="F579:F642" si="47">IF(B579="","",(3*B579)/(3-($D579*B579)))</f>
        <v>3.7785767556849539</v>
      </c>
      <c r="G579" s="4">
        <f t="shared" ref="G579:G642" si="48">IF(C579="","",(3*C579)/(3-($D579*C579)))</f>
        <v>6.9262942858422294</v>
      </c>
      <c r="I579" s="4">
        <f t="shared" ref="I579:I642" si="49">IF(A579="","",D579+1)</f>
        <v>1.0234889607643485</v>
      </c>
    </row>
    <row r="580" spans="1:9" x14ac:dyDescent="0.2">
      <c r="A580" s="4">
        <f>IF('True_Odds_Calculator_3-way'!A581="","",'True_Odds_Calculator_3-way'!A581)</f>
        <v>2.21</v>
      </c>
      <c r="B580" s="4">
        <f>IF('True_Odds_Calculator_3-way'!B581="","",'True_Odds_Calculator_3-way'!B581)</f>
        <v>3.25</v>
      </c>
      <c r="C580" s="4">
        <f>IF('True_Odds_Calculator_3-way'!C581="","",'True_Odds_Calculator_3-way'!C581)</f>
        <v>3.81</v>
      </c>
      <c r="D580" s="4">
        <f t="shared" si="45"/>
        <v>2.2648187076163007E-2</v>
      </c>
      <c r="E580" s="4">
        <f t="shared" si="46"/>
        <v>2.2474976199585384</v>
      </c>
      <c r="F580" s="4">
        <f t="shared" si="47"/>
        <v>3.3317461782977436</v>
      </c>
      <c r="G580" s="4">
        <f t="shared" si="48"/>
        <v>3.9228332272141384</v>
      </c>
      <c r="I580" s="4">
        <f t="shared" si="49"/>
        <v>1.022648187076163</v>
      </c>
    </row>
    <row r="581" spans="1:9" x14ac:dyDescent="0.2">
      <c r="A581" s="4">
        <f>IF('True_Odds_Calculator_3-way'!A582="","",'True_Odds_Calculator_3-way'!A582)</f>
        <v>2.6</v>
      </c>
      <c r="B581" s="4">
        <f>IF('True_Odds_Calculator_3-way'!B582="","",'True_Odds_Calculator_3-way'!B582)</f>
        <v>3.15</v>
      </c>
      <c r="C581" s="4">
        <f>IF('True_Odds_Calculator_3-way'!C582="","",'True_Odds_Calculator_3-way'!C582)</f>
        <v>3.12</v>
      </c>
      <c r="D581" s="4">
        <f t="shared" si="45"/>
        <v>2.2588522588522508E-2</v>
      </c>
      <c r="E581" s="4">
        <f t="shared" si="46"/>
        <v>2.6519158121964383</v>
      </c>
      <c r="F581" s="4">
        <f t="shared" si="47"/>
        <v>3.2265265922521333</v>
      </c>
      <c r="G581" s="4">
        <f t="shared" si="48"/>
        <v>3.1950585175552662</v>
      </c>
      <c r="I581" s="4">
        <f t="shared" si="49"/>
        <v>1.0225885225885225</v>
      </c>
    </row>
    <row r="582" spans="1:9" x14ac:dyDescent="0.2">
      <c r="A582" s="4">
        <f>IF('True_Odds_Calculator_3-way'!A583="","",'True_Odds_Calculator_3-way'!A583)</f>
        <v>2.34</v>
      </c>
      <c r="B582" s="4">
        <f>IF('True_Odds_Calculator_3-way'!B583="","",'True_Odds_Calculator_3-way'!B583)</f>
        <v>2.83</v>
      </c>
      <c r="C582" s="4">
        <f>IF('True_Odds_Calculator_3-way'!C583="","",'True_Odds_Calculator_3-way'!C583)</f>
        <v>3.96</v>
      </c>
      <c r="D582" s="4">
        <f t="shared" si="45"/>
        <v>3.3232570335044009E-2</v>
      </c>
      <c r="E582" s="4">
        <f t="shared" si="46"/>
        <v>2.402270218931243</v>
      </c>
      <c r="F582" s="4">
        <f t="shared" si="47"/>
        <v>2.9215900704820377</v>
      </c>
      <c r="G582" s="4">
        <f t="shared" si="48"/>
        <v>4.141683186706139</v>
      </c>
      <c r="I582" s="4">
        <f t="shared" si="49"/>
        <v>1.033232570335044</v>
      </c>
    </row>
    <row r="583" spans="1:9" x14ac:dyDescent="0.2">
      <c r="A583" s="4">
        <f>IF('True_Odds_Calculator_3-way'!A584="","",'True_Odds_Calculator_3-way'!A584)</f>
        <v>2.17</v>
      </c>
      <c r="B583" s="4">
        <f>IF('True_Odds_Calculator_3-way'!B584="","",'True_Odds_Calculator_3-way'!B584)</f>
        <v>2.95</v>
      </c>
      <c r="C583" s="4">
        <f>IF('True_Odds_Calculator_3-way'!C584="","",'True_Odds_Calculator_3-way'!C584)</f>
        <v>4.25</v>
      </c>
      <c r="D583" s="4">
        <f t="shared" si="45"/>
        <v>3.5106661582074095E-2</v>
      </c>
      <c r="E583" s="4">
        <f t="shared" si="46"/>
        <v>2.2265403619326261</v>
      </c>
      <c r="F583" s="4">
        <f t="shared" si="47"/>
        <v>3.0554799039770897</v>
      </c>
      <c r="G583" s="4">
        <f t="shared" si="48"/>
        <v>4.4724339874653243</v>
      </c>
      <c r="I583" s="4">
        <f t="shared" si="49"/>
        <v>1.0351066615820741</v>
      </c>
    </row>
    <row r="584" spans="1:9" x14ac:dyDescent="0.2">
      <c r="A584" s="4">
        <f>IF('True_Odds_Calculator_3-way'!A585="","",'True_Odds_Calculator_3-way'!A585)</f>
        <v>1.83</v>
      </c>
      <c r="B584" s="4">
        <f>IF('True_Odds_Calculator_3-way'!B585="","",'True_Odds_Calculator_3-way'!B585)</f>
        <v>3.39</v>
      </c>
      <c r="C584" s="4">
        <f>IF('True_Odds_Calculator_3-way'!C585="","",'True_Odds_Calculator_3-way'!C585)</f>
        <v>5.0999999999999996</v>
      </c>
      <c r="D584" s="4">
        <f t="shared" si="45"/>
        <v>3.7511769541705986E-2</v>
      </c>
      <c r="E584" s="4">
        <f t="shared" si="46"/>
        <v>1.8728550042353842</v>
      </c>
      <c r="F584" s="4">
        <f t="shared" si="47"/>
        <v>3.5400569965056903</v>
      </c>
      <c r="G584" s="4">
        <f t="shared" si="48"/>
        <v>5.4473794311038546</v>
      </c>
      <c r="I584" s="4">
        <f t="shared" si="49"/>
        <v>1.037511769541706</v>
      </c>
    </row>
    <row r="585" spans="1:9" x14ac:dyDescent="0.2">
      <c r="A585" s="4">
        <f>IF('True_Odds_Calculator_3-way'!A586="","",'True_Odds_Calculator_3-way'!A586)</f>
        <v>2.2000000000000002</v>
      </c>
      <c r="B585" s="4">
        <f>IF('True_Odds_Calculator_3-way'!B586="","",'True_Odds_Calculator_3-way'!B586)</f>
        <v>3.02</v>
      </c>
      <c r="C585" s="4">
        <f>IF('True_Odds_Calculator_3-way'!C586="","",'True_Odds_Calculator_3-way'!C586)</f>
        <v>4.0199999999999996</v>
      </c>
      <c r="D585" s="4">
        <f t="shared" si="45"/>
        <v>3.4427501265496652E-2</v>
      </c>
      <c r="E585" s="4">
        <f t="shared" si="46"/>
        <v>2.2569816414321804</v>
      </c>
      <c r="F585" s="4">
        <f t="shared" si="47"/>
        <v>3.1284217693874234</v>
      </c>
      <c r="G585" s="4">
        <f t="shared" si="48"/>
        <v>4.214423368229709</v>
      </c>
      <c r="I585" s="4">
        <f t="shared" si="49"/>
        <v>1.0344275012654967</v>
      </c>
    </row>
    <row r="586" spans="1:9" x14ac:dyDescent="0.2">
      <c r="A586" s="4">
        <f>IF('True_Odds_Calculator_3-way'!A587="","",'True_Odds_Calculator_3-way'!A587)</f>
        <v>3.58</v>
      </c>
      <c r="B586" s="4">
        <f>IF('True_Odds_Calculator_3-way'!B587="","",'True_Odds_Calculator_3-way'!B587)</f>
        <v>2.95</v>
      </c>
      <c r="C586" s="4">
        <f>IF('True_Odds_Calculator_3-way'!C587="","",'True_Odds_Calculator_3-way'!C587)</f>
        <v>2.41</v>
      </c>
      <c r="D586" s="4">
        <f t="shared" si="45"/>
        <v>3.3250419122104802E-2</v>
      </c>
      <c r="E586" s="4">
        <f t="shared" si="46"/>
        <v>3.7279194969683451</v>
      </c>
      <c r="F586" s="4">
        <f t="shared" si="47"/>
        <v>3.0497142042352339</v>
      </c>
      <c r="G586" s="4">
        <f t="shared" si="48"/>
        <v>2.4761406129253092</v>
      </c>
      <c r="I586" s="4">
        <f t="shared" si="49"/>
        <v>1.0332504191221048</v>
      </c>
    </row>
    <row r="587" spans="1:9" x14ac:dyDescent="0.2">
      <c r="A587" s="4">
        <f>IF('True_Odds_Calculator_3-way'!A588="","",'True_Odds_Calculator_3-way'!A588)</f>
        <v>2.97</v>
      </c>
      <c r="B587" s="4">
        <f>IF('True_Odds_Calculator_3-way'!B588="","",'True_Odds_Calculator_3-way'!B588)</f>
        <v>3.35</v>
      </c>
      <c r="C587" s="4">
        <f>IF('True_Odds_Calculator_3-way'!C588="","",'True_Odds_Calculator_3-way'!C588)</f>
        <v>2.48</v>
      </c>
      <c r="D587" s="4">
        <f t="shared" si="45"/>
        <v>3.8433605838516849E-2</v>
      </c>
      <c r="E587" s="4">
        <f t="shared" si="46"/>
        <v>3.087476215461848</v>
      </c>
      <c r="F587" s="4">
        <f t="shared" si="47"/>
        <v>3.5002208198611156</v>
      </c>
      <c r="G587" s="4">
        <f t="shared" si="48"/>
        <v>2.561379590978043</v>
      </c>
      <c r="I587" s="4">
        <f t="shared" si="49"/>
        <v>1.0384336058385168</v>
      </c>
    </row>
    <row r="588" spans="1:9" x14ac:dyDescent="0.2">
      <c r="A588" s="4">
        <f>IF('True_Odds_Calculator_3-way'!A589="","",'True_Odds_Calculator_3-way'!A589)</f>
        <v>2.2200000000000002</v>
      </c>
      <c r="B588" s="4">
        <f>IF('True_Odds_Calculator_3-way'!B589="","",'True_Odds_Calculator_3-way'!B589)</f>
        <v>3.04</v>
      </c>
      <c r="C588" s="4">
        <f>IF('True_Odds_Calculator_3-way'!C589="","",'True_Odds_Calculator_3-way'!C589)</f>
        <v>3.83</v>
      </c>
      <c r="D588" s="4">
        <f t="shared" si="45"/>
        <v>4.0494424615628244E-2</v>
      </c>
      <c r="E588" s="4">
        <f t="shared" si="46"/>
        <v>2.2885792788008961</v>
      </c>
      <c r="F588" s="4">
        <f t="shared" si="47"/>
        <v>3.1700822661152173</v>
      </c>
      <c r="G588" s="4">
        <f t="shared" si="48"/>
        <v>4.0387972647911647</v>
      </c>
      <c r="I588" s="4">
        <f t="shared" si="49"/>
        <v>1.0404944246156282</v>
      </c>
    </row>
    <row r="589" spans="1:9" x14ac:dyDescent="0.2">
      <c r="A589" s="4">
        <f>IF('True_Odds_Calculator_3-way'!A590="","",'True_Odds_Calculator_3-way'!A590)</f>
        <v>1.85</v>
      </c>
      <c r="B589" s="4">
        <f>IF('True_Odds_Calculator_3-way'!B590="","",'True_Odds_Calculator_3-way'!B590)</f>
        <v>3.63</v>
      </c>
      <c r="C589" s="4">
        <f>IF('True_Odds_Calculator_3-way'!C590="","",'True_Odds_Calculator_3-way'!C590)</f>
        <v>4.42</v>
      </c>
      <c r="D589" s="4">
        <f t="shared" si="45"/>
        <v>4.2266978095855112E-2</v>
      </c>
      <c r="E589" s="4">
        <f t="shared" si="46"/>
        <v>1.899510038671727</v>
      </c>
      <c r="F589" s="4">
        <f t="shared" si="47"/>
        <v>3.8256556745649357</v>
      </c>
      <c r="G589" s="4">
        <f t="shared" si="48"/>
        <v>4.7135271129282321</v>
      </c>
      <c r="I589" s="4">
        <f t="shared" si="49"/>
        <v>1.0422669780958551</v>
      </c>
    </row>
    <row r="590" spans="1:9" x14ac:dyDescent="0.2">
      <c r="A590" s="4">
        <f>IF('True_Odds_Calculator_3-way'!A591="","",'True_Odds_Calculator_3-way'!A591)</f>
        <v>1.51</v>
      </c>
      <c r="B590" s="4">
        <f>IF('True_Odds_Calculator_3-way'!B591="","",'True_Odds_Calculator_3-way'!B591)</f>
        <v>4.41</v>
      </c>
      <c r="C590" s="4">
        <f>IF('True_Odds_Calculator_3-way'!C591="","",'True_Odds_Calculator_3-way'!C591)</f>
        <v>6.45</v>
      </c>
      <c r="D590" s="4">
        <f t="shared" si="45"/>
        <v>4.4047784933574086E-2</v>
      </c>
      <c r="E590" s="4">
        <f t="shared" si="46"/>
        <v>1.5442368401514859</v>
      </c>
      <c r="F590" s="4">
        <f t="shared" si="47"/>
        <v>4.7153179896726991</v>
      </c>
      <c r="G590" s="4">
        <f t="shared" si="48"/>
        <v>7.1247315859012224</v>
      </c>
      <c r="I590" s="4">
        <f t="shared" si="49"/>
        <v>1.0440477849335741</v>
      </c>
    </row>
    <row r="591" spans="1:9" x14ac:dyDescent="0.2">
      <c r="A591" s="4">
        <f>IF('True_Odds_Calculator_3-way'!A592="","",'True_Odds_Calculator_3-way'!A592)</f>
        <v>1.34</v>
      </c>
      <c r="B591" s="4">
        <f>IF('True_Odds_Calculator_3-way'!B592="","",'True_Odds_Calculator_3-way'!B592)</f>
        <v>5.71</v>
      </c>
      <c r="C591" s="4">
        <f>IF('True_Odds_Calculator_3-way'!C592="","",'True_Odds_Calculator_3-way'!C592)</f>
        <v>8.2200000000000006</v>
      </c>
      <c r="D591" s="4">
        <f t="shared" si="45"/>
        <v>4.3054506444346385E-2</v>
      </c>
      <c r="E591" s="4">
        <f t="shared" si="46"/>
        <v>1.3662748492209034</v>
      </c>
      <c r="F591" s="4">
        <f t="shared" si="47"/>
        <v>6.2196850079119175</v>
      </c>
      <c r="G591" s="4">
        <f t="shared" si="48"/>
        <v>9.3194040118326757</v>
      </c>
      <c r="I591" s="4">
        <f t="shared" si="49"/>
        <v>1.0430545064443464</v>
      </c>
    </row>
    <row r="592" spans="1:9" x14ac:dyDescent="0.2">
      <c r="A592" s="4">
        <f>IF('True_Odds_Calculator_3-way'!A593="","",'True_Odds_Calculator_3-way'!A593)</f>
        <v>2.5</v>
      </c>
      <c r="B592" s="4">
        <f>IF('True_Odds_Calculator_3-way'!B593="","",'True_Odds_Calculator_3-way'!B593)</f>
        <v>3.37</v>
      </c>
      <c r="C592" s="4">
        <f>IF('True_Odds_Calculator_3-way'!C593="","",'True_Odds_Calculator_3-way'!C593)</f>
        <v>2.98</v>
      </c>
      <c r="D592" s="4">
        <f t="shared" si="45"/>
        <v>3.2306374843168006E-2</v>
      </c>
      <c r="E592" s="4">
        <f t="shared" si="46"/>
        <v>2.5691670617770757</v>
      </c>
      <c r="F592" s="4">
        <f t="shared" si="47"/>
        <v>3.4969055987074542</v>
      </c>
      <c r="G592" s="4">
        <f t="shared" si="48"/>
        <v>3.0788018263645611</v>
      </c>
      <c r="I592" s="4">
        <f t="shared" si="49"/>
        <v>1.032306374843168</v>
      </c>
    </row>
    <row r="593" spans="1:9" x14ac:dyDescent="0.2">
      <c r="A593" s="4">
        <f>IF('True_Odds_Calculator_3-way'!A594="","",'True_Odds_Calculator_3-way'!A594)</f>
        <v>1.75</v>
      </c>
      <c r="B593" s="4">
        <f>IF('True_Odds_Calculator_3-way'!B594="","",'True_Odds_Calculator_3-way'!B594)</f>
        <v>3.61</v>
      </c>
      <c r="C593" s="4">
        <f>IF('True_Odds_Calculator_3-way'!C594="","",'True_Odds_Calculator_3-way'!C594)</f>
        <v>5.64</v>
      </c>
      <c r="D593" s="4">
        <f t="shared" si="45"/>
        <v>2.5741846216885911E-2</v>
      </c>
      <c r="E593" s="4">
        <f t="shared" si="46"/>
        <v>1.7766787447643109</v>
      </c>
      <c r="F593" s="4">
        <f t="shared" si="47"/>
        <v>3.7253980092566774</v>
      </c>
      <c r="G593" s="4">
        <f t="shared" si="48"/>
        <v>5.9268268340421271</v>
      </c>
      <c r="I593" s="4">
        <f t="shared" si="49"/>
        <v>1.0257418462168859</v>
      </c>
    </row>
    <row r="594" spans="1:9" x14ac:dyDescent="0.2">
      <c r="A594" s="4">
        <f>IF('True_Odds_Calculator_3-way'!A595="","",'True_Odds_Calculator_3-way'!A595)</f>
        <v>2.2999999999999998</v>
      </c>
      <c r="B594" s="4">
        <f>IF('True_Odds_Calculator_3-way'!B595="","",'True_Odds_Calculator_3-way'!B595)</f>
        <v>3.09</v>
      </c>
      <c r="C594" s="4">
        <f>IF('True_Odds_Calculator_3-way'!C595="","",'True_Odds_Calculator_3-way'!C595)</f>
        <v>3.58</v>
      </c>
      <c r="D594" s="4">
        <f t="shared" si="45"/>
        <v>3.7736813103455447E-2</v>
      </c>
      <c r="E594" s="4">
        <f t="shared" si="46"/>
        <v>2.368525118799893</v>
      </c>
      <c r="F594" s="4">
        <f t="shared" si="47"/>
        <v>3.2149620964827528</v>
      </c>
      <c r="G594" s="4">
        <f t="shared" si="48"/>
        <v>3.7488190577411769</v>
      </c>
      <c r="I594" s="4">
        <f t="shared" si="49"/>
        <v>1.0377368131034554</v>
      </c>
    </row>
    <row r="595" spans="1:9" x14ac:dyDescent="0.2">
      <c r="A595" s="4">
        <f>IF('True_Odds_Calculator_3-way'!A596="","",'True_Odds_Calculator_3-way'!A596)</f>
        <v>5.75</v>
      </c>
      <c r="B595" s="4">
        <f>IF('True_Odds_Calculator_3-way'!B596="","",'True_Odds_Calculator_3-way'!B596)</f>
        <v>3.17</v>
      </c>
      <c r="C595" s="4">
        <f>IF('True_Odds_Calculator_3-way'!C596="","",'True_Odds_Calculator_3-way'!C596)</f>
        <v>1.77</v>
      </c>
      <c r="D595" s="4">
        <f t="shared" si="45"/>
        <v>5.4342208139901649E-2</v>
      </c>
      <c r="E595" s="4">
        <f t="shared" si="46"/>
        <v>6.418527501786369</v>
      </c>
      <c r="F595" s="4">
        <f t="shared" si="47"/>
        <v>3.363115471115933</v>
      </c>
      <c r="G595" s="4">
        <f t="shared" si="48"/>
        <v>1.8286293360337926</v>
      </c>
      <c r="I595" s="4">
        <f t="shared" si="49"/>
        <v>1.0543422081399016</v>
      </c>
    </row>
    <row r="596" spans="1:9" x14ac:dyDescent="0.2">
      <c r="A596" s="4">
        <f>IF('True_Odds_Calculator_3-way'!A597="","",'True_Odds_Calculator_3-way'!A597)</f>
        <v>1.17</v>
      </c>
      <c r="B596" s="4">
        <f>IF('True_Odds_Calculator_3-way'!B597="","",'True_Odds_Calculator_3-way'!B597)</f>
        <v>8.14</v>
      </c>
      <c r="C596" s="4">
        <f>IF('True_Odds_Calculator_3-way'!C597="","",'True_Odds_Calculator_3-way'!C597)</f>
        <v>21.4</v>
      </c>
      <c r="D596" s="4">
        <f t="shared" si="45"/>
        <v>2.4279949513594357E-2</v>
      </c>
      <c r="E596" s="4">
        <f t="shared" si="46"/>
        <v>1.1811848523466677</v>
      </c>
      <c r="F596" s="4">
        <f t="shared" si="47"/>
        <v>8.7140800780782364</v>
      </c>
      <c r="G596" s="4">
        <f t="shared" si="48"/>
        <v>25.882827355805283</v>
      </c>
      <c r="I596" s="4">
        <f t="shared" si="49"/>
        <v>1.0242799495135944</v>
      </c>
    </row>
    <row r="597" spans="1:9" x14ac:dyDescent="0.2">
      <c r="A597" s="4">
        <f>IF('True_Odds_Calculator_3-way'!A598="","",'True_Odds_Calculator_3-way'!A598)</f>
        <v>8.6999999999999993</v>
      </c>
      <c r="B597" s="4">
        <f>IF('True_Odds_Calculator_3-way'!B598="","",'True_Odds_Calculator_3-way'!B598)</f>
        <v>4.84</v>
      </c>
      <c r="C597" s="4">
        <f>IF('True_Odds_Calculator_3-way'!C598="","",'True_Odds_Calculator_3-way'!C598)</f>
        <v>1.39</v>
      </c>
      <c r="D597" s="4">
        <f t="shared" si="45"/>
        <v>4.0978559415220772E-2</v>
      </c>
      <c r="E597" s="4">
        <f t="shared" si="46"/>
        <v>9.8733243666330797</v>
      </c>
      <c r="F597" s="4">
        <f t="shared" si="47"/>
        <v>5.1826347411432883</v>
      </c>
      <c r="G597" s="4">
        <f t="shared" si="48"/>
        <v>1.4169023458606429</v>
      </c>
      <c r="I597" s="4">
        <f t="shared" si="49"/>
        <v>1.0409785594152208</v>
      </c>
    </row>
    <row r="598" spans="1:9" x14ac:dyDescent="0.2">
      <c r="A598" s="4">
        <f>IF('True_Odds_Calculator_3-way'!A599="","",'True_Odds_Calculator_3-way'!A599)</f>
        <v>4.63</v>
      </c>
      <c r="B598" s="4">
        <f>IF('True_Odds_Calculator_3-way'!B599="","",'True_Odds_Calculator_3-way'!B599)</f>
        <v>3.26</v>
      </c>
      <c r="C598" s="4">
        <f>IF('True_Odds_Calculator_3-way'!C599="","",'True_Odds_Calculator_3-way'!C599)</f>
        <v>2</v>
      </c>
      <c r="D598" s="4">
        <f t="shared" si="45"/>
        <v>2.2731187639958073E-2</v>
      </c>
      <c r="E598" s="4">
        <f t="shared" si="46"/>
        <v>4.7983341987305153</v>
      </c>
      <c r="F598" s="4">
        <f t="shared" si="47"/>
        <v>3.3425654577800081</v>
      </c>
      <c r="G598" s="4">
        <f t="shared" si="48"/>
        <v>2.0307746125143513</v>
      </c>
      <c r="I598" s="4">
        <f t="shared" si="49"/>
        <v>1.0227311876399581</v>
      </c>
    </row>
    <row r="599" spans="1:9" x14ac:dyDescent="0.2">
      <c r="A599" s="4">
        <f>IF('True_Odds_Calculator_3-way'!A600="","",'True_Odds_Calculator_3-way'!A600)</f>
        <v>2.44</v>
      </c>
      <c r="B599" s="4">
        <f>IF('True_Odds_Calculator_3-way'!B600="","",'True_Odds_Calculator_3-way'!B600)</f>
        <v>2.72</v>
      </c>
      <c r="C599" s="4">
        <f>IF('True_Odds_Calculator_3-way'!C600="","",'True_Odds_Calculator_3-way'!C600)</f>
        <v>3.91</v>
      </c>
      <c r="D599" s="4">
        <f t="shared" si="45"/>
        <v>3.3237600100624709E-2</v>
      </c>
      <c r="E599" s="4">
        <f t="shared" si="46"/>
        <v>2.5077938122650685</v>
      </c>
      <c r="F599" s="4">
        <f t="shared" si="47"/>
        <v>2.8045152566288438</v>
      </c>
      <c r="G599" s="4">
        <f t="shared" si="48"/>
        <v>4.0870496508589298</v>
      </c>
      <c r="I599" s="4">
        <f t="shared" si="49"/>
        <v>1.0332376001006247</v>
      </c>
    </row>
    <row r="600" spans="1:9" x14ac:dyDescent="0.2">
      <c r="A600" s="4">
        <f>IF('True_Odds_Calculator_3-way'!A601="","",'True_Odds_Calculator_3-way'!A601)</f>
        <v>2.15</v>
      </c>
      <c r="B600" s="4">
        <f>IF('True_Odds_Calculator_3-way'!B601="","",'True_Odds_Calculator_3-way'!B601)</f>
        <v>3.2</v>
      </c>
      <c r="C600" s="4">
        <f>IF('True_Odds_Calculator_3-way'!C601="","",'True_Odds_Calculator_3-way'!C601)</f>
        <v>3.91</v>
      </c>
      <c r="D600" s="4">
        <f t="shared" si="45"/>
        <v>3.3370754773092148E-2</v>
      </c>
      <c r="E600" s="4">
        <f t="shared" si="46"/>
        <v>2.2026786177306259</v>
      </c>
      <c r="F600" s="4">
        <f t="shared" si="47"/>
        <v>3.3181096793822826</v>
      </c>
      <c r="G600" s="4">
        <f t="shared" si="48"/>
        <v>4.0877911894764027</v>
      </c>
      <c r="I600" s="4">
        <f t="shared" si="49"/>
        <v>1.0333707547730921</v>
      </c>
    </row>
    <row r="601" spans="1:9" x14ac:dyDescent="0.2">
      <c r="A601" s="4">
        <f>IF('True_Odds_Calculator_3-way'!A602="","",'True_Odds_Calculator_3-way'!A602)</f>
        <v>2.59</v>
      </c>
      <c r="B601" s="4">
        <f>IF('True_Odds_Calculator_3-way'!B602="","",'True_Odds_Calculator_3-way'!B602)</f>
        <v>3.46</v>
      </c>
      <c r="C601" s="4">
        <f>IF('True_Odds_Calculator_3-way'!C602="","",'True_Odds_Calculator_3-way'!C602)</f>
        <v>2.76</v>
      </c>
      <c r="D601" s="4">
        <f t="shared" si="45"/>
        <v>3.7436567720558811E-2</v>
      </c>
      <c r="E601" s="4">
        <f t="shared" si="46"/>
        <v>2.6765052845910873</v>
      </c>
      <c r="F601" s="4">
        <f t="shared" si="47"/>
        <v>3.6161332102360007</v>
      </c>
      <c r="G601" s="4">
        <f t="shared" si="48"/>
        <v>2.8584497021834743</v>
      </c>
      <c r="I601" s="4">
        <f t="shared" si="49"/>
        <v>1.0374365677205588</v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>1/A2</f>
        <v>0.5714285714285714</v>
      </c>
      <c r="D2">
        <f>1/B2</f>
        <v>0.46728971962616822</v>
      </c>
      <c r="E2">
        <f>C2+D2-1</f>
        <v>3.8718291054739673E-2</v>
      </c>
      <c r="F2">
        <f>C2+D2-(C2*D2)-1</f>
        <v>-0.22830440587449929</v>
      </c>
      <c r="G2">
        <v>0</v>
      </c>
      <c r="H2">
        <f>C2*D2</f>
        <v>0.26702269692923897</v>
      </c>
      <c r="I2">
        <f>((-4*F2*H2)^0.5)/(2*F2)</f>
        <v>-1.0814761408717504</v>
      </c>
      <c r="J2">
        <f>(-((-4*F2*H2)^0.5))/(2*F2)</f>
        <v>1.0814761408717504</v>
      </c>
      <c r="K2">
        <f>IF(A2="","",(C2/($J2+C2-($J2*C2))))</f>
        <v>0.55214846039654741</v>
      </c>
      <c r="L2">
        <f>IF(B2="","",(D2/($J2+D2-($J2*D2))))</f>
        <v>0.44785153960345248</v>
      </c>
      <c r="M2">
        <f>IF(A2="","",1/K2)</f>
        <v>1.8111071056538131</v>
      </c>
      <c r="N2">
        <f>IF(B2="","",1/L2)</f>
        <v>2.2328828005937953</v>
      </c>
    </row>
    <row r="3" spans="1:14" x14ac:dyDescent="0.25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ref="C3:C66" si="0">1/A3</f>
        <v>0.63291139240506322</v>
      </c>
      <c r="D3">
        <f t="shared" ref="D3:D66" si="1">1/B3</f>
        <v>0.3968253968253968</v>
      </c>
      <c r="E3">
        <f t="shared" ref="E3:E66" si="2">C3+D3-1</f>
        <v>2.9736789230460081E-2</v>
      </c>
      <c r="F3">
        <f t="shared" ref="F3:F66" si="3">C3+D3-(C3*D3)-1</f>
        <v>-0.22141852521599359</v>
      </c>
      <c r="G3">
        <v>0</v>
      </c>
      <c r="H3">
        <f t="shared" ref="H3:H66" si="4">C3*D3</f>
        <v>0.25115531444645367</v>
      </c>
      <c r="I3">
        <f t="shared" ref="I3:I66" si="5">((-4*F3*H3)^0.5)/(2*F3)</f>
        <v>-1.0650358071057624</v>
      </c>
      <c r="J3">
        <f t="shared" ref="J3:J66" si="6">(-((-4*F3*H3)^0.5))/(2*F3)</f>
        <v>1.0650358071057624</v>
      </c>
      <c r="K3">
        <f t="shared" ref="K3:K66" si="7">IF(A3="","",(C3/($J3+C3-($J3*C3))))</f>
        <v>0.61815365154846769</v>
      </c>
      <c r="L3">
        <f t="shared" ref="L3:L66" si="8">IF(B3="","",(D3/($J3+D3-($J3*D3))))</f>
        <v>0.38184634845153209</v>
      </c>
      <c r="M3">
        <f t="shared" ref="M3:M66" si="9">IF(A3="","",1/K3)</f>
        <v>1.6177207681213428</v>
      </c>
      <c r="N3">
        <f t="shared" ref="N3:N66" si="10">IF(B3="","",1/L3)</f>
        <v>2.618854426800759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0.59171597633136097</v>
      </c>
      <c r="D4">
        <f t="shared" si="1"/>
        <v>0.44247787610619471</v>
      </c>
      <c r="E4">
        <f t="shared" si="2"/>
        <v>3.4193852437555794E-2</v>
      </c>
      <c r="F4">
        <f t="shared" si="3"/>
        <v>-0.22762737602764815</v>
      </c>
      <c r="G4">
        <v>0</v>
      </c>
      <c r="H4">
        <f t="shared" si="4"/>
        <v>0.261821228465204</v>
      </c>
      <c r="I4">
        <f t="shared" si="5"/>
        <v>-1.0724824201463119</v>
      </c>
      <c r="J4">
        <f t="shared" si="6"/>
        <v>1.0724824201463119</v>
      </c>
      <c r="K4">
        <f t="shared" si="7"/>
        <v>0.57470839285052078</v>
      </c>
      <c r="L4">
        <f t="shared" si="8"/>
        <v>0.42529160714947917</v>
      </c>
      <c r="M4">
        <f t="shared" si="9"/>
        <v>1.7400128699009547</v>
      </c>
      <c r="N4">
        <f t="shared" si="10"/>
        <v>2.351327849384353</v>
      </c>
    </row>
    <row r="5" spans="1:14" x14ac:dyDescent="0.25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0.60240963855421692</v>
      </c>
      <c r="D5">
        <f t="shared" si="1"/>
        <v>0.43103448275862072</v>
      </c>
      <c r="E5">
        <f t="shared" si="2"/>
        <v>3.3444121312837582E-2</v>
      </c>
      <c r="F5">
        <f t="shared" si="3"/>
        <v>-0.22621520565018693</v>
      </c>
      <c r="G5">
        <v>0</v>
      </c>
      <c r="H5">
        <f t="shared" si="4"/>
        <v>0.25965932696302457</v>
      </c>
      <c r="I5">
        <f t="shared" si="5"/>
        <v>-1.0713739108887086</v>
      </c>
      <c r="J5">
        <f t="shared" si="6"/>
        <v>1.0713739108887086</v>
      </c>
      <c r="K5">
        <f t="shared" si="7"/>
        <v>0.58578643762690485</v>
      </c>
      <c r="L5">
        <f t="shared" si="8"/>
        <v>0.41421356237309498</v>
      </c>
      <c r="M5">
        <f t="shared" si="9"/>
        <v>1.7071067811865479</v>
      </c>
      <c r="N5">
        <f t="shared" si="10"/>
        <v>2.4142135623730954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0.47619047619047616</v>
      </c>
      <c r="D6">
        <f t="shared" si="1"/>
        <v>0.55865921787709494</v>
      </c>
      <c r="E6">
        <f t="shared" si="2"/>
        <v>3.4849694067571102E-2</v>
      </c>
      <c r="F6">
        <f t="shared" si="3"/>
        <v>-0.2311785049215217</v>
      </c>
      <c r="G6">
        <v>0</v>
      </c>
      <c r="H6">
        <f t="shared" si="4"/>
        <v>0.2660281989890928</v>
      </c>
      <c r="I6">
        <f t="shared" si="5"/>
        <v>-1.072729223145815</v>
      </c>
      <c r="J6">
        <f t="shared" si="6"/>
        <v>1.072729223145815</v>
      </c>
      <c r="K6">
        <f t="shared" si="7"/>
        <v>0.4587151448829464</v>
      </c>
      <c r="L6">
        <f t="shared" si="8"/>
        <v>0.5412848551170536</v>
      </c>
      <c r="M6">
        <f t="shared" si="9"/>
        <v>2.1800021454603971</v>
      </c>
      <c r="N6">
        <f t="shared" si="10"/>
        <v>1.8474560862851939</v>
      </c>
    </row>
    <row r="7" spans="1:14" x14ac:dyDescent="0.25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0.56818181818181823</v>
      </c>
      <c r="D7">
        <f t="shared" si="1"/>
        <v>0.46082949308755761</v>
      </c>
      <c r="E7">
        <f t="shared" si="2"/>
        <v>2.9011311269375728E-2</v>
      </c>
      <c r="F7">
        <f t="shared" si="3"/>
        <v>-0.2328236279849184</v>
      </c>
      <c r="G7">
        <v>0</v>
      </c>
      <c r="H7">
        <f t="shared" si="4"/>
        <v>0.26183493925429413</v>
      </c>
      <c r="I7">
        <f t="shared" si="5"/>
        <v>-1.0604746049596294</v>
      </c>
      <c r="J7">
        <f t="shared" si="6"/>
        <v>1.0604746049596294</v>
      </c>
      <c r="K7">
        <f t="shared" si="7"/>
        <v>0.55372190553633505</v>
      </c>
      <c r="L7">
        <f t="shared" si="8"/>
        <v>0.44627809446366512</v>
      </c>
      <c r="M7">
        <f t="shared" si="9"/>
        <v>1.8059606997693183</v>
      </c>
      <c r="N7">
        <f t="shared" si="10"/>
        <v>2.2407552878027661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0.52356020942408377</v>
      </c>
      <c r="D8">
        <f t="shared" si="1"/>
        <v>0.50505050505050508</v>
      </c>
      <c r="E8">
        <f t="shared" si="2"/>
        <v>2.861071447458885E-2</v>
      </c>
      <c r="F8">
        <f t="shared" si="3"/>
        <v>-0.23581363371939279</v>
      </c>
      <c r="G8">
        <v>0</v>
      </c>
      <c r="H8">
        <f t="shared" si="4"/>
        <v>0.2644243481939817</v>
      </c>
      <c r="I8">
        <f t="shared" si="5"/>
        <v>-1.0589275952301447</v>
      </c>
      <c r="J8">
        <f t="shared" si="6"/>
        <v>1.0589275952301447</v>
      </c>
      <c r="K8">
        <f t="shared" si="7"/>
        <v>0.50926243676795835</v>
      </c>
      <c r="L8">
        <f t="shared" si="8"/>
        <v>0.4907375632320416</v>
      </c>
      <c r="M8">
        <f t="shared" si="9"/>
        <v>1.9636241116594322</v>
      </c>
      <c r="N8">
        <f t="shared" si="10"/>
        <v>2.0377490433255412</v>
      </c>
    </row>
    <row r="9" spans="1:14" x14ac:dyDescent="0.25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0.56818181818181823</v>
      </c>
      <c r="D9">
        <f t="shared" si="1"/>
        <v>0.46728971962616822</v>
      </c>
      <c r="E9">
        <f t="shared" si="2"/>
        <v>3.5471537807986397E-2</v>
      </c>
      <c r="F9">
        <f t="shared" si="3"/>
        <v>-0.23003398470688197</v>
      </c>
      <c r="G9">
        <v>0</v>
      </c>
      <c r="H9">
        <f t="shared" si="4"/>
        <v>0.26550552251486831</v>
      </c>
      <c r="I9">
        <f t="shared" si="5"/>
        <v>-1.0743376064838499</v>
      </c>
      <c r="J9">
        <f t="shared" si="6"/>
        <v>1.0743376064838499</v>
      </c>
      <c r="K9">
        <f t="shared" si="7"/>
        <v>0.55051025721682212</v>
      </c>
      <c r="L9">
        <f t="shared" si="8"/>
        <v>0.4494897427831781</v>
      </c>
      <c r="M9">
        <f t="shared" si="9"/>
        <v>1.8164965809277254</v>
      </c>
      <c r="N9">
        <f t="shared" si="10"/>
        <v>2.2247448713915889</v>
      </c>
    </row>
    <row r="10" spans="1:14" x14ac:dyDescent="0.25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0.37313432835820892</v>
      </c>
      <c r="D10">
        <f t="shared" si="1"/>
        <v>0.66225165562913912</v>
      </c>
      <c r="E10">
        <f t="shared" si="2"/>
        <v>3.5385983987348046E-2</v>
      </c>
      <c r="F10">
        <f t="shared" si="3"/>
        <v>-0.21172284273994268</v>
      </c>
      <c r="G10">
        <v>0</v>
      </c>
      <c r="H10">
        <f t="shared" si="4"/>
        <v>0.2471088267272907</v>
      </c>
      <c r="I10">
        <f t="shared" si="5"/>
        <v>-1.0803395392536073</v>
      </c>
      <c r="J10">
        <f t="shared" si="6"/>
        <v>1.0803395392536073</v>
      </c>
      <c r="K10">
        <f t="shared" si="7"/>
        <v>0.3552435190021288</v>
      </c>
      <c r="L10">
        <f t="shared" si="8"/>
        <v>0.64475648099787108</v>
      </c>
      <c r="M10">
        <f t="shared" si="9"/>
        <v>2.8149704259460604</v>
      </c>
      <c r="N10">
        <f t="shared" si="10"/>
        <v>1.5509731650193399</v>
      </c>
    </row>
    <row r="11" spans="1:14" x14ac:dyDescent="0.25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0.65359477124183007</v>
      </c>
      <c r="D11">
        <f t="shared" si="1"/>
        <v>0.38461538461538458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0.63470172461896535</v>
      </c>
      <c r="L11">
        <f t="shared" si="8"/>
        <v>0.36529827538103465</v>
      </c>
      <c r="M11">
        <f t="shared" si="9"/>
        <v>1.575543221661067</v>
      </c>
      <c r="N11">
        <f t="shared" si="10"/>
        <v>2.7374889710522772</v>
      </c>
    </row>
    <row r="12" spans="1:14" x14ac:dyDescent="0.25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0.48780487804878053</v>
      </c>
      <c r="D12">
        <f t="shared" si="1"/>
        <v>0.5376344086021505</v>
      </c>
      <c r="E12">
        <f t="shared" si="2"/>
        <v>2.5439286650930981E-2</v>
      </c>
      <c r="F12">
        <f t="shared" si="3"/>
        <v>-0.23682140047206923</v>
      </c>
      <c r="G12">
        <v>0</v>
      </c>
      <c r="H12">
        <f t="shared" si="4"/>
        <v>0.26226068712300027</v>
      </c>
      <c r="I12">
        <f t="shared" si="5"/>
        <v>-1.0523401123547818</v>
      </c>
      <c r="J12">
        <f t="shared" si="6"/>
        <v>1.0523401123547818</v>
      </c>
      <c r="K12">
        <f t="shared" si="7"/>
        <v>0.47506906029667378</v>
      </c>
      <c r="L12">
        <f t="shared" si="8"/>
        <v>0.52493093970332627</v>
      </c>
      <c r="M12">
        <f t="shared" si="9"/>
        <v>2.1049571179725204</v>
      </c>
      <c r="N12">
        <f t="shared" si="10"/>
        <v>1.9050124966251125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0.39840637450199207</v>
      </c>
      <c r="D13">
        <f t="shared" si="1"/>
        <v>0.63694267515923564</v>
      </c>
      <c r="E13">
        <f t="shared" si="2"/>
        <v>3.5349049661227649E-2</v>
      </c>
      <c r="F13">
        <f t="shared" si="3"/>
        <v>-0.21841297231456347</v>
      </c>
      <c r="G13">
        <v>0</v>
      </c>
      <c r="H13">
        <f t="shared" si="4"/>
        <v>0.25376202197579112</v>
      </c>
      <c r="I13">
        <f t="shared" si="5"/>
        <v>-1.0778891454484929</v>
      </c>
      <c r="J13">
        <f t="shared" si="6"/>
        <v>1.0778891454484929</v>
      </c>
      <c r="K13">
        <f t="shared" si="7"/>
        <v>0.3805736037101255</v>
      </c>
      <c r="L13">
        <f t="shared" si="8"/>
        <v>0.61942639628987439</v>
      </c>
      <c r="M13">
        <f t="shared" si="9"/>
        <v>2.6276126096272243</v>
      </c>
      <c r="N13">
        <f t="shared" si="10"/>
        <v>1.6143968129056414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0.45248868778280543</v>
      </c>
      <c r="D14">
        <f t="shared" si="1"/>
        <v>0.58823529411764708</v>
      </c>
      <c r="E14">
        <f t="shared" si="2"/>
        <v>4.0723981900452566E-2</v>
      </c>
      <c r="F14">
        <f t="shared" si="3"/>
        <v>-0.2254458344423742</v>
      </c>
      <c r="G14">
        <v>0</v>
      </c>
      <c r="H14">
        <f t="shared" si="4"/>
        <v>0.26616981634282671</v>
      </c>
      <c r="I14">
        <f t="shared" si="5"/>
        <v>-1.0865714630312671</v>
      </c>
      <c r="J14">
        <f t="shared" si="6"/>
        <v>1.0865714630312671</v>
      </c>
      <c r="K14">
        <f t="shared" si="7"/>
        <v>0.43201182193624138</v>
      </c>
      <c r="L14">
        <f t="shared" si="8"/>
        <v>0.56798817806375879</v>
      </c>
      <c r="M14">
        <f t="shared" si="9"/>
        <v>2.3147514702678329</v>
      </c>
      <c r="N14">
        <f t="shared" si="10"/>
        <v>1.7606000241218864</v>
      </c>
    </row>
    <row r="15" spans="1:14" x14ac:dyDescent="0.25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0.55865921787709494</v>
      </c>
      <c r="D15">
        <f t="shared" si="1"/>
        <v>0.48309178743961356</v>
      </c>
      <c r="E15">
        <f t="shared" si="2"/>
        <v>4.17510053167085E-2</v>
      </c>
      <c r="F15">
        <f t="shared" si="3"/>
        <v>-0.22813267481715382</v>
      </c>
      <c r="G15">
        <v>0</v>
      </c>
      <c r="H15">
        <f t="shared" si="4"/>
        <v>0.26988368013386232</v>
      </c>
      <c r="I15">
        <f t="shared" si="5"/>
        <v>-1.0876635272089796</v>
      </c>
      <c r="J15">
        <f t="shared" si="6"/>
        <v>1.0876635272089796</v>
      </c>
      <c r="K15">
        <f t="shared" si="7"/>
        <v>0.53785007303660493</v>
      </c>
      <c r="L15">
        <f t="shared" si="8"/>
        <v>0.46214992696339507</v>
      </c>
      <c r="M15">
        <f t="shared" si="9"/>
        <v>1.8592541864950944</v>
      </c>
      <c r="N15">
        <f t="shared" si="10"/>
        <v>2.1637999741136076</v>
      </c>
    </row>
    <row r="16" spans="1:14" x14ac:dyDescent="0.25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0.5376344086021505</v>
      </c>
      <c r="D16">
        <f t="shared" si="1"/>
        <v>0.50251256281407031</v>
      </c>
      <c r="E16">
        <f t="shared" si="2"/>
        <v>4.0146971416220811E-2</v>
      </c>
      <c r="F16">
        <f t="shared" si="3"/>
        <v>-0.23002107310747288</v>
      </c>
      <c r="G16">
        <v>0</v>
      </c>
      <c r="H16">
        <f t="shared" si="4"/>
        <v>0.2701680445236937</v>
      </c>
      <c r="I16">
        <f t="shared" si="5"/>
        <v>-1.0837601479372583</v>
      </c>
      <c r="J16">
        <f t="shared" si="6"/>
        <v>1.0837601479372583</v>
      </c>
      <c r="K16">
        <f t="shared" si="7"/>
        <v>0.51758930804783143</v>
      </c>
      <c r="L16">
        <f t="shared" si="8"/>
        <v>0.48241069195216857</v>
      </c>
      <c r="M16">
        <f t="shared" si="9"/>
        <v>1.9320337272260424</v>
      </c>
      <c r="N16">
        <f t="shared" si="10"/>
        <v>2.0729225464578858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0.59523809523809523</v>
      </c>
      <c r="D17">
        <f t="shared" si="1"/>
        <v>0.4504504504504504</v>
      </c>
      <c r="E17">
        <f t="shared" si="2"/>
        <v>4.5688545688545634E-2</v>
      </c>
      <c r="F17">
        <f t="shared" si="3"/>
        <v>-0.22243672243672252</v>
      </c>
      <c r="G17">
        <v>0</v>
      </c>
      <c r="H17">
        <f t="shared" si="4"/>
        <v>0.2681252681252681</v>
      </c>
      <c r="I17">
        <f t="shared" si="5"/>
        <v>-1.0979071877276467</v>
      </c>
      <c r="J17">
        <f t="shared" si="6"/>
        <v>1.0979071877276467</v>
      </c>
      <c r="K17">
        <f t="shared" si="7"/>
        <v>0.57254851307619281</v>
      </c>
      <c r="L17">
        <f t="shared" si="8"/>
        <v>0.42745148692380741</v>
      </c>
      <c r="M17">
        <f t="shared" si="9"/>
        <v>1.7465768876547993</v>
      </c>
      <c r="N17">
        <f t="shared" si="10"/>
        <v>2.3394467690277296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0.7246376811594204</v>
      </c>
      <c r="D18">
        <f t="shared" si="1"/>
        <v>0.3125</v>
      </c>
      <c r="E18">
        <f t="shared" si="2"/>
        <v>3.7137681159420399E-2</v>
      </c>
      <c r="F18">
        <f t="shared" si="3"/>
        <v>-0.18931159420289845</v>
      </c>
      <c r="G18">
        <v>0</v>
      </c>
      <c r="H18">
        <f t="shared" si="4"/>
        <v>0.22644927536231887</v>
      </c>
      <c r="I18">
        <f t="shared" si="5"/>
        <v>-1.0936965981495181</v>
      </c>
      <c r="J18">
        <f t="shared" si="6"/>
        <v>1.0936965981495181</v>
      </c>
      <c r="K18">
        <f t="shared" si="7"/>
        <v>0.70641189227857315</v>
      </c>
      <c r="L18">
        <f t="shared" si="8"/>
        <v>0.29358810772142679</v>
      </c>
      <c r="M18">
        <f t="shared" si="9"/>
        <v>1.4156047072968168</v>
      </c>
      <c r="N18">
        <f t="shared" si="10"/>
        <v>3.4061325159289395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0.625</v>
      </c>
      <c r="D19">
        <f t="shared" si="1"/>
        <v>0.40485829959514169</v>
      </c>
      <c r="E19">
        <f t="shared" si="2"/>
        <v>2.9858299595141746E-2</v>
      </c>
      <c r="F19">
        <f t="shared" si="3"/>
        <v>-0.22317813765182182</v>
      </c>
      <c r="G19">
        <v>0</v>
      </c>
      <c r="H19">
        <f t="shared" si="4"/>
        <v>0.25303643724696356</v>
      </c>
      <c r="I19">
        <f t="shared" si="5"/>
        <v>-1.0647942749999</v>
      </c>
      <c r="J19">
        <f t="shared" si="6"/>
        <v>1.0647942749999</v>
      </c>
      <c r="K19">
        <f t="shared" si="7"/>
        <v>0.61017407982768768</v>
      </c>
      <c r="L19">
        <f t="shared" si="8"/>
        <v>0.38982592017231221</v>
      </c>
      <c r="M19">
        <f t="shared" si="9"/>
        <v>1.6388765649999402</v>
      </c>
      <c r="N19">
        <f t="shared" si="10"/>
        <v>2.5652475842498532</v>
      </c>
    </row>
    <row r="20" spans="1:14" x14ac:dyDescent="0.25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0.62893081761006286</v>
      </c>
      <c r="D20">
        <f t="shared" si="1"/>
        <v>0.4</v>
      </c>
      <c r="E20">
        <f t="shared" si="2"/>
        <v>2.8930817610062887E-2</v>
      </c>
      <c r="F20">
        <f t="shared" si="3"/>
        <v>-0.22264150943396221</v>
      </c>
      <c r="G20">
        <v>0</v>
      </c>
      <c r="H20">
        <f t="shared" si="4"/>
        <v>0.25157232704402516</v>
      </c>
      <c r="I20">
        <f t="shared" si="5"/>
        <v>-1.0629880069054678</v>
      </c>
      <c r="J20">
        <f t="shared" si="6"/>
        <v>1.0629880069054678</v>
      </c>
      <c r="K20">
        <f t="shared" si="7"/>
        <v>0.61456660866885815</v>
      </c>
      <c r="L20">
        <f t="shared" si="8"/>
        <v>0.38543339133114163</v>
      </c>
      <c r="M20">
        <f t="shared" si="9"/>
        <v>1.6271629240742262</v>
      </c>
      <c r="N20">
        <f t="shared" si="10"/>
        <v>2.594482010358202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0.4854368932038835</v>
      </c>
      <c r="D21">
        <f t="shared" si="1"/>
        <v>0.54054054054054046</v>
      </c>
      <c r="E21">
        <f t="shared" si="2"/>
        <v>2.5977433744424072E-2</v>
      </c>
      <c r="F21">
        <f t="shared" si="3"/>
        <v>-0.23642088690632379</v>
      </c>
      <c r="G21">
        <v>0</v>
      </c>
      <c r="H21">
        <f t="shared" si="4"/>
        <v>0.26239832065074781</v>
      </c>
      <c r="I21">
        <f t="shared" si="5"/>
        <v>-1.0535074339697479</v>
      </c>
      <c r="J21">
        <f t="shared" si="6"/>
        <v>1.0535074339697479</v>
      </c>
      <c r="K21">
        <f t="shared" si="7"/>
        <v>0.47242951431782315</v>
      </c>
      <c r="L21">
        <f t="shared" si="8"/>
        <v>0.52757048568217679</v>
      </c>
      <c r="M21">
        <f t="shared" si="9"/>
        <v>2.1167178800079327</v>
      </c>
      <c r="N21">
        <f t="shared" si="10"/>
        <v>1.8954813188742858</v>
      </c>
    </row>
    <row r="22" spans="1:14" x14ac:dyDescent="0.25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0.49019607843137253</v>
      </c>
      <c r="D22">
        <f t="shared" si="1"/>
        <v>0.53475935828876997</v>
      </c>
      <c r="E22">
        <f t="shared" si="2"/>
        <v>2.4955436720142554E-2</v>
      </c>
      <c r="F22">
        <f t="shared" si="3"/>
        <v>-0.2371815036174898</v>
      </c>
      <c r="G22">
        <v>0</v>
      </c>
      <c r="H22">
        <f t="shared" si="4"/>
        <v>0.26213694033763235</v>
      </c>
      <c r="I22">
        <f t="shared" si="5"/>
        <v>-1.0512928338279499</v>
      </c>
      <c r="J22">
        <f t="shared" si="6"/>
        <v>1.0512928338279499</v>
      </c>
      <c r="K22">
        <f t="shared" si="7"/>
        <v>0.47770444733840695</v>
      </c>
      <c r="L22">
        <f t="shared" si="8"/>
        <v>0.52229555266159289</v>
      </c>
      <c r="M22">
        <f t="shared" si="9"/>
        <v>2.0933445471810685</v>
      </c>
      <c r="N22">
        <f t="shared" si="10"/>
        <v>1.9146247654303168</v>
      </c>
    </row>
    <row r="23" spans="1:14" x14ac:dyDescent="0.25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0.6097560975609756</v>
      </c>
      <c r="D23">
        <f t="shared" si="1"/>
        <v>0.42553191489361702</v>
      </c>
      <c r="E23">
        <f t="shared" si="2"/>
        <v>3.5288012454592677E-2</v>
      </c>
      <c r="F23">
        <f t="shared" si="3"/>
        <v>-0.22418266735858849</v>
      </c>
      <c r="G23">
        <v>0</v>
      </c>
      <c r="H23">
        <f t="shared" si="4"/>
        <v>0.25947067981318112</v>
      </c>
      <c r="I23">
        <f t="shared" si="5"/>
        <v>-1.075828707279838</v>
      </c>
      <c r="J23">
        <f t="shared" si="6"/>
        <v>1.075828707279838</v>
      </c>
      <c r="K23">
        <f t="shared" si="7"/>
        <v>0.59223098156369014</v>
      </c>
      <c r="L23">
        <f t="shared" si="8"/>
        <v>0.40776901843630997</v>
      </c>
      <c r="M23">
        <f t="shared" si="9"/>
        <v>1.6885303726590961</v>
      </c>
      <c r="N23">
        <f t="shared" si="10"/>
        <v>2.452368754827781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0.49751243781094534</v>
      </c>
      <c r="D25">
        <f t="shared" si="1"/>
        <v>0.53191489361702127</v>
      </c>
      <c r="E25">
        <f t="shared" si="2"/>
        <v>2.9427331427966497E-2</v>
      </c>
      <c r="F25">
        <f t="shared" si="3"/>
        <v>-0.23520694400338749</v>
      </c>
      <c r="G25">
        <v>0</v>
      </c>
      <c r="H25">
        <f t="shared" si="4"/>
        <v>0.26463427543135393</v>
      </c>
      <c r="I25">
        <f t="shared" si="5"/>
        <v>-1.060713208766217</v>
      </c>
      <c r="J25">
        <f t="shared" si="6"/>
        <v>1.060713208766217</v>
      </c>
      <c r="K25">
        <f t="shared" si="7"/>
        <v>0.48278384578010813</v>
      </c>
      <c r="L25">
        <f t="shared" si="8"/>
        <v>0.5172161542198922</v>
      </c>
      <c r="M25">
        <f t="shared" si="9"/>
        <v>2.0713203408538785</v>
      </c>
      <c r="N25">
        <f t="shared" si="10"/>
        <v>1.9334276237142709</v>
      </c>
    </row>
    <row r="26" spans="1:14" x14ac:dyDescent="0.25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0.5376344086021505</v>
      </c>
      <c r="D26">
        <f t="shared" si="1"/>
        <v>0.49261083743842371</v>
      </c>
      <c r="E26">
        <f t="shared" si="2"/>
        <v>3.0245246040574214E-2</v>
      </c>
      <c r="F26">
        <f t="shared" si="3"/>
        <v>-0.23459929021664283</v>
      </c>
      <c r="G26">
        <v>0</v>
      </c>
      <c r="H26">
        <f t="shared" si="4"/>
        <v>0.26484453625721704</v>
      </c>
      <c r="I26">
        <f t="shared" si="5"/>
        <v>-1.0625078858299792</v>
      </c>
      <c r="J26">
        <f t="shared" si="6"/>
        <v>1.0625078858299792</v>
      </c>
      <c r="K26">
        <f t="shared" si="7"/>
        <v>0.5225324395988501</v>
      </c>
      <c r="L26">
        <f t="shared" si="8"/>
        <v>0.47746756040114985</v>
      </c>
      <c r="M26">
        <f t="shared" si="9"/>
        <v>1.9137567818137824</v>
      </c>
      <c r="N26">
        <f t="shared" si="10"/>
        <v>2.0943831224048783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0.55865921787709494</v>
      </c>
      <c r="D27">
        <f t="shared" si="1"/>
        <v>0.46948356807511737</v>
      </c>
      <c r="E27">
        <f t="shared" si="2"/>
        <v>2.8142785952212312E-2</v>
      </c>
      <c r="F27">
        <f t="shared" si="3"/>
        <v>-0.2341385369947806</v>
      </c>
      <c r="G27">
        <v>0</v>
      </c>
      <c r="H27">
        <f t="shared" si="4"/>
        <v>0.26228132294699291</v>
      </c>
      <c r="I27">
        <f t="shared" si="5"/>
        <v>-1.0583936671670078</v>
      </c>
      <c r="J27">
        <f t="shared" si="6"/>
        <v>1.0583936671670078</v>
      </c>
      <c r="K27">
        <f t="shared" si="7"/>
        <v>0.5446234509412119</v>
      </c>
      <c r="L27">
        <f t="shared" si="8"/>
        <v>0.45537654905878816</v>
      </c>
      <c r="M27">
        <f t="shared" si="9"/>
        <v>1.8361309970619364</v>
      </c>
      <c r="N27">
        <f t="shared" si="10"/>
        <v>2.1959848438987186</v>
      </c>
    </row>
    <row r="28" spans="1:14" x14ac:dyDescent="0.25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0.3968253968253968</v>
      </c>
      <c r="D28">
        <f t="shared" si="1"/>
        <v>0.63291139240506322</v>
      </c>
      <c r="E28">
        <f t="shared" si="2"/>
        <v>2.9736789230460081E-2</v>
      </c>
      <c r="F28">
        <f t="shared" si="3"/>
        <v>-0.22141852521599359</v>
      </c>
      <c r="G28">
        <v>0</v>
      </c>
      <c r="H28">
        <f t="shared" si="4"/>
        <v>0.25115531444645367</v>
      </c>
      <c r="I28">
        <f t="shared" si="5"/>
        <v>-1.0650358071057624</v>
      </c>
      <c r="J28">
        <f t="shared" si="6"/>
        <v>1.0650358071057624</v>
      </c>
      <c r="K28">
        <f t="shared" si="7"/>
        <v>0.38184634845153209</v>
      </c>
      <c r="L28">
        <f t="shared" si="8"/>
        <v>0.61815365154846769</v>
      </c>
      <c r="M28">
        <f t="shared" si="9"/>
        <v>2.618854426800759</v>
      </c>
      <c r="N28">
        <f t="shared" si="10"/>
        <v>1.6177207681213428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0.60606060606060608</v>
      </c>
      <c r="D29">
        <f t="shared" si="1"/>
        <v>0.42194092827004215</v>
      </c>
      <c r="E29">
        <f t="shared" si="2"/>
        <v>2.8001534330648337E-2</v>
      </c>
      <c r="F29">
        <f t="shared" si="3"/>
        <v>-0.22772024037846816</v>
      </c>
      <c r="G29">
        <v>0</v>
      </c>
      <c r="H29">
        <f t="shared" si="4"/>
        <v>0.25572177470911645</v>
      </c>
      <c r="I29">
        <f t="shared" si="5"/>
        <v>-1.0597002531915625</v>
      </c>
      <c r="J29">
        <f t="shared" si="6"/>
        <v>1.0597002531915625</v>
      </c>
      <c r="K29">
        <f t="shared" si="7"/>
        <v>0.59213461740682438</v>
      </c>
      <c r="L29">
        <f t="shared" si="8"/>
        <v>0.40786538259317556</v>
      </c>
      <c r="M29">
        <f t="shared" si="9"/>
        <v>1.6888051645745159</v>
      </c>
      <c r="N29">
        <f t="shared" si="10"/>
        <v>2.4517893468724408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0.5617977528089888</v>
      </c>
      <c r="D30">
        <f t="shared" si="1"/>
        <v>0.46728971962616822</v>
      </c>
      <c r="E30">
        <f t="shared" si="2"/>
        <v>2.908747243515708E-2</v>
      </c>
      <c r="F30">
        <f t="shared" si="3"/>
        <v>-0.23343484196156661</v>
      </c>
      <c r="G30">
        <v>0</v>
      </c>
      <c r="H30">
        <f t="shared" si="4"/>
        <v>0.26252231439672374</v>
      </c>
      <c r="I30">
        <f t="shared" si="5"/>
        <v>-1.0604746049596299</v>
      </c>
      <c r="J30">
        <f t="shared" si="6"/>
        <v>1.0604746049596299</v>
      </c>
      <c r="K30">
        <f t="shared" si="7"/>
        <v>0.54729439241638145</v>
      </c>
      <c r="L30">
        <f t="shared" si="8"/>
        <v>0.45270560758361844</v>
      </c>
      <c r="M30">
        <f t="shared" si="9"/>
        <v>1.8271701918685113</v>
      </c>
      <c r="N30">
        <f t="shared" si="10"/>
        <v>2.2089410496539781</v>
      </c>
    </row>
    <row r="31" spans="1:14" x14ac:dyDescent="0.25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0.45248868778280543</v>
      </c>
      <c r="D31">
        <f t="shared" si="1"/>
        <v>0.58139534883720934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0.43547132891069945</v>
      </c>
      <c r="L31">
        <f t="shared" si="8"/>
        <v>0.56452867108930049</v>
      </c>
      <c r="M31">
        <f t="shared" si="9"/>
        <v>2.2963624321753371</v>
      </c>
      <c r="N31">
        <f t="shared" si="10"/>
        <v>1.7713892158398703</v>
      </c>
    </row>
    <row r="32" spans="1:14" x14ac:dyDescent="0.25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0.38314176245210729</v>
      </c>
      <c r="D32">
        <f t="shared" si="1"/>
        <v>0.65359477124183007</v>
      </c>
      <c r="E32">
        <f t="shared" si="2"/>
        <v>3.6736533693937368E-2</v>
      </c>
      <c r="F32">
        <f t="shared" si="3"/>
        <v>-0.21368291888913937</v>
      </c>
      <c r="G32">
        <v>0</v>
      </c>
      <c r="H32">
        <f t="shared" si="4"/>
        <v>0.25041945258307668</v>
      </c>
      <c r="I32">
        <f t="shared" si="5"/>
        <v>-1.0825528985483326</v>
      </c>
      <c r="J32">
        <f t="shared" si="6"/>
        <v>1.0825528985483326</v>
      </c>
      <c r="K32">
        <f t="shared" si="7"/>
        <v>0.36457628549193738</v>
      </c>
      <c r="L32">
        <f t="shared" si="8"/>
        <v>0.63542371450806256</v>
      </c>
      <c r="M32">
        <f t="shared" si="9"/>
        <v>2.7429101666628148</v>
      </c>
      <c r="N32">
        <f t="shared" si="10"/>
        <v>1.5737530362306167</v>
      </c>
    </row>
    <row r="33" spans="1:14" x14ac:dyDescent="0.25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0.42735042735042739</v>
      </c>
      <c r="D33">
        <f t="shared" si="1"/>
        <v>0.60606060606060608</v>
      </c>
      <c r="E33">
        <f t="shared" si="2"/>
        <v>3.3411033411033575E-2</v>
      </c>
      <c r="F33">
        <f t="shared" si="3"/>
        <v>-0.22558922558922545</v>
      </c>
      <c r="G33">
        <v>0</v>
      </c>
      <c r="H33">
        <f t="shared" si="4"/>
        <v>0.25900025900025903</v>
      </c>
      <c r="I33">
        <f t="shared" si="5"/>
        <v>-1.0714969088698143</v>
      </c>
      <c r="J33">
        <f t="shared" si="6"/>
        <v>1.0714969088698143</v>
      </c>
      <c r="K33">
        <f t="shared" si="7"/>
        <v>0.41054175018204025</v>
      </c>
      <c r="L33">
        <f t="shared" si="8"/>
        <v>0.58945824981795969</v>
      </c>
      <c r="M33">
        <f t="shared" si="9"/>
        <v>2.4358058578855508</v>
      </c>
      <c r="N33">
        <f t="shared" si="10"/>
        <v>1.6964729907653791</v>
      </c>
    </row>
    <row r="34" spans="1:14" x14ac:dyDescent="0.25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0.3968253968253968</v>
      </c>
      <c r="D34">
        <f t="shared" si="1"/>
        <v>0.63694267515923564</v>
      </c>
      <c r="E34">
        <f t="shared" si="2"/>
        <v>3.3768071984632497E-2</v>
      </c>
      <c r="F34">
        <f t="shared" si="3"/>
        <v>-0.21898695784046107</v>
      </c>
      <c r="G34">
        <v>0</v>
      </c>
      <c r="H34">
        <f t="shared" si="4"/>
        <v>0.25275502982509351</v>
      </c>
      <c r="I34">
        <f t="shared" si="5"/>
        <v>-1.0743376064838499</v>
      </c>
      <c r="J34">
        <f t="shared" si="6"/>
        <v>1.0743376064838499</v>
      </c>
      <c r="K34">
        <f t="shared" si="7"/>
        <v>0.37979589711327127</v>
      </c>
      <c r="L34">
        <f t="shared" si="8"/>
        <v>0.62020410288672867</v>
      </c>
      <c r="M34">
        <f t="shared" si="9"/>
        <v>2.6329931618554516</v>
      </c>
      <c r="N34">
        <f t="shared" si="10"/>
        <v>1.6123724356957947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0.5</v>
      </c>
      <c r="D35">
        <f t="shared" si="1"/>
        <v>0.53191489361702127</v>
      </c>
      <c r="E35">
        <f t="shared" si="2"/>
        <v>3.1914893617021267E-2</v>
      </c>
      <c r="F35">
        <f t="shared" si="3"/>
        <v>-0.23404255319148937</v>
      </c>
      <c r="G35">
        <v>0</v>
      </c>
      <c r="H35">
        <f t="shared" si="4"/>
        <v>0.26595744680851063</v>
      </c>
      <c r="I35">
        <f t="shared" si="5"/>
        <v>-1.0660035817780522</v>
      </c>
      <c r="J35">
        <f t="shared" si="6"/>
        <v>1.0660035817780522</v>
      </c>
      <c r="K35">
        <f t="shared" si="7"/>
        <v>0.48402626637238261</v>
      </c>
      <c r="L35">
        <f t="shared" si="8"/>
        <v>0.51597373362761745</v>
      </c>
      <c r="M35">
        <f t="shared" si="9"/>
        <v>2.0660035817780522</v>
      </c>
      <c r="N35">
        <f t="shared" si="10"/>
        <v>1.9380831519646857</v>
      </c>
    </row>
    <row r="36" spans="1:14" x14ac:dyDescent="0.25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0.46082949308755761</v>
      </c>
      <c r="D36">
        <f t="shared" si="1"/>
        <v>0.5714285714285714</v>
      </c>
      <c r="E36">
        <f t="shared" si="2"/>
        <v>3.2258064516129004E-2</v>
      </c>
      <c r="F36">
        <f t="shared" si="3"/>
        <v>-0.23107307439104674</v>
      </c>
      <c r="G36">
        <v>0</v>
      </c>
      <c r="H36">
        <f t="shared" si="4"/>
        <v>0.26333113890717574</v>
      </c>
      <c r="I36">
        <f t="shared" si="5"/>
        <v>-1.0675210253672476</v>
      </c>
      <c r="J36">
        <f t="shared" si="6"/>
        <v>1.0675210253672476</v>
      </c>
      <c r="K36">
        <f t="shared" si="7"/>
        <v>0.44464214228514221</v>
      </c>
      <c r="L36">
        <f t="shared" si="8"/>
        <v>0.55535785771485779</v>
      </c>
      <c r="M36">
        <f t="shared" si="9"/>
        <v>2.2489995996796797</v>
      </c>
      <c r="N36">
        <f t="shared" si="10"/>
        <v>1.8006407690254356</v>
      </c>
    </row>
    <row r="37" spans="1:14" x14ac:dyDescent="0.25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0.37593984962406013</v>
      </c>
      <c r="D37">
        <f t="shared" si="1"/>
        <v>0.65789473684210531</v>
      </c>
      <c r="E37">
        <f t="shared" si="2"/>
        <v>3.383458646616555E-2</v>
      </c>
      <c r="F37">
        <f t="shared" si="3"/>
        <v>-0.21349426197071608</v>
      </c>
      <c r="G37">
        <v>0</v>
      </c>
      <c r="H37">
        <f t="shared" si="4"/>
        <v>0.24732884843688169</v>
      </c>
      <c r="I37">
        <f t="shared" si="5"/>
        <v>-1.0763271222740445</v>
      </c>
      <c r="J37">
        <f t="shared" si="6"/>
        <v>1.0763271222740445</v>
      </c>
      <c r="K37">
        <f t="shared" si="7"/>
        <v>0.35884699293592515</v>
      </c>
      <c r="L37">
        <f t="shared" si="8"/>
        <v>0.64115300706407474</v>
      </c>
      <c r="M37">
        <f t="shared" si="9"/>
        <v>2.7867030229749132</v>
      </c>
      <c r="N37">
        <f t="shared" si="10"/>
        <v>1.559690103582503</v>
      </c>
    </row>
    <row r="38" spans="1:14" x14ac:dyDescent="0.25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0.52083333333333337</v>
      </c>
      <c r="D38">
        <f t="shared" si="1"/>
        <v>0.50761421319796951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0.50661491420873006</v>
      </c>
      <c r="L38">
        <f t="shared" si="8"/>
        <v>0.49338508579127022</v>
      </c>
      <c r="M38">
        <f t="shared" si="9"/>
        <v>1.9738858291644976</v>
      </c>
      <c r="N38">
        <f t="shared" si="10"/>
        <v>2.0268144068364817</v>
      </c>
    </row>
    <row r="39" spans="1:14" x14ac:dyDescent="0.25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0.48076923076923073</v>
      </c>
      <c r="D39">
        <f t="shared" si="1"/>
        <v>0.5524861878453039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0.4641016151377545</v>
      </c>
      <c r="L39">
        <f t="shared" si="8"/>
        <v>0.5358983848622455</v>
      </c>
      <c r="M39">
        <f t="shared" si="9"/>
        <v>2.1547005383792519</v>
      </c>
      <c r="N39">
        <f t="shared" si="10"/>
        <v>1.8660254037844384</v>
      </c>
    </row>
    <row r="40" spans="1:14" x14ac:dyDescent="0.25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0.58139534883720934</v>
      </c>
      <c r="D40">
        <f t="shared" si="1"/>
        <v>0.46082949308755761</v>
      </c>
      <c r="E40">
        <f t="shared" si="2"/>
        <v>4.2224841924766832E-2</v>
      </c>
      <c r="F40">
        <f t="shared" si="3"/>
        <v>-0.2256992819633481</v>
      </c>
      <c r="G40">
        <v>0</v>
      </c>
      <c r="H40">
        <f t="shared" si="4"/>
        <v>0.26792412388811493</v>
      </c>
      <c r="I40">
        <f t="shared" si="5"/>
        <v>-1.0895340841010224</v>
      </c>
      <c r="J40">
        <f t="shared" si="6"/>
        <v>1.0895340841010224</v>
      </c>
      <c r="K40">
        <f t="shared" si="7"/>
        <v>0.56039219456288614</v>
      </c>
      <c r="L40">
        <f t="shared" si="8"/>
        <v>0.43960780543711397</v>
      </c>
      <c r="M40">
        <f t="shared" si="9"/>
        <v>1.784464540552736</v>
      </c>
      <c r="N40">
        <f t="shared" si="10"/>
        <v>2.2747548783981961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0.47846889952153115</v>
      </c>
      <c r="D41">
        <f t="shared" si="1"/>
        <v>0.56497175141242939</v>
      </c>
      <c r="E41">
        <f t="shared" si="2"/>
        <v>4.3440650933960434E-2</v>
      </c>
      <c r="F41">
        <f t="shared" si="3"/>
        <v>-0.22688076122509671</v>
      </c>
      <c r="G41">
        <v>0</v>
      </c>
      <c r="H41">
        <f t="shared" si="4"/>
        <v>0.27032141215905714</v>
      </c>
      <c r="I41">
        <f t="shared" si="5"/>
        <v>-1.09154435611996</v>
      </c>
      <c r="J41">
        <f t="shared" si="6"/>
        <v>1.09154435611996</v>
      </c>
      <c r="K41">
        <f t="shared" si="7"/>
        <v>0.4566661815358829</v>
      </c>
      <c r="L41">
        <f t="shared" si="8"/>
        <v>0.54333381846411721</v>
      </c>
      <c r="M41">
        <f t="shared" si="9"/>
        <v>2.189783348170756</v>
      </c>
      <c r="N41">
        <f t="shared" si="10"/>
        <v>1.8404891542123691</v>
      </c>
    </row>
    <row r="42" spans="1:14" x14ac:dyDescent="0.25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0.5617977528089888</v>
      </c>
      <c r="D42">
        <f t="shared" si="1"/>
        <v>0.48309178743961356</v>
      </c>
      <c r="E42">
        <f t="shared" si="2"/>
        <v>4.4889540248602255E-2</v>
      </c>
      <c r="F42">
        <f t="shared" si="3"/>
        <v>-0.22651034033545026</v>
      </c>
      <c r="G42">
        <v>0</v>
      </c>
      <c r="H42">
        <f t="shared" si="4"/>
        <v>0.27139988058405257</v>
      </c>
      <c r="I42">
        <f t="shared" si="5"/>
        <v>-1.0946135246159836</v>
      </c>
      <c r="J42">
        <f t="shared" si="6"/>
        <v>1.0946135246159836</v>
      </c>
      <c r="K42">
        <f t="shared" si="7"/>
        <v>0.53943293915689727</v>
      </c>
      <c r="L42">
        <f t="shared" si="8"/>
        <v>0.46056706084310273</v>
      </c>
      <c r="M42">
        <f t="shared" si="9"/>
        <v>1.8537985492004672</v>
      </c>
      <c r="N42">
        <f t="shared" si="10"/>
        <v>2.1712364713391024</v>
      </c>
    </row>
    <row r="43" spans="1:14" x14ac:dyDescent="0.25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0.5181347150259068</v>
      </c>
      <c r="D43">
        <f t="shared" si="1"/>
        <v>0.5181347150259068</v>
      </c>
      <c r="E43">
        <f t="shared" si="2"/>
        <v>3.62694300518136E-2</v>
      </c>
      <c r="F43">
        <f t="shared" si="3"/>
        <v>-0.23219415286316403</v>
      </c>
      <c r="G43">
        <v>0</v>
      </c>
      <c r="H43">
        <f t="shared" si="4"/>
        <v>0.26846358291497763</v>
      </c>
      <c r="I43">
        <f t="shared" si="5"/>
        <v>-1.0752688172043015</v>
      </c>
      <c r="J43">
        <f t="shared" si="6"/>
        <v>1.0752688172043015</v>
      </c>
      <c r="K43">
        <f t="shared" si="7"/>
        <v>0.5</v>
      </c>
      <c r="L43">
        <f t="shared" si="8"/>
        <v>0.5</v>
      </c>
      <c r="M43">
        <f t="shared" si="9"/>
        <v>2</v>
      </c>
      <c r="N43">
        <f t="shared" si="10"/>
        <v>2</v>
      </c>
    </row>
    <row r="44" spans="1:14" x14ac:dyDescent="0.25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0.51546391752577325</v>
      </c>
      <c r="D44">
        <f t="shared" si="1"/>
        <v>0.52356020942408377</v>
      </c>
      <c r="E44">
        <f t="shared" si="2"/>
        <v>3.9024126949857019E-2</v>
      </c>
      <c r="F44">
        <f t="shared" si="3"/>
        <v>-0.23085226966049555</v>
      </c>
      <c r="G44">
        <v>0</v>
      </c>
      <c r="H44">
        <f t="shared" si="4"/>
        <v>0.26987639661035251</v>
      </c>
      <c r="I44">
        <f t="shared" si="5"/>
        <v>-1.0812232527259167</v>
      </c>
      <c r="J44">
        <f t="shared" si="6"/>
        <v>1.0812232527259167</v>
      </c>
      <c r="K44">
        <f t="shared" si="7"/>
        <v>0.49594567939163919</v>
      </c>
      <c r="L44">
        <f t="shared" si="8"/>
        <v>0.50405432060836108</v>
      </c>
      <c r="M44">
        <f t="shared" si="9"/>
        <v>2.0163498575623611</v>
      </c>
      <c r="N44">
        <f t="shared" si="10"/>
        <v>1.9839131599805839</v>
      </c>
    </row>
    <row r="45" spans="1:14" x14ac:dyDescent="0.25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0.47619047619047616</v>
      </c>
      <c r="D45">
        <f t="shared" si="1"/>
        <v>0.56818181818181823</v>
      </c>
      <c r="E45">
        <f t="shared" si="2"/>
        <v>4.4372294372294396E-2</v>
      </c>
      <c r="F45">
        <f t="shared" si="3"/>
        <v>-0.22619047619047616</v>
      </c>
      <c r="G45">
        <v>0</v>
      </c>
      <c r="H45">
        <f t="shared" si="4"/>
        <v>0.27056277056277056</v>
      </c>
      <c r="I45">
        <f t="shared" si="5"/>
        <v>-1.0936965981495177</v>
      </c>
      <c r="J45">
        <f t="shared" si="6"/>
        <v>1.0936965981495177</v>
      </c>
      <c r="K45">
        <f t="shared" si="7"/>
        <v>0.45391281192057903</v>
      </c>
      <c r="L45">
        <f t="shared" si="8"/>
        <v>0.54608718807942114</v>
      </c>
      <c r="M45">
        <f t="shared" si="9"/>
        <v>2.2030662579644695</v>
      </c>
      <c r="N45">
        <f t="shared" si="10"/>
        <v>1.8312094145936331</v>
      </c>
    </row>
    <row r="46" spans="1:14" x14ac:dyDescent="0.25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0.50505050505050508</v>
      </c>
      <c r="D46">
        <f t="shared" si="1"/>
        <v>0.53475935828876997</v>
      </c>
      <c r="E46">
        <f t="shared" si="2"/>
        <v>3.9809863339275164E-2</v>
      </c>
      <c r="F46">
        <f t="shared" si="3"/>
        <v>-0.23027062064495207</v>
      </c>
      <c r="G46">
        <v>0</v>
      </c>
      <c r="H46">
        <f t="shared" si="4"/>
        <v>0.27008048398422729</v>
      </c>
      <c r="I46">
        <f t="shared" si="5"/>
        <v>-1.0829972051127195</v>
      </c>
      <c r="J46">
        <f t="shared" si="6"/>
        <v>1.0829972051127195</v>
      </c>
      <c r="K46">
        <f t="shared" si="7"/>
        <v>0.48512197344640295</v>
      </c>
      <c r="L46">
        <f t="shared" si="8"/>
        <v>0.51487802655359671</v>
      </c>
      <c r="M46">
        <f t="shared" si="9"/>
        <v>2.0613372610104652</v>
      </c>
      <c r="N46">
        <f t="shared" si="10"/>
        <v>1.9422075684480664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0.5181347150259068</v>
      </c>
      <c r="D47">
        <f t="shared" si="1"/>
        <v>0.52083333333333337</v>
      </c>
      <c r="E47">
        <f t="shared" si="2"/>
        <v>3.8968048359240282E-2</v>
      </c>
      <c r="F47">
        <f t="shared" si="3"/>
        <v>-0.23089378238341951</v>
      </c>
      <c r="G47">
        <v>0</v>
      </c>
      <c r="H47">
        <f t="shared" si="4"/>
        <v>0.26986183074265979</v>
      </c>
      <c r="I47">
        <f t="shared" si="5"/>
        <v>-1.0810968751610268</v>
      </c>
      <c r="J47">
        <f t="shared" si="6"/>
        <v>1.0810968751610268</v>
      </c>
      <c r="K47">
        <f t="shared" si="7"/>
        <v>0.49864863877742077</v>
      </c>
      <c r="L47">
        <f t="shared" si="8"/>
        <v>0.50135136122257906</v>
      </c>
      <c r="M47">
        <f t="shared" si="9"/>
        <v>2.0054200938997546</v>
      </c>
      <c r="N47">
        <f t="shared" si="10"/>
        <v>1.9946091251481448</v>
      </c>
    </row>
    <row r="48" spans="1:14" x14ac:dyDescent="0.25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0.41666666666666669</v>
      </c>
      <c r="D48">
        <f t="shared" si="1"/>
        <v>0.625</v>
      </c>
      <c r="E48">
        <f t="shared" si="2"/>
        <v>4.1666666666666741E-2</v>
      </c>
      <c r="F48">
        <f t="shared" si="3"/>
        <v>-0.21875</v>
      </c>
      <c r="G48">
        <v>0</v>
      </c>
      <c r="H48">
        <f t="shared" si="4"/>
        <v>0.26041666666666669</v>
      </c>
      <c r="I48">
        <f t="shared" si="5"/>
        <v>-1.0910894511799618</v>
      </c>
      <c r="J48">
        <f t="shared" si="6"/>
        <v>1.0910894511799618</v>
      </c>
      <c r="K48">
        <f t="shared" si="7"/>
        <v>0.39564392373896001</v>
      </c>
      <c r="L48">
        <f t="shared" si="8"/>
        <v>0.60435607626104004</v>
      </c>
      <c r="M48">
        <f t="shared" si="9"/>
        <v>2.5275252316519468</v>
      </c>
      <c r="N48">
        <f t="shared" si="10"/>
        <v>1.6546536707079771</v>
      </c>
    </row>
    <row r="49" spans="1:14" x14ac:dyDescent="0.25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0.46728971962616822</v>
      </c>
      <c r="D49">
        <f t="shared" si="1"/>
        <v>0.57471264367816088</v>
      </c>
      <c r="E49">
        <f t="shared" si="2"/>
        <v>4.200236330432916E-2</v>
      </c>
      <c r="F49">
        <f t="shared" si="3"/>
        <v>-0.22655494682565258</v>
      </c>
      <c r="G49">
        <v>0</v>
      </c>
      <c r="H49">
        <f t="shared" si="4"/>
        <v>0.26855731012998174</v>
      </c>
      <c r="I49">
        <f t="shared" si="5"/>
        <v>-1.0887588907733556</v>
      </c>
      <c r="J49">
        <f t="shared" si="6"/>
        <v>1.0887588907733556</v>
      </c>
      <c r="K49">
        <f t="shared" si="7"/>
        <v>0.44619250064100674</v>
      </c>
      <c r="L49">
        <f t="shared" si="8"/>
        <v>0.55380749935899309</v>
      </c>
      <c r="M49">
        <f t="shared" si="9"/>
        <v>2.2411851354816257</v>
      </c>
      <c r="N49">
        <f t="shared" si="10"/>
        <v>1.8056815791722833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0.46511627906976744</v>
      </c>
      <c r="D50">
        <f t="shared" si="1"/>
        <v>0.5780346820809249</v>
      </c>
      <c r="E50">
        <f t="shared" si="2"/>
        <v>4.3150961150692391E-2</v>
      </c>
      <c r="F50">
        <f t="shared" si="3"/>
        <v>-0.22570237935206339</v>
      </c>
      <c r="G50">
        <v>0</v>
      </c>
      <c r="H50">
        <f t="shared" si="4"/>
        <v>0.26885334050275578</v>
      </c>
      <c r="I50">
        <f t="shared" si="5"/>
        <v>-1.0914143252235409</v>
      </c>
      <c r="J50">
        <f t="shared" si="6"/>
        <v>1.0914143252235409</v>
      </c>
      <c r="K50">
        <f t="shared" si="7"/>
        <v>0.44343410958372004</v>
      </c>
      <c r="L50">
        <f t="shared" si="8"/>
        <v>0.55656589041628013</v>
      </c>
      <c r="M50">
        <f t="shared" si="9"/>
        <v>2.2551264740070716</v>
      </c>
      <c r="N50">
        <f t="shared" si="10"/>
        <v>1.7967324574131842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0.46511627906976744</v>
      </c>
      <c r="D51">
        <f t="shared" si="1"/>
        <v>0.5780346820809249</v>
      </c>
      <c r="E51">
        <f t="shared" si="2"/>
        <v>4.3150961150692391E-2</v>
      </c>
      <c r="F51">
        <f t="shared" si="3"/>
        <v>-0.22570237935206339</v>
      </c>
      <c r="G51">
        <v>0</v>
      </c>
      <c r="H51">
        <f t="shared" si="4"/>
        <v>0.26885334050275578</v>
      </c>
      <c r="I51">
        <f t="shared" si="5"/>
        <v>-1.0914143252235409</v>
      </c>
      <c r="J51">
        <f t="shared" si="6"/>
        <v>1.0914143252235409</v>
      </c>
      <c r="K51">
        <f t="shared" si="7"/>
        <v>0.44343410958372004</v>
      </c>
      <c r="L51">
        <f t="shared" si="8"/>
        <v>0.55656589041628013</v>
      </c>
      <c r="M51">
        <f t="shared" si="9"/>
        <v>2.2551264740070716</v>
      </c>
      <c r="N51">
        <f t="shared" si="10"/>
        <v>1.7967324574131842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0.48309178743961356</v>
      </c>
      <c r="D52">
        <f t="shared" si="1"/>
        <v>0.55865921787709494</v>
      </c>
      <c r="E52">
        <f t="shared" si="2"/>
        <v>4.17510053167085E-2</v>
      </c>
      <c r="F52">
        <f t="shared" si="3"/>
        <v>-0.22813267481715382</v>
      </c>
      <c r="G52">
        <v>0</v>
      </c>
      <c r="H52">
        <f t="shared" si="4"/>
        <v>0.26988368013386232</v>
      </c>
      <c r="I52">
        <f t="shared" si="5"/>
        <v>-1.0876635272089796</v>
      </c>
      <c r="J52">
        <f t="shared" si="6"/>
        <v>1.0876635272089796</v>
      </c>
      <c r="K52">
        <f t="shared" si="7"/>
        <v>0.46214992696339507</v>
      </c>
      <c r="L52">
        <f t="shared" si="8"/>
        <v>0.53785007303660493</v>
      </c>
      <c r="M52">
        <f t="shared" si="9"/>
        <v>2.1637999741136076</v>
      </c>
      <c r="N52">
        <f t="shared" si="10"/>
        <v>1.8592541864950944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0.4854368932038835</v>
      </c>
      <c r="D53">
        <f t="shared" si="1"/>
        <v>0.5524861878453039</v>
      </c>
      <c r="E53">
        <f t="shared" si="2"/>
        <v>3.7923081049187513E-2</v>
      </c>
      <c r="F53">
        <f t="shared" si="3"/>
        <v>-0.23027409751649397</v>
      </c>
      <c r="G53">
        <v>0</v>
      </c>
      <c r="H53">
        <f t="shared" si="4"/>
        <v>0.26819717856568148</v>
      </c>
      <c r="I53">
        <f t="shared" si="5"/>
        <v>-1.079206513730294</v>
      </c>
      <c r="J53">
        <f t="shared" si="6"/>
        <v>1.079206513730294</v>
      </c>
      <c r="K53">
        <f t="shared" si="7"/>
        <v>0.46642685075531992</v>
      </c>
      <c r="L53">
        <f t="shared" si="8"/>
        <v>0.5335731492446798</v>
      </c>
      <c r="M53">
        <f t="shared" si="9"/>
        <v>2.1439589045541121</v>
      </c>
      <c r="N53">
        <f t="shared" si="10"/>
        <v>1.8741572761215382</v>
      </c>
    </row>
    <row r="54" spans="1:14" x14ac:dyDescent="0.25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0.48076923076923073</v>
      </c>
      <c r="D54">
        <f t="shared" si="1"/>
        <v>0.5617977528089888</v>
      </c>
      <c r="E54">
        <f t="shared" si="2"/>
        <v>4.2566983578219642E-2</v>
      </c>
      <c r="F54">
        <f t="shared" si="3"/>
        <v>-0.22752808988764039</v>
      </c>
      <c r="G54">
        <v>0</v>
      </c>
      <c r="H54">
        <f t="shared" si="4"/>
        <v>0.27009507346585998</v>
      </c>
      <c r="I54">
        <f t="shared" si="5"/>
        <v>-1.0895340841010226</v>
      </c>
      <c r="J54">
        <f t="shared" si="6"/>
        <v>1.0895340841010226</v>
      </c>
      <c r="K54">
        <f t="shared" si="7"/>
        <v>0.45941170815567078</v>
      </c>
      <c r="L54">
        <f t="shared" si="8"/>
        <v>0.54058829184432911</v>
      </c>
      <c r="M54">
        <f t="shared" si="9"/>
        <v>2.1766968108291049</v>
      </c>
      <c r="N54">
        <f t="shared" si="10"/>
        <v>1.8498365855987975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0.46511627906976744</v>
      </c>
      <c r="D55">
        <f t="shared" si="1"/>
        <v>0.5780346820809249</v>
      </c>
      <c r="E55">
        <f t="shared" si="2"/>
        <v>4.3150961150692391E-2</v>
      </c>
      <c r="F55">
        <f t="shared" si="3"/>
        <v>-0.22570237935206339</v>
      </c>
      <c r="G55">
        <v>0</v>
      </c>
      <c r="H55">
        <f t="shared" si="4"/>
        <v>0.26885334050275578</v>
      </c>
      <c r="I55">
        <f t="shared" si="5"/>
        <v>-1.0914143252235409</v>
      </c>
      <c r="J55">
        <f t="shared" si="6"/>
        <v>1.0914143252235409</v>
      </c>
      <c r="K55">
        <f t="shared" si="7"/>
        <v>0.44343410958372004</v>
      </c>
      <c r="L55">
        <f t="shared" si="8"/>
        <v>0.55656589041628013</v>
      </c>
      <c r="M55">
        <f t="shared" si="9"/>
        <v>2.2551264740070716</v>
      </c>
      <c r="N55">
        <f t="shared" si="10"/>
        <v>1.7967324574131842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0.49751243781094534</v>
      </c>
      <c r="D56">
        <f t="shared" si="1"/>
        <v>0.54054054054054046</v>
      </c>
      <c r="E56">
        <f t="shared" si="2"/>
        <v>3.80529783514858E-2</v>
      </c>
      <c r="F56">
        <f t="shared" si="3"/>
        <v>-0.23087266370848458</v>
      </c>
      <c r="G56">
        <v>0</v>
      </c>
      <c r="H56">
        <f t="shared" si="4"/>
        <v>0.26892564205997044</v>
      </c>
      <c r="I56">
        <f t="shared" si="5"/>
        <v>-1.0792693660942112</v>
      </c>
      <c r="J56">
        <f t="shared" si="6"/>
        <v>1.0792693660942112</v>
      </c>
      <c r="K56">
        <f t="shared" si="7"/>
        <v>0.47845469244925098</v>
      </c>
      <c r="L56">
        <f t="shared" si="8"/>
        <v>0.52154530755074879</v>
      </c>
      <c r="M56">
        <f t="shared" si="9"/>
        <v>2.0900620597551534</v>
      </c>
      <c r="N56">
        <f t="shared" si="10"/>
        <v>1.91737896118008</v>
      </c>
    </row>
    <row r="57" spans="1:14" x14ac:dyDescent="0.25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0.50761421319796951</v>
      </c>
      <c r="D57">
        <f t="shared" si="1"/>
        <v>0.54054054054054046</v>
      </c>
      <c r="E57">
        <f t="shared" si="2"/>
        <v>4.8154753738510081E-2</v>
      </c>
      <c r="F57">
        <f t="shared" si="3"/>
        <v>-0.22623130744958153</v>
      </c>
      <c r="G57">
        <v>0</v>
      </c>
      <c r="H57">
        <f t="shared" si="4"/>
        <v>0.27438606118809161</v>
      </c>
      <c r="I57">
        <f t="shared" si="5"/>
        <v>-1.1012975422342641</v>
      </c>
      <c r="J57">
        <f t="shared" si="6"/>
        <v>1.1012975422342641</v>
      </c>
      <c r="K57">
        <f t="shared" si="7"/>
        <v>0.48349852976792396</v>
      </c>
      <c r="L57">
        <f t="shared" si="8"/>
        <v>0.51650147023207593</v>
      </c>
      <c r="M57">
        <f t="shared" si="9"/>
        <v>2.0682586159672365</v>
      </c>
      <c r="N57">
        <f t="shared" si="10"/>
        <v>1.936102910899125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0.5376344086021505</v>
      </c>
      <c r="D58">
        <f t="shared" si="1"/>
        <v>0.51282051282051289</v>
      </c>
      <c r="E58">
        <f t="shared" si="2"/>
        <v>5.0454921422663279E-2</v>
      </c>
      <c r="F58">
        <f t="shared" si="3"/>
        <v>-0.22525503170664463</v>
      </c>
      <c r="G58">
        <v>0</v>
      </c>
      <c r="H58">
        <f t="shared" si="4"/>
        <v>0.27570995312930796</v>
      </c>
      <c r="I58">
        <f t="shared" si="5"/>
        <v>-1.1063409095203591</v>
      </c>
      <c r="J58">
        <f t="shared" si="6"/>
        <v>1.1063409095203591</v>
      </c>
      <c r="K58">
        <f t="shared" si="7"/>
        <v>0.51243863246518462</v>
      </c>
      <c r="L58">
        <f t="shared" si="8"/>
        <v>0.48756136753481522</v>
      </c>
      <c r="M58">
        <f t="shared" si="9"/>
        <v>1.9514531821875092</v>
      </c>
      <c r="N58">
        <f t="shared" si="10"/>
        <v>2.0510238640443412</v>
      </c>
    </row>
    <row r="59" spans="1:14" x14ac:dyDescent="0.25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0.53475935828876997</v>
      </c>
      <c r="D59">
        <f t="shared" si="1"/>
        <v>0.51282051282051289</v>
      </c>
      <c r="E59">
        <f t="shared" si="2"/>
        <v>4.7579871109282745E-2</v>
      </c>
      <c r="F59">
        <f t="shared" si="3"/>
        <v>-0.22665569724393264</v>
      </c>
      <c r="G59">
        <v>0</v>
      </c>
      <c r="H59">
        <f t="shared" si="4"/>
        <v>0.27423556835321539</v>
      </c>
      <c r="I59">
        <f t="shared" si="5"/>
        <v>-1.0999642517427177</v>
      </c>
      <c r="J59">
        <f t="shared" si="6"/>
        <v>1.0999642517427177</v>
      </c>
      <c r="K59">
        <f t="shared" si="7"/>
        <v>0.51099432418304358</v>
      </c>
      <c r="L59">
        <f t="shared" si="8"/>
        <v>0.48900567581695659</v>
      </c>
      <c r="M59">
        <f t="shared" si="9"/>
        <v>1.9569688990161649</v>
      </c>
      <c r="N59">
        <f t="shared" si="10"/>
        <v>2.0449660391555815</v>
      </c>
    </row>
    <row r="60" spans="1:14" x14ac:dyDescent="0.25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0.54644808743169393</v>
      </c>
      <c r="D60">
        <f t="shared" si="1"/>
        <v>0.50251256281407031</v>
      </c>
      <c r="E60">
        <f t="shared" si="2"/>
        <v>4.8960650245764237E-2</v>
      </c>
      <c r="F60">
        <f t="shared" si="3"/>
        <v>-0.22563637861438346</v>
      </c>
      <c r="G60">
        <v>0</v>
      </c>
      <c r="H60">
        <f t="shared" si="4"/>
        <v>0.2745970288601477</v>
      </c>
      <c r="I60">
        <f t="shared" si="5"/>
        <v>-1.103172320535825</v>
      </c>
      <c r="J60">
        <f t="shared" si="6"/>
        <v>1.103172320535825</v>
      </c>
      <c r="K60">
        <f t="shared" si="7"/>
        <v>0.52202065134820208</v>
      </c>
      <c r="L60">
        <f t="shared" si="8"/>
        <v>0.47797934865179792</v>
      </c>
      <c r="M60">
        <f t="shared" si="9"/>
        <v>1.9156330260447352</v>
      </c>
      <c r="N60">
        <f t="shared" si="10"/>
        <v>2.092140597330467</v>
      </c>
    </row>
    <row r="61" spans="1:14" x14ac:dyDescent="0.25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0.53191489361702127</v>
      </c>
      <c r="D61">
        <f t="shared" si="1"/>
        <v>0.51546391752577325</v>
      </c>
      <c r="E61">
        <f t="shared" si="2"/>
        <v>4.7378811142794408E-2</v>
      </c>
      <c r="F61">
        <f t="shared" si="3"/>
        <v>-0.22680412371134029</v>
      </c>
      <c r="G61">
        <v>0</v>
      </c>
      <c r="H61">
        <f t="shared" si="4"/>
        <v>0.2741829348541347</v>
      </c>
      <c r="I61">
        <f t="shared" si="5"/>
        <v>-1.0994987428338558</v>
      </c>
      <c r="J61">
        <f t="shared" si="6"/>
        <v>1.0994987428338558</v>
      </c>
      <c r="K61">
        <f t="shared" si="7"/>
        <v>0.50824399879723636</v>
      </c>
      <c r="L61">
        <f t="shared" si="8"/>
        <v>0.49175600120276386</v>
      </c>
      <c r="M61">
        <f t="shared" si="9"/>
        <v>1.9675588936937933</v>
      </c>
      <c r="N61">
        <f t="shared" si="10"/>
        <v>2.0335288182638238</v>
      </c>
    </row>
    <row r="62" spans="1:14" x14ac:dyDescent="0.25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0.45454545454545453</v>
      </c>
      <c r="D62">
        <f t="shared" si="1"/>
        <v>0.60606060606060608</v>
      </c>
      <c r="E62">
        <f t="shared" si="2"/>
        <v>6.0606060606060552E-2</v>
      </c>
      <c r="F62">
        <f t="shared" si="3"/>
        <v>-0.2148760330578513</v>
      </c>
      <c r="G62">
        <v>0</v>
      </c>
      <c r="H62">
        <f t="shared" si="4"/>
        <v>0.27548209366391185</v>
      </c>
      <c r="I62">
        <f t="shared" si="5"/>
        <v>-1.1322770341445956</v>
      </c>
      <c r="J62">
        <f t="shared" si="6"/>
        <v>1.1322770341445956</v>
      </c>
      <c r="K62">
        <f t="shared" si="7"/>
        <v>0.42395652115051757</v>
      </c>
      <c r="L62">
        <f t="shared" si="8"/>
        <v>0.57604347884948237</v>
      </c>
      <c r="M62">
        <f t="shared" si="9"/>
        <v>2.3587324409735153</v>
      </c>
      <c r="N62">
        <f t="shared" si="10"/>
        <v>1.7359800721939873</v>
      </c>
    </row>
    <row r="63" spans="1:14" x14ac:dyDescent="0.25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0.5617977528089888</v>
      </c>
      <c r="D63">
        <f t="shared" si="1"/>
        <v>0.49019607843137253</v>
      </c>
      <c r="E63">
        <f t="shared" si="2"/>
        <v>5.1993831240361388E-2</v>
      </c>
      <c r="F63">
        <f t="shared" si="3"/>
        <v>-0.22339722405816254</v>
      </c>
      <c r="G63">
        <v>0</v>
      </c>
      <c r="H63">
        <f t="shared" si="4"/>
        <v>0.27539105529852392</v>
      </c>
      <c r="I63">
        <f t="shared" si="5"/>
        <v>-1.1102889792108188</v>
      </c>
      <c r="J63">
        <f t="shared" si="6"/>
        <v>1.1102889792108188</v>
      </c>
      <c r="K63">
        <f t="shared" si="7"/>
        <v>0.53589838486224539</v>
      </c>
      <c r="L63">
        <f t="shared" si="8"/>
        <v>0.4641016151377545</v>
      </c>
      <c r="M63">
        <f t="shared" si="9"/>
        <v>1.8660254037844388</v>
      </c>
      <c r="N63">
        <f t="shared" si="10"/>
        <v>2.1547005383792519</v>
      </c>
    </row>
    <row r="64" spans="1:14" x14ac:dyDescent="0.25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0.53475935828876997</v>
      </c>
      <c r="D64">
        <f t="shared" si="1"/>
        <v>0.51282051282051289</v>
      </c>
      <c r="E64">
        <f t="shared" si="2"/>
        <v>4.7579871109282745E-2</v>
      </c>
      <c r="F64">
        <f t="shared" si="3"/>
        <v>-0.22665569724393264</v>
      </c>
      <c r="G64">
        <v>0</v>
      </c>
      <c r="H64">
        <f t="shared" si="4"/>
        <v>0.27423556835321539</v>
      </c>
      <c r="I64">
        <f t="shared" si="5"/>
        <v>-1.0999642517427177</v>
      </c>
      <c r="J64">
        <f t="shared" si="6"/>
        <v>1.0999642517427177</v>
      </c>
      <c r="K64">
        <f t="shared" si="7"/>
        <v>0.51099432418304358</v>
      </c>
      <c r="L64">
        <f t="shared" si="8"/>
        <v>0.48900567581695659</v>
      </c>
      <c r="M64">
        <f t="shared" si="9"/>
        <v>1.9569688990161649</v>
      </c>
      <c r="N64">
        <f t="shared" si="10"/>
        <v>2.0449660391555815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0.52083333333333337</v>
      </c>
      <c r="D65">
        <f t="shared" si="1"/>
        <v>0.52631578947368418</v>
      </c>
      <c r="E65">
        <f t="shared" si="2"/>
        <v>4.7149122807017552E-2</v>
      </c>
      <c r="F65">
        <f t="shared" si="3"/>
        <v>-0.22697368421052633</v>
      </c>
      <c r="G65">
        <v>0</v>
      </c>
      <c r="H65">
        <f t="shared" si="4"/>
        <v>0.27412280701754388</v>
      </c>
      <c r="I65">
        <f t="shared" si="5"/>
        <v>-1.0989674556596449</v>
      </c>
      <c r="J65">
        <f t="shared" si="6"/>
        <v>1.0989674556596449</v>
      </c>
      <c r="K65">
        <f t="shared" si="7"/>
        <v>0.49725266430930348</v>
      </c>
      <c r="L65">
        <f t="shared" si="8"/>
        <v>0.50274733569069663</v>
      </c>
      <c r="M65">
        <f t="shared" si="9"/>
        <v>2.0110500592068727</v>
      </c>
      <c r="N65">
        <f t="shared" si="10"/>
        <v>1.9890707100936806</v>
      </c>
    </row>
    <row r="66" spans="1:14" x14ac:dyDescent="0.25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si="0"/>
        <v>0.4504504504504504</v>
      </c>
      <c r="D66">
        <f t="shared" si="1"/>
        <v>0.60240963855421692</v>
      </c>
      <c r="E66">
        <f t="shared" si="2"/>
        <v>5.2860089004667321E-2</v>
      </c>
      <c r="F66">
        <f t="shared" si="3"/>
        <v>-0.21849560403777268</v>
      </c>
      <c r="G66">
        <v>0</v>
      </c>
      <c r="H66">
        <f t="shared" si="4"/>
        <v>0.27135569304244</v>
      </c>
      <c r="I66">
        <f t="shared" si="5"/>
        <v>-1.114417996729983</v>
      </c>
      <c r="J66">
        <f t="shared" si="6"/>
        <v>1.114417996729983</v>
      </c>
      <c r="K66">
        <f t="shared" si="7"/>
        <v>0.42380244815532536</v>
      </c>
      <c r="L66">
        <f t="shared" si="8"/>
        <v>0.57619755184467469</v>
      </c>
      <c r="M66">
        <f t="shared" si="9"/>
        <v>2.3595899560105793</v>
      </c>
      <c r="N66">
        <f t="shared" si="10"/>
        <v>1.7355158778417885</v>
      </c>
    </row>
    <row r="67" spans="1:14" x14ac:dyDescent="0.25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ref="C67:C130" si="11">1/A67</f>
        <v>0.73529411764705876</v>
      </c>
      <c r="D67">
        <f t="shared" ref="D67:D130" si="12">1/B67</f>
        <v>0.3236245954692557</v>
      </c>
      <c r="E67">
        <f t="shared" ref="E67:E130" si="13">C67+D67-1</f>
        <v>5.891871311631447E-2</v>
      </c>
      <c r="F67">
        <f t="shared" ref="F67:F130" si="14">C67+D67-(C67*D67)-1</f>
        <v>-0.1790405482581382</v>
      </c>
      <c r="G67">
        <v>0</v>
      </c>
      <c r="H67">
        <f t="shared" ref="H67:H130" si="15">C67*D67</f>
        <v>0.2379592613744527</v>
      </c>
      <c r="I67">
        <f t="shared" ref="I67:I130" si="16">((-4*F67*H67)^0.5)/(2*F67)</f>
        <v>-1.1528574397767912</v>
      </c>
      <c r="J67">
        <f t="shared" ref="J67:J130" si="17">(-((-4*F67*H67)^0.5))/(2*F67)</f>
        <v>1.1528574397767912</v>
      </c>
      <c r="K67">
        <f t="shared" ref="K67:K130" si="18">IF(A67="","",(C67/($J67+C67-($J67*C67))))</f>
        <v>0.70669945798378164</v>
      </c>
      <c r="L67">
        <f t="shared" ref="L67:L130" si="19">IF(B67="","",(D67/($J67+D67-($J67*D67))))</f>
        <v>0.2933005420162183</v>
      </c>
      <c r="M67">
        <f t="shared" ref="M67:M130" si="20">IF(A67="","",1/K67)</f>
        <v>1.4150286783196449</v>
      </c>
      <c r="N67">
        <f t="shared" ref="N67:N130" si="21">IF(B67="","",1/L67)</f>
        <v>3.4094720491334929</v>
      </c>
    </row>
    <row r="68" spans="1:14" x14ac:dyDescent="0.25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11"/>
        <v>0.42372881355932207</v>
      </c>
      <c r="D68">
        <f t="shared" si="12"/>
        <v>0.60606060606060608</v>
      </c>
      <c r="E68">
        <f t="shared" si="13"/>
        <v>2.9789419619928204E-2</v>
      </c>
      <c r="F68">
        <f t="shared" si="14"/>
        <v>-0.22701592193117603</v>
      </c>
      <c r="G68">
        <v>0</v>
      </c>
      <c r="H68">
        <f t="shared" si="15"/>
        <v>0.25680534155110429</v>
      </c>
      <c r="I68">
        <f t="shared" si="16"/>
        <v>-1.063589074528793</v>
      </c>
      <c r="J68">
        <f t="shared" si="17"/>
        <v>1.063589074528793</v>
      </c>
      <c r="K68">
        <f t="shared" si="18"/>
        <v>0.4087503406809192</v>
      </c>
      <c r="L68">
        <f t="shared" si="19"/>
        <v>0.59124965931908058</v>
      </c>
      <c r="M68">
        <f t="shared" si="20"/>
        <v>2.4464811413591585</v>
      </c>
      <c r="N68">
        <f t="shared" si="21"/>
        <v>1.6913328984437157</v>
      </c>
    </row>
    <row r="69" spans="1:14" x14ac:dyDescent="0.25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11"/>
        <v>0.67567567567567566</v>
      </c>
      <c r="D69">
        <f t="shared" si="12"/>
        <v>0.35714285714285715</v>
      </c>
      <c r="E69">
        <f t="shared" si="13"/>
        <v>3.2818532818532864E-2</v>
      </c>
      <c r="F69">
        <f t="shared" si="14"/>
        <v>-0.20849420849420841</v>
      </c>
      <c r="G69">
        <v>0</v>
      </c>
      <c r="H69">
        <f t="shared" si="15"/>
        <v>0.2413127413127413</v>
      </c>
      <c r="I69">
        <f t="shared" si="16"/>
        <v>-1.0758287072798383</v>
      </c>
      <c r="J69">
        <f t="shared" si="17"/>
        <v>1.0758287072798383</v>
      </c>
      <c r="K69">
        <f t="shared" si="18"/>
        <v>0.65945757341683331</v>
      </c>
      <c r="L69">
        <f t="shared" si="19"/>
        <v>0.34054242658316664</v>
      </c>
      <c r="M69">
        <f t="shared" si="20"/>
        <v>1.5163977794943222</v>
      </c>
      <c r="N69">
        <f t="shared" si="21"/>
        <v>2.936491673103709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11"/>
        <v>0.51282051282051289</v>
      </c>
      <c r="D70">
        <f t="shared" si="12"/>
        <v>0.52631578947368418</v>
      </c>
      <c r="E70">
        <f t="shared" si="13"/>
        <v>3.9136302294197067E-2</v>
      </c>
      <c r="F70">
        <f t="shared" si="14"/>
        <v>-0.23076923076923073</v>
      </c>
      <c r="G70">
        <v>0</v>
      </c>
      <c r="H70">
        <f t="shared" si="15"/>
        <v>0.26990553306342779</v>
      </c>
      <c r="I70">
        <f t="shared" si="16"/>
        <v>-1.0814761408717504</v>
      </c>
      <c r="J70">
        <f t="shared" si="17"/>
        <v>1.0814761408717504</v>
      </c>
      <c r="K70">
        <f t="shared" si="18"/>
        <v>0.49324200890692937</v>
      </c>
      <c r="L70">
        <f t="shared" si="19"/>
        <v>0.50675799109307063</v>
      </c>
      <c r="M70">
        <f t="shared" si="20"/>
        <v>2.0274023338281628</v>
      </c>
      <c r="N70">
        <f t="shared" si="21"/>
        <v>1.9733285267845753</v>
      </c>
    </row>
    <row r="71" spans="1:14" x14ac:dyDescent="0.25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11"/>
        <v>0.4464285714285714</v>
      </c>
      <c r="D71">
        <f t="shared" si="12"/>
        <v>0.59523809523809523</v>
      </c>
      <c r="E71">
        <f t="shared" si="13"/>
        <v>4.1666666666666519E-2</v>
      </c>
      <c r="F71">
        <f t="shared" si="14"/>
        <v>-0.22406462585034026</v>
      </c>
      <c r="G71">
        <v>0</v>
      </c>
      <c r="H71">
        <f t="shared" si="15"/>
        <v>0.26573129251700678</v>
      </c>
      <c r="I71">
        <f t="shared" si="16"/>
        <v>-1.0890171046725801</v>
      </c>
      <c r="J71">
        <f t="shared" si="17"/>
        <v>1.0890171046725801</v>
      </c>
      <c r="K71">
        <f t="shared" si="18"/>
        <v>0.42546289760699951</v>
      </c>
      <c r="L71">
        <f t="shared" si="19"/>
        <v>0.5745371023930006</v>
      </c>
      <c r="M71">
        <f t="shared" si="20"/>
        <v>2.3503812097939996</v>
      </c>
      <c r="N71">
        <f t="shared" si="21"/>
        <v>1.7405316311773544</v>
      </c>
    </row>
    <row r="72" spans="1:14" x14ac:dyDescent="0.25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11"/>
        <v>0.39525691699604748</v>
      </c>
      <c r="D72">
        <f t="shared" si="12"/>
        <v>0.64935064935064934</v>
      </c>
      <c r="E72">
        <f t="shared" si="13"/>
        <v>4.4607566346696714E-2</v>
      </c>
      <c r="F72">
        <f t="shared" si="14"/>
        <v>-0.21205276936502249</v>
      </c>
      <c r="G72">
        <v>0</v>
      </c>
      <c r="H72">
        <f t="shared" si="15"/>
        <v>0.25666033571171915</v>
      </c>
      <c r="I72">
        <f t="shared" si="16"/>
        <v>-1.100163936640749</v>
      </c>
      <c r="J72">
        <f t="shared" si="17"/>
        <v>1.100163936640749</v>
      </c>
      <c r="K72">
        <f t="shared" si="18"/>
        <v>0.37268226712382535</v>
      </c>
      <c r="L72">
        <f t="shared" si="19"/>
        <v>0.62731773287617476</v>
      </c>
      <c r="M72">
        <f t="shared" si="20"/>
        <v>2.6832508230603458</v>
      </c>
      <c r="N72">
        <f t="shared" si="21"/>
        <v>1.5940885257860045</v>
      </c>
    </row>
    <row r="73" spans="1:14" x14ac:dyDescent="0.25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11"/>
        <v>0.57471264367816088</v>
      </c>
      <c r="D73">
        <f t="shared" si="12"/>
        <v>0.47393364928909953</v>
      </c>
      <c r="E73">
        <f t="shared" si="13"/>
        <v>4.8646292967260418E-2</v>
      </c>
      <c r="F73">
        <f t="shared" si="14"/>
        <v>-0.22372936754371631</v>
      </c>
      <c r="G73">
        <v>0</v>
      </c>
      <c r="H73">
        <f t="shared" si="15"/>
        <v>0.27237566051097672</v>
      </c>
      <c r="I73">
        <f t="shared" si="16"/>
        <v>-1.1033737580104406</v>
      </c>
      <c r="J73">
        <f t="shared" si="17"/>
        <v>1.1033737580104406</v>
      </c>
      <c r="K73">
        <f t="shared" si="18"/>
        <v>0.5505102572168219</v>
      </c>
      <c r="L73">
        <f t="shared" si="19"/>
        <v>0.4494897427831781</v>
      </c>
      <c r="M73">
        <f t="shared" si="20"/>
        <v>1.816496580927726</v>
      </c>
      <c r="N73">
        <f t="shared" si="21"/>
        <v>2.2247448713915889</v>
      </c>
    </row>
    <row r="74" spans="1:14" x14ac:dyDescent="0.25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11"/>
        <v>0.42194092827004215</v>
      </c>
      <c r="D74">
        <f t="shared" si="12"/>
        <v>0.6211180124223602</v>
      </c>
      <c r="E74">
        <f t="shared" si="13"/>
        <v>4.3058940692402459E-2</v>
      </c>
      <c r="F74">
        <f t="shared" si="14"/>
        <v>-0.21901617003433183</v>
      </c>
      <c r="G74">
        <v>0</v>
      </c>
      <c r="H74">
        <f t="shared" si="15"/>
        <v>0.26207511072673423</v>
      </c>
      <c r="I74">
        <f t="shared" si="16"/>
        <v>-1.0938928884083114</v>
      </c>
      <c r="J74">
        <f t="shared" si="17"/>
        <v>1.0938928884083114</v>
      </c>
      <c r="K74">
        <f t="shared" si="18"/>
        <v>0.40021879847740255</v>
      </c>
      <c r="L74">
        <f t="shared" si="19"/>
        <v>0.59978120152259728</v>
      </c>
      <c r="M74">
        <f t="shared" si="20"/>
        <v>2.4986332571193874</v>
      </c>
      <c r="N74">
        <f t="shared" si="21"/>
        <v>1.6672746619290704</v>
      </c>
    </row>
    <row r="75" spans="1:14" x14ac:dyDescent="0.25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11"/>
        <v>0.39215686274509809</v>
      </c>
      <c r="D75">
        <f t="shared" si="12"/>
        <v>0.65359477124183007</v>
      </c>
      <c r="E75">
        <f t="shared" si="13"/>
        <v>4.5751633986928164E-2</v>
      </c>
      <c r="F75">
        <f t="shared" si="14"/>
        <v>-0.21056004100986803</v>
      </c>
      <c r="G75">
        <v>0</v>
      </c>
      <c r="H75">
        <f t="shared" si="15"/>
        <v>0.25631167499679613</v>
      </c>
      <c r="I75">
        <f t="shared" si="16"/>
        <v>-1.1033065999253477</v>
      </c>
      <c r="J75">
        <f t="shared" si="17"/>
        <v>1.1033065999253477</v>
      </c>
      <c r="K75">
        <f t="shared" si="18"/>
        <v>0.36898663905752271</v>
      </c>
      <c r="L75">
        <f t="shared" si="19"/>
        <v>0.63101336094247729</v>
      </c>
      <c r="M75">
        <f t="shared" si="20"/>
        <v>2.7101252298842891</v>
      </c>
      <c r="N75">
        <f t="shared" si="21"/>
        <v>1.5847524979604342</v>
      </c>
    </row>
    <row r="76" spans="1:14" x14ac:dyDescent="0.25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11"/>
        <v>0.46296296296296291</v>
      </c>
      <c r="D76">
        <f t="shared" si="12"/>
        <v>0.58139534883720934</v>
      </c>
      <c r="E76">
        <f t="shared" si="13"/>
        <v>4.4358311800172245E-2</v>
      </c>
      <c r="F76">
        <f t="shared" si="14"/>
        <v>-0.22480620155038755</v>
      </c>
      <c r="G76">
        <v>0</v>
      </c>
      <c r="H76">
        <f t="shared" si="15"/>
        <v>0.26916451335055985</v>
      </c>
      <c r="I76">
        <f t="shared" si="16"/>
        <v>-1.0942202738310214</v>
      </c>
      <c r="J76">
        <f t="shared" si="17"/>
        <v>1.0942202738310214</v>
      </c>
      <c r="K76">
        <f t="shared" si="18"/>
        <v>0.44066539250833864</v>
      </c>
      <c r="L76">
        <f t="shared" si="19"/>
        <v>0.55933460749166131</v>
      </c>
      <c r="M76">
        <f t="shared" si="20"/>
        <v>2.2692955176439846</v>
      </c>
      <c r="N76">
        <f t="shared" si="21"/>
        <v>1.7878385971583355</v>
      </c>
    </row>
    <row r="77" spans="1:14" x14ac:dyDescent="0.25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11"/>
        <v>0.48309178743961356</v>
      </c>
      <c r="D77">
        <f t="shared" si="12"/>
        <v>0.5617977528089888</v>
      </c>
      <c r="E77">
        <f t="shared" si="13"/>
        <v>4.4889540248602255E-2</v>
      </c>
      <c r="F77">
        <f t="shared" si="14"/>
        <v>-0.22651034033545026</v>
      </c>
      <c r="G77">
        <v>0</v>
      </c>
      <c r="H77">
        <f t="shared" si="15"/>
        <v>0.27139988058405257</v>
      </c>
      <c r="I77">
        <f t="shared" si="16"/>
        <v>-1.0946135246159836</v>
      </c>
      <c r="J77">
        <f t="shared" si="17"/>
        <v>1.0946135246159836</v>
      </c>
      <c r="K77">
        <f t="shared" si="18"/>
        <v>0.46056706084310273</v>
      </c>
      <c r="L77">
        <f t="shared" si="19"/>
        <v>0.53943293915689727</v>
      </c>
      <c r="M77">
        <f t="shared" si="20"/>
        <v>2.1712364713391024</v>
      </c>
      <c r="N77">
        <f t="shared" si="21"/>
        <v>1.8537985492004672</v>
      </c>
    </row>
    <row r="78" spans="1:14" x14ac:dyDescent="0.25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11"/>
        <v>0.38759689922480617</v>
      </c>
      <c r="D78">
        <f t="shared" si="12"/>
        <v>0.66666666666666663</v>
      </c>
      <c r="E78">
        <f t="shared" si="13"/>
        <v>5.4263565891472743E-2</v>
      </c>
      <c r="F78">
        <f t="shared" si="14"/>
        <v>-0.2041343669250647</v>
      </c>
      <c r="G78">
        <v>0</v>
      </c>
      <c r="H78">
        <f t="shared" si="15"/>
        <v>0.25839793281653745</v>
      </c>
      <c r="I78">
        <f t="shared" si="16"/>
        <v>-1.1250879009260235</v>
      </c>
      <c r="J78">
        <f t="shared" si="17"/>
        <v>1.1250879009260235</v>
      </c>
      <c r="K78">
        <f t="shared" si="18"/>
        <v>0.36001800160329533</v>
      </c>
      <c r="L78">
        <f t="shared" si="19"/>
        <v>0.63998199839670467</v>
      </c>
      <c r="M78">
        <f t="shared" si="20"/>
        <v>2.7776388834631174</v>
      </c>
      <c r="N78">
        <f t="shared" si="21"/>
        <v>1.5625439504630121</v>
      </c>
    </row>
    <row r="79" spans="1:14" x14ac:dyDescent="0.25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11"/>
        <v>0.43859649122807021</v>
      </c>
      <c r="D79">
        <f t="shared" si="12"/>
        <v>0.61349693251533743</v>
      </c>
      <c r="E79">
        <f t="shared" si="13"/>
        <v>5.2093423743407641E-2</v>
      </c>
      <c r="F79">
        <f t="shared" si="14"/>
        <v>-0.21698417823700356</v>
      </c>
      <c r="G79">
        <v>0</v>
      </c>
      <c r="H79">
        <f t="shared" si="15"/>
        <v>0.2690776019804112</v>
      </c>
      <c r="I79">
        <f t="shared" si="16"/>
        <v>-1.1135885079684351</v>
      </c>
      <c r="J79">
        <f t="shared" si="17"/>
        <v>1.1135885079684351</v>
      </c>
      <c r="K79">
        <f t="shared" si="18"/>
        <v>0.41230426588576297</v>
      </c>
      <c r="L79">
        <f t="shared" si="19"/>
        <v>0.58769573411423703</v>
      </c>
      <c r="M79">
        <f t="shared" si="20"/>
        <v>2.4253932901995969</v>
      </c>
      <c r="N79">
        <f t="shared" si="21"/>
        <v>1.7015607600201139</v>
      </c>
    </row>
    <row r="80" spans="1:14" x14ac:dyDescent="0.25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11"/>
        <v>0.48076923076923073</v>
      </c>
      <c r="D80">
        <f t="shared" si="12"/>
        <v>0.54347826086956519</v>
      </c>
      <c r="E80">
        <f t="shared" si="13"/>
        <v>2.4247491638795804E-2</v>
      </c>
      <c r="F80">
        <f t="shared" si="14"/>
        <v>-0.23704013377926436</v>
      </c>
      <c r="G80">
        <v>0</v>
      </c>
      <c r="H80">
        <f t="shared" si="15"/>
        <v>0.26128762541806017</v>
      </c>
      <c r="I80">
        <f t="shared" si="16"/>
        <v>-1.0499013139145197</v>
      </c>
      <c r="J80">
        <f t="shared" si="17"/>
        <v>1.0499013139145197</v>
      </c>
      <c r="K80">
        <f t="shared" si="18"/>
        <v>0.46862696659688596</v>
      </c>
      <c r="L80">
        <f t="shared" si="19"/>
        <v>0.53137303340311415</v>
      </c>
      <c r="M80">
        <f t="shared" si="20"/>
        <v>2.1338934190276815</v>
      </c>
      <c r="N80">
        <f t="shared" si="21"/>
        <v>1.8819171036881968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11"/>
        <v>0.5181347150259068</v>
      </c>
      <c r="D81">
        <f t="shared" si="12"/>
        <v>0.50505050505050508</v>
      </c>
      <c r="E81">
        <f t="shared" si="13"/>
        <v>2.3185220076411994E-2</v>
      </c>
      <c r="F81">
        <f t="shared" si="14"/>
        <v>-0.23849897943162168</v>
      </c>
      <c r="G81">
        <v>0</v>
      </c>
      <c r="H81">
        <f t="shared" si="15"/>
        <v>0.26168419950803373</v>
      </c>
      <c r="I81">
        <f t="shared" si="16"/>
        <v>-1.0474793930096669</v>
      </c>
      <c r="J81">
        <f t="shared" si="17"/>
        <v>1.0474793930096669</v>
      </c>
      <c r="K81">
        <f t="shared" si="18"/>
        <v>0.50654562421980165</v>
      </c>
      <c r="L81">
        <f t="shared" si="19"/>
        <v>0.49345437578019818</v>
      </c>
      <c r="M81">
        <f t="shared" si="20"/>
        <v>1.9741558354989901</v>
      </c>
      <c r="N81">
        <f t="shared" si="21"/>
        <v>2.0265298051494733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11"/>
        <v>0.59523809523809523</v>
      </c>
      <c r="D82">
        <f t="shared" si="12"/>
        <v>0.43478260869565222</v>
      </c>
      <c r="E82">
        <f t="shared" si="13"/>
        <v>3.002070393374745E-2</v>
      </c>
      <c r="F82">
        <f t="shared" si="14"/>
        <v>-0.22877846790890266</v>
      </c>
      <c r="G82">
        <v>0</v>
      </c>
      <c r="H82">
        <f t="shared" si="15"/>
        <v>0.25879917184265011</v>
      </c>
      <c r="I82">
        <f t="shared" si="16"/>
        <v>-1.0635890745287928</v>
      </c>
      <c r="J82">
        <f t="shared" si="17"/>
        <v>1.0635890745287928</v>
      </c>
      <c r="K82">
        <f t="shared" si="18"/>
        <v>0.58030202922023755</v>
      </c>
      <c r="L82">
        <f t="shared" si="19"/>
        <v>0.41969797077976234</v>
      </c>
      <c r="M82">
        <f t="shared" si="20"/>
        <v>1.7232405706795793</v>
      </c>
      <c r="N82">
        <f t="shared" si="21"/>
        <v>2.3826657968874305</v>
      </c>
    </row>
    <row r="83" spans="1:14" x14ac:dyDescent="0.25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11"/>
        <v>0.46948356807511737</v>
      </c>
      <c r="D83">
        <f t="shared" si="12"/>
        <v>0.56497175141242939</v>
      </c>
      <c r="E83">
        <f t="shared" si="13"/>
        <v>3.4455319487546765E-2</v>
      </c>
      <c r="F83">
        <f t="shared" si="14"/>
        <v>-0.23078963422720888</v>
      </c>
      <c r="G83">
        <v>0</v>
      </c>
      <c r="H83">
        <f t="shared" si="15"/>
        <v>0.26524495371475559</v>
      </c>
      <c r="I83">
        <f t="shared" si="16"/>
        <v>-1.0720509244860594</v>
      </c>
      <c r="J83">
        <f t="shared" si="17"/>
        <v>1.0720509244860594</v>
      </c>
      <c r="K83">
        <f t="shared" si="18"/>
        <v>0.45219863720922326</v>
      </c>
      <c r="L83">
        <f t="shared" si="19"/>
        <v>0.54780136279077696</v>
      </c>
      <c r="M83">
        <f t="shared" si="20"/>
        <v>2.2114175446692466</v>
      </c>
      <c r="N83">
        <f t="shared" si="21"/>
        <v>1.8254792118542653</v>
      </c>
    </row>
    <row r="84" spans="1:14" x14ac:dyDescent="0.25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11"/>
        <v>0.52083333333333337</v>
      </c>
      <c r="D84">
        <f t="shared" si="12"/>
        <v>0.50761421319796951</v>
      </c>
      <c r="E84">
        <f t="shared" si="13"/>
        <v>2.844754653130277E-2</v>
      </c>
      <c r="F84">
        <f t="shared" si="14"/>
        <v>-0.2359348561759731</v>
      </c>
      <c r="G84">
        <v>0</v>
      </c>
      <c r="H84">
        <f t="shared" si="15"/>
        <v>0.26438240270727581</v>
      </c>
      <c r="I84">
        <f t="shared" si="16"/>
        <v>-1.0585715534396718</v>
      </c>
      <c r="J84">
        <f t="shared" si="17"/>
        <v>1.0585715534396718</v>
      </c>
      <c r="K84">
        <f t="shared" si="18"/>
        <v>0.50661491420873006</v>
      </c>
      <c r="L84">
        <f t="shared" si="19"/>
        <v>0.49338508579127022</v>
      </c>
      <c r="M84">
        <f t="shared" si="20"/>
        <v>1.9738858291644976</v>
      </c>
      <c r="N84">
        <f t="shared" si="21"/>
        <v>2.0268144068364817</v>
      </c>
    </row>
    <row r="85" spans="1:14" x14ac:dyDescent="0.25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11"/>
        <v>0.42553191489361702</v>
      </c>
      <c r="D85">
        <f t="shared" si="12"/>
        <v>0.60606060606060608</v>
      </c>
      <c r="E85">
        <f t="shared" si="13"/>
        <v>3.1592520954223158E-2</v>
      </c>
      <c r="F85">
        <f t="shared" si="14"/>
        <v>-0.22630560928433263</v>
      </c>
      <c r="G85">
        <v>0</v>
      </c>
      <c r="H85">
        <f t="shared" si="15"/>
        <v>0.25789813023855579</v>
      </c>
      <c r="I85">
        <f t="shared" si="16"/>
        <v>-1.0675210253672478</v>
      </c>
      <c r="J85">
        <f t="shared" si="17"/>
        <v>1.0675210253672478</v>
      </c>
      <c r="K85">
        <f t="shared" si="18"/>
        <v>0.40964242822822811</v>
      </c>
      <c r="L85">
        <f t="shared" si="19"/>
        <v>0.59035757177177173</v>
      </c>
      <c r="M85">
        <f t="shared" si="20"/>
        <v>2.4411533842457849</v>
      </c>
      <c r="N85">
        <f t="shared" si="21"/>
        <v>1.6938886664887112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11"/>
        <v>0.45662100456621008</v>
      </c>
      <c r="D86">
        <f t="shared" si="12"/>
        <v>0.5780346820809249</v>
      </c>
      <c r="E86">
        <f t="shared" si="13"/>
        <v>3.4655686647135031E-2</v>
      </c>
      <c r="F86">
        <f t="shared" si="14"/>
        <v>-0.22928709055876673</v>
      </c>
      <c r="G86">
        <v>0</v>
      </c>
      <c r="H86">
        <f t="shared" si="15"/>
        <v>0.26394277720590181</v>
      </c>
      <c r="I86">
        <f t="shared" si="16"/>
        <v>-1.0729144372515058</v>
      </c>
      <c r="J86">
        <f t="shared" si="17"/>
        <v>1.0729144372515058</v>
      </c>
      <c r="K86">
        <f t="shared" si="18"/>
        <v>0.43921906878344058</v>
      </c>
      <c r="L86">
        <f t="shared" si="19"/>
        <v>0.56078093121655925</v>
      </c>
      <c r="M86">
        <f t="shared" si="20"/>
        <v>2.2767681803292916</v>
      </c>
      <c r="N86">
        <f t="shared" si="21"/>
        <v>1.7832275391935992</v>
      </c>
    </row>
    <row r="87" spans="1:14" x14ac:dyDescent="0.25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11"/>
        <v>0.47846889952153115</v>
      </c>
      <c r="D87">
        <f t="shared" si="12"/>
        <v>0.55865921787709494</v>
      </c>
      <c r="E87">
        <f t="shared" si="13"/>
        <v>3.7128117398625982E-2</v>
      </c>
      <c r="F87">
        <f t="shared" si="14"/>
        <v>-0.23017294378658693</v>
      </c>
      <c r="G87">
        <v>0</v>
      </c>
      <c r="H87">
        <f t="shared" si="15"/>
        <v>0.26730106118521291</v>
      </c>
      <c r="I87">
        <f t="shared" si="16"/>
        <v>-1.077638764691236</v>
      </c>
      <c r="J87">
        <f t="shared" si="17"/>
        <v>1.077638764691236</v>
      </c>
      <c r="K87">
        <f t="shared" si="18"/>
        <v>0.45984913425207868</v>
      </c>
      <c r="L87">
        <f t="shared" si="19"/>
        <v>0.54015086574792148</v>
      </c>
      <c r="M87">
        <f t="shared" si="20"/>
        <v>2.1746262535134471</v>
      </c>
      <c r="N87">
        <f t="shared" si="21"/>
        <v>1.8513346241060764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11"/>
        <v>0.47619047619047616</v>
      </c>
      <c r="D88">
        <f t="shared" si="12"/>
        <v>0.55865921787709494</v>
      </c>
      <c r="E88">
        <f t="shared" si="13"/>
        <v>3.4849694067571102E-2</v>
      </c>
      <c r="F88">
        <f t="shared" si="14"/>
        <v>-0.2311785049215217</v>
      </c>
      <c r="G88">
        <v>0</v>
      </c>
      <c r="H88">
        <f t="shared" si="15"/>
        <v>0.2660281989890928</v>
      </c>
      <c r="I88">
        <f t="shared" si="16"/>
        <v>-1.072729223145815</v>
      </c>
      <c r="J88">
        <f t="shared" si="17"/>
        <v>1.072729223145815</v>
      </c>
      <c r="K88">
        <f t="shared" si="18"/>
        <v>0.4587151448829464</v>
      </c>
      <c r="L88">
        <f t="shared" si="19"/>
        <v>0.5412848551170536</v>
      </c>
      <c r="M88">
        <f t="shared" si="20"/>
        <v>2.1800021454603971</v>
      </c>
      <c r="N88">
        <f t="shared" si="21"/>
        <v>1.8474560862851939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11"/>
        <v>0.57471264367816088</v>
      </c>
      <c r="D89">
        <f t="shared" si="12"/>
        <v>0.45662100456621008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0.5591046698972264</v>
      </c>
      <c r="L89">
        <f t="shared" si="19"/>
        <v>0.4408953301027736</v>
      </c>
      <c r="M89">
        <f t="shared" si="20"/>
        <v>1.7885738643245783</v>
      </c>
      <c r="N89">
        <f t="shared" si="21"/>
        <v>2.2681120250624973</v>
      </c>
    </row>
    <row r="90" spans="1:14" x14ac:dyDescent="0.25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11"/>
        <v>0.68493150684931503</v>
      </c>
      <c r="D90">
        <f t="shared" si="12"/>
        <v>0.35842293906810035</v>
      </c>
      <c r="E90">
        <f t="shared" si="13"/>
        <v>4.335444591741533E-2</v>
      </c>
      <c r="F90">
        <f t="shared" si="14"/>
        <v>-0.20214071782785892</v>
      </c>
      <c r="G90">
        <v>0</v>
      </c>
      <c r="H90">
        <f t="shared" si="15"/>
        <v>0.24549516374527419</v>
      </c>
      <c r="I90">
        <f t="shared" si="16"/>
        <v>-1.1020329217416236</v>
      </c>
      <c r="J90">
        <f t="shared" si="17"/>
        <v>1.1020329217416236</v>
      </c>
      <c r="K90">
        <f t="shared" si="18"/>
        <v>0.66359856559244146</v>
      </c>
      <c r="L90">
        <f t="shared" si="19"/>
        <v>0.33640143440755887</v>
      </c>
      <c r="M90">
        <f t="shared" si="20"/>
        <v>1.5069351440011465</v>
      </c>
      <c r="N90">
        <f t="shared" si="21"/>
        <v>2.9726389299175064</v>
      </c>
    </row>
    <row r="91" spans="1:14" x14ac:dyDescent="0.25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11"/>
        <v>0.69444444444444442</v>
      </c>
      <c r="D91">
        <f t="shared" si="12"/>
        <v>0.34482758620689657</v>
      </c>
      <c r="E91">
        <f t="shared" si="13"/>
        <v>3.9272030651340994E-2</v>
      </c>
      <c r="F91">
        <f t="shared" si="14"/>
        <v>-0.20019157088122608</v>
      </c>
      <c r="G91">
        <v>0</v>
      </c>
      <c r="H91">
        <f t="shared" si="15"/>
        <v>0.23946360153256704</v>
      </c>
      <c r="I91">
        <f t="shared" si="16"/>
        <v>-1.0936965981495177</v>
      </c>
      <c r="J91">
        <f t="shared" si="17"/>
        <v>1.0936965981495177</v>
      </c>
      <c r="K91">
        <f t="shared" si="18"/>
        <v>0.67511619448424876</v>
      </c>
      <c r="L91">
        <f t="shared" si="19"/>
        <v>0.3248838055157513</v>
      </c>
      <c r="M91">
        <f t="shared" si="20"/>
        <v>1.4812265031857879</v>
      </c>
      <c r="N91">
        <f t="shared" si="21"/>
        <v>3.0780235364840833</v>
      </c>
    </row>
    <row r="92" spans="1:14" x14ac:dyDescent="0.25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11"/>
        <v>0.42372881355932207</v>
      </c>
      <c r="D92">
        <f t="shared" si="12"/>
        <v>0.6097560975609756</v>
      </c>
      <c r="E92">
        <f t="shared" si="13"/>
        <v>3.3484911120297722E-2</v>
      </c>
      <c r="F92">
        <f t="shared" si="14"/>
        <v>-0.22488631665977676</v>
      </c>
      <c r="G92">
        <v>0</v>
      </c>
      <c r="H92">
        <f t="shared" si="15"/>
        <v>0.25837122778007443</v>
      </c>
      <c r="I92">
        <f t="shared" si="16"/>
        <v>-1.0718661571406802</v>
      </c>
      <c r="J92">
        <f t="shared" si="17"/>
        <v>1.0718661571406802</v>
      </c>
      <c r="K92">
        <f t="shared" si="18"/>
        <v>0.40687819885451121</v>
      </c>
      <c r="L92">
        <f t="shared" si="19"/>
        <v>0.59312180114548885</v>
      </c>
      <c r="M92">
        <f t="shared" si="20"/>
        <v>2.4577379737113252</v>
      </c>
      <c r="N92">
        <f t="shared" si="21"/>
        <v>1.6859943405700353</v>
      </c>
    </row>
    <row r="93" spans="1:14" x14ac:dyDescent="0.25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11"/>
        <v>0.42372881355932207</v>
      </c>
      <c r="D93">
        <f t="shared" si="12"/>
        <v>0.6097560975609756</v>
      </c>
      <c r="E93">
        <f t="shared" si="13"/>
        <v>3.3484911120297722E-2</v>
      </c>
      <c r="F93">
        <f t="shared" si="14"/>
        <v>-0.22488631665977676</v>
      </c>
      <c r="G93">
        <v>0</v>
      </c>
      <c r="H93">
        <f t="shared" si="15"/>
        <v>0.25837122778007443</v>
      </c>
      <c r="I93">
        <f t="shared" si="16"/>
        <v>-1.0718661571406802</v>
      </c>
      <c r="J93">
        <f t="shared" si="17"/>
        <v>1.0718661571406802</v>
      </c>
      <c r="K93">
        <f t="shared" si="18"/>
        <v>0.40687819885451121</v>
      </c>
      <c r="L93">
        <f t="shared" si="19"/>
        <v>0.59312180114548885</v>
      </c>
      <c r="M93">
        <f t="shared" si="20"/>
        <v>2.4577379737113252</v>
      </c>
      <c r="N93">
        <f t="shared" si="21"/>
        <v>1.6859943405700353</v>
      </c>
    </row>
    <row r="94" spans="1:14" x14ac:dyDescent="0.25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11"/>
        <v>0.59171597633136097</v>
      </c>
      <c r="D94">
        <f t="shared" si="12"/>
        <v>0.44843049327354262</v>
      </c>
      <c r="E94">
        <f t="shared" si="13"/>
        <v>4.0146469604903645E-2</v>
      </c>
      <c r="F94">
        <f t="shared" si="14"/>
        <v>-0.2251970175392044</v>
      </c>
      <c r="G94">
        <v>0</v>
      </c>
      <c r="H94">
        <f t="shared" si="15"/>
        <v>0.26534348714410805</v>
      </c>
      <c r="I94">
        <f t="shared" si="16"/>
        <v>-1.0854826817097272</v>
      </c>
      <c r="J94">
        <f t="shared" si="17"/>
        <v>1.0854826817097272</v>
      </c>
      <c r="K94">
        <f t="shared" si="18"/>
        <v>0.571760829690657</v>
      </c>
      <c r="L94">
        <f t="shared" si="19"/>
        <v>0.42823917030934305</v>
      </c>
      <c r="M94">
        <f t="shared" si="20"/>
        <v>1.7489830503797115</v>
      </c>
      <c r="N94">
        <f t="shared" si="21"/>
        <v>2.3351436985029639</v>
      </c>
    </row>
    <row r="95" spans="1:14" x14ac:dyDescent="0.25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11"/>
        <v>0.4366812227074236</v>
      </c>
      <c r="D95">
        <f t="shared" si="12"/>
        <v>0.5988023952095809</v>
      </c>
      <c r="E95">
        <f t="shared" si="13"/>
        <v>3.5483617917004384E-2</v>
      </c>
      <c r="F95">
        <f t="shared" si="14"/>
        <v>-0.22600214418324938</v>
      </c>
      <c r="G95">
        <v>0</v>
      </c>
      <c r="H95">
        <f t="shared" si="15"/>
        <v>0.2614857621002537</v>
      </c>
      <c r="I95">
        <f t="shared" si="16"/>
        <v>-1.0756419800880679</v>
      </c>
      <c r="J95">
        <f t="shared" si="17"/>
        <v>1.0756419800880679</v>
      </c>
      <c r="K95">
        <f t="shared" si="18"/>
        <v>0.41883445708083428</v>
      </c>
      <c r="L95">
        <f t="shared" si="19"/>
        <v>0.58116554291916578</v>
      </c>
      <c r="M95">
        <f t="shared" si="20"/>
        <v>2.3875781543136072</v>
      </c>
      <c r="N95">
        <f t="shared" si="21"/>
        <v>1.7206801266590057</v>
      </c>
    </row>
    <row r="96" spans="1:14" x14ac:dyDescent="0.25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11"/>
        <v>0.44052863436123346</v>
      </c>
      <c r="D96">
        <f t="shared" si="12"/>
        <v>0.59523809523809523</v>
      </c>
      <c r="E96">
        <f t="shared" si="13"/>
        <v>3.5766729599328695E-2</v>
      </c>
      <c r="F96">
        <f t="shared" si="14"/>
        <v>-0.22645269561569115</v>
      </c>
      <c r="G96">
        <v>0</v>
      </c>
      <c r="H96">
        <f t="shared" si="15"/>
        <v>0.2622194252150199</v>
      </c>
      <c r="I96">
        <f t="shared" si="16"/>
        <v>-1.0760778282064791</v>
      </c>
      <c r="J96">
        <f t="shared" si="17"/>
        <v>1.0760778282064791</v>
      </c>
      <c r="K96">
        <f t="shared" si="18"/>
        <v>0.42254374989680582</v>
      </c>
      <c r="L96">
        <f t="shared" si="19"/>
        <v>0.57745625010319412</v>
      </c>
      <c r="M96">
        <f t="shared" si="20"/>
        <v>2.3666188418222287</v>
      </c>
      <c r="N96">
        <f t="shared" si="21"/>
        <v>1.7317329231804059</v>
      </c>
    </row>
    <row r="97" spans="1:14" x14ac:dyDescent="0.25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11"/>
        <v>0.50505050505050508</v>
      </c>
      <c r="D97">
        <f t="shared" si="12"/>
        <v>0.52631578947368418</v>
      </c>
      <c r="E97">
        <f t="shared" si="13"/>
        <v>3.1366294524189264E-2</v>
      </c>
      <c r="F97">
        <f t="shared" si="14"/>
        <v>-0.23444976076555024</v>
      </c>
      <c r="G97">
        <v>0</v>
      </c>
      <c r="H97">
        <f t="shared" si="15"/>
        <v>0.26581605528973951</v>
      </c>
      <c r="I97">
        <f t="shared" si="16"/>
        <v>-1.0647942749998998</v>
      </c>
      <c r="J97">
        <f t="shared" si="17"/>
        <v>1.0647942749998998</v>
      </c>
      <c r="K97">
        <f t="shared" si="18"/>
        <v>0.48935688187389592</v>
      </c>
      <c r="L97">
        <f t="shared" si="19"/>
        <v>0.51064311812610408</v>
      </c>
      <c r="M97">
        <f t="shared" si="20"/>
        <v>2.0434983894999017</v>
      </c>
      <c r="N97">
        <f t="shared" si="21"/>
        <v>1.9583148474999099</v>
      </c>
    </row>
    <row r="98" spans="1:14" x14ac:dyDescent="0.25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11"/>
        <v>0.63291139240506322</v>
      </c>
      <c r="D98">
        <f t="shared" si="12"/>
        <v>0.40485829959514169</v>
      </c>
      <c r="E98">
        <f t="shared" si="13"/>
        <v>3.7769692000204858E-2</v>
      </c>
      <c r="F98">
        <f t="shared" si="14"/>
        <v>-0.2184697381233025</v>
      </c>
      <c r="G98">
        <v>0</v>
      </c>
      <c r="H98">
        <f t="shared" si="15"/>
        <v>0.25623943012350736</v>
      </c>
      <c r="I98">
        <f t="shared" si="16"/>
        <v>-1.0829972051127188</v>
      </c>
      <c r="J98">
        <f t="shared" si="17"/>
        <v>1.0829972051127188</v>
      </c>
      <c r="K98">
        <f t="shared" si="18"/>
        <v>0.61419840777628731</v>
      </c>
      <c r="L98">
        <f t="shared" si="19"/>
        <v>0.3858015922237128</v>
      </c>
      <c r="M98">
        <f t="shared" si="20"/>
        <v>1.6281383789653769</v>
      </c>
      <c r="N98">
        <f t="shared" si="21"/>
        <v>2.5920058915156967</v>
      </c>
    </row>
    <row r="99" spans="1:14" x14ac:dyDescent="0.25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11"/>
        <v>0.53191489361702127</v>
      </c>
      <c r="D99">
        <f t="shared" si="12"/>
        <v>0.49751243781094534</v>
      </c>
      <c r="E99">
        <f t="shared" si="13"/>
        <v>2.9427331427966497E-2</v>
      </c>
      <c r="F99">
        <f t="shared" si="14"/>
        <v>-0.23520694400338749</v>
      </c>
      <c r="G99">
        <v>0</v>
      </c>
      <c r="H99">
        <f t="shared" si="15"/>
        <v>0.26463427543135393</v>
      </c>
      <c r="I99">
        <f t="shared" si="16"/>
        <v>-1.060713208766217</v>
      </c>
      <c r="J99">
        <f t="shared" si="17"/>
        <v>1.060713208766217</v>
      </c>
      <c r="K99">
        <f t="shared" si="18"/>
        <v>0.5172161542198922</v>
      </c>
      <c r="L99">
        <f t="shared" si="19"/>
        <v>0.48278384578010813</v>
      </c>
      <c r="M99">
        <f t="shared" si="20"/>
        <v>1.9334276237142709</v>
      </c>
      <c r="N99">
        <f t="shared" si="21"/>
        <v>2.0713203408538785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11"/>
        <v>0.50761421319796951</v>
      </c>
      <c r="D100">
        <f t="shared" si="12"/>
        <v>0.53191489361702127</v>
      </c>
      <c r="E100">
        <f t="shared" si="13"/>
        <v>3.9529106814990778E-2</v>
      </c>
      <c r="F100">
        <f t="shared" si="14"/>
        <v>-0.23047845339669515</v>
      </c>
      <c r="G100">
        <v>0</v>
      </c>
      <c r="H100">
        <f t="shared" si="15"/>
        <v>0.27000756021168593</v>
      </c>
      <c r="I100">
        <f t="shared" si="16"/>
        <v>-1.0823626487770475</v>
      </c>
      <c r="J100">
        <f t="shared" si="17"/>
        <v>1.0823626487770475</v>
      </c>
      <c r="K100">
        <f t="shared" si="18"/>
        <v>0.48783063328986415</v>
      </c>
      <c r="L100">
        <f t="shared" si="19"/>
        <v>0.5121693667101358</v>
      </c>
      <c r="M100">
        <f t="shared" si="20"/>
        <v>2.049891769313736</v>
      </c>
      <c r="N100">
        <f t="shared" si="21"/>
        <v>1.9524791309238021</v>
      </c>
    </row>
    <row r="101" spans="1:14" x14ac:dyDescent="0.25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11"/>
        <v>0.55865921787709494</v>
      </c>
      <c r="D101">
        <f t="shared" si="12"/>
        <v>0.4854368932038835</v>
      </c>
      <c r="E101">
        <f t="shared" si="13"/>
        <v>4.4096111080978329E-2</v>
      </c>
      <c r="F101">
        <f t="shared" si="14"/>
        <v>-0.22709768400499009</v>
      </c>
      <c r="G101">
        <v>0</v>
      </c>
      <c r="H101">
        <f t="shared" si="15"/>
        <v>0.27119379508596841</v>
      </c>
      <c r="I101">
        <f t="shared" si="16"/>
        <v>-1.0927819720786569</v>
      </c>
      <c r="J101">
        <f t="shared" si="17"/>
        <v>1.0927819720786569</v>
      </c>
      <c r="K101">
        <f t="shared" si="18"/>
        <v>0.53668287622715694</v>
      </c>
      <c r="L101">
        <f t="shared" si="19"/>
        <v>0.46331712377284329</v>
      </c>
      <c r="M101">
        <f t="shared" si="20"/>
        <v>1.863297757942139</v>
      </c>
      <c r="N101">
        <f t="shared" si="21"/>
        <v>2.1583488904033761</v>
      </c>
    </row>
    <row r="102" spans="1:14" x14ac:dyDescent="0.25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11"/>
        <v>0.37878787878787878</v>
      </c>
      <c r="D102">
        <f t="shared" si="12"/>
        <v>0.64935064935064934</v>
      </c>
      <c r="E102">
        <f t="shared" si="13"/>
        <v>2.813852813852824E-2</v>
      </c>
      <c r="F102">
        <f t="shared" si="14"/>
        <v>-0.21782762691853597</v>
      </c>
      <c r="G102">
        <v>0</v>
      </c>
      <c r="H102">
        <f t="shared" si="15"/>
        <v>0.24596615505706415</v>
      </c>
      <c r="I102">
        <f t="shared" si="16"/>
        <v>-1.0626278551055639</v>
      </c>
      <c r="J102">
        <f t="shared" si="17"/>
        <v>1.0626278551055639</v>
      </c>
      <c r="K102">
        <f t="shared" si="18"/>
        <v>0.36460293498317031</v>
      </c>
      <c r="L102">
        <f t="shared" si="19"/>
        <v>0.63539706501682969</v>
      </c>
      <c r="M102">
        <f t="shared" si="20"/>
        <v>2.7427096823731243</v>
      </c>
      <c r="N102">
        <f t="shared" si="21"/>
        <v>1.5738190417570046</v>
      </c>
    </row>
    <row r="103" spans="1:14" x14ac:dyDescent="0.25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11"/>
        <v>0.46728971962616822</v>
      </c>
      <c r="D103">
        <f t="shared" si="12"/>
        <v>0.5617977528089888</v>
      </c>
      <c r="E103">
        <f t="shared" si="13"/>
        <v>2.908747243515708E-2</v>
      </c>
      <c r="F103">
        <f t="shared" si="14"/>
        <v>-0.23343484196156661</v>
      </c>
      <c r="G103">
        <v>0</v>
      </c>
      <c r="H103">
        <f t="shared" si="15"/>
        <v>0.26252231439672374</v>
      </c>
      <c r="I103">
        <f t="shared" si="16"/>
        <v>-1.0604746049596299</v>
      </c>
      <c r="J103">
        <f t="shared" si="17"/>
        <v>1.0604746049596299</v>
      </c>
      <c r="K103">
        <f t="shared" si="18"/>
        <v>0.45270560758361844</v>
      </c>
      <c r="L103">
        <f t="shared" si="19"/>
        <v>0.54729439241638145</v>
      </c>
      <c r="M103">
        <f t="shared" si="20"/>
        <v>2.2089410496539781</v>
      </c>
      <c r="N103">
        <f t="shared" si="21"/>
        <v>1.8271701918685113</v>
      </c>
    </row>
    <row r="104" spans="1:14" x14ac:dyDescent="0.25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11"/>
        <v>0.39840637450199207</v>
      </c>
      <c r="D104">
        <f t="shared" si="12"/>
        <v>0.63291139240506322</v>
      </c>
      <c r="E104">
        <f t="shared" si="13"/>
        <v>3.1317766907055233E-2</v>
      </c>
      <c r="F104">
        <f t="shared" si="14"/>
        <v>-0.22083816632205366</v>
      </c>
      <c r="G104">
        <v>0</v>
      </c>
      <c r="H104">
        <f t="shared" si="15"/>
        <v>0.2521559332291089</v>
      </c>
      <c r="I104">
        <f t="shared" si="16"/>
        <v>-1.0685565962365233</v>
      </c>
      <c r="J104">
        <f t="shared" si="17"/>
        <v>1.0685565962365233</v>
      </c>
      <c r="K104">
        <f t="shared" si="18"/>
        <v>0.38262566342359927</v>
      </c>
      <c r="L104">
        <f t="shared" si="19"/>
        <v>0.61737433657640084</v>
      </c>
      <c r="M104">
        <f t="shared" si="20"/>
        <v>2.61352046031715</v>
      </c>
      <c r="N104">
        <f t="shared" si="21"/>
        <v>1.6197628258171834</v>
      </c>
    </row>
    <row r="105" spans="1:14" x14ac:dyDescent="0.25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11"/>
        <v>0.67567567567567566</v>
      </c>
      <c r="D105">
        <f t="shared" si="12"/>
        <v>0.35971223021582738</v>
      </c>
      <c r="E105">
        <f t="shared" si="13"/>
        <v>3.538790589150298E-2</v>
      </c>
      <c r="F105">
        <f t="shared" si="14"/>
        <v>-0.20766089830838041</v>
      </c>
      <c r="G105">
        <v>0</v>
      </c>
      <c r="H105">
        <f t="shared" si="15"/>
        <v>0.24304880419988337</v>
      </c>
      <c r="I105">
        <f t="shared" si="16"/>
        <v>-1.0818558060197885</v>
      </c>
      <c r="J105">
        <f t="shared" si="17"/>
        <v>1.0818558060197885</v>
      </c>
      <c r="K105">
        <f t="shared" si="18"/>
        <v>0.65820184564360973</v>
      </c>
      <c r="L105">
        <f t="shared" si="19"/>
        <v>0.34179815435639038</v>
      </c>
      <c r="M105">
        <f t="shared" si="20"/>
        <v>1.5192907868894985</v>
      </c>
      <c r="N105">
        <f t="shared" si="21"/>
        <v>2.9257033347152235</v>
      </c>
    </row>
    <row r="106" spans="1:14" x14ac:dyDescent="0.25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11"/>
        <v>0.38759689922480617</v>
      </c>
      <c r="D106">
        <f t="shared" si="12"/>
        <v>0.65359477124183007</v>
      </c>
      <c r="E106">
        <f t="shared" si="13"/>
        <v>4.1191670466636188E-2</v>
      </c>
      <c r="F106">
        <f t="shared" si="14"/>
        <v>-0.21213963621624365</v>
      </c>
      <c r="G106">
        <v>0</v>
      </c>
      <c r="H106">
        <f t="shared" si="15"/>
        <v>0.25333130668287984</v>
      </c>
      <c r="I106">
        <f t="shared" si="16"/>
        <v>-1.0927819720786571</v>
      </c>
      <c r="J106">
        <f t="shared" si="17"/>
        <v>1.0927819720786571</v>
      </c>
      <c r="K106">
        <f t="shared" si="18"/>
        <v>0.36675773658920729</v>
      </c>
      <c r="L106">
        <f t="shared" si="19"/>
        <v>0.63324226341079282</v>
      </c>
      <c r="M106">
        <f t="shared" si="20"/>
        <v>2.7265955158842785</v>
      </c>
      <c r="N106">
        <f t="shared" si="21"/>
        <v>1.579174445201688</v>
      </c>
    </row>
    <row r="107" spans="1:14" x14ac:dyDescent="0.25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11"/>
        <v>0.36101083032490977</v>
      </c>
      <c r="D107">
        <f t="shared" si="12"/>
        <v>0.68027210884353739</v>
      </c>
      <c r="E107">
        <f t="shared" si="13"/>
        <v>4.1282939168447275E-2</v>
      </c>
      <c r="F107">
        <f t="shared" si="14"/>
        <v>-0.20430265969203554</v>
      </c>
      <c r="G107">
        <v>0</v>
      </c>
      <c r="H107">
        <f t="shared" si="15"/>
        <v>0.24558559886048284</v>
      </c>
      <c r="I107">
        <f t="shared" si="16"/>
        <v>-1.0963884148405887</v>
      </c>
      <c r="J107">
        <f t="shared" si="17"/>
        <v>1.0963884148405887</v>
      </c>
      <c r="K107">
        <f t="shared" si="18"/>
        <v>0.34006578638914264</v>
      </c>
      <c r="L107">
        <f t="shared" si="19"/>
        <v>0.65993421361085725</v>
      </c>
      <c r="M107">
        <f t="shared" si="20"/>
        <v>2.9406074942678422</v>
      </c>
      <c r="N107">
        <f t="shared" si="21"/>
        <v>1.5153025549750767</v>
      </c>
    </row>
    <row r="108" spans="1:14" x14ac:dyDescent="0.25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11"/>
        <v>0.3623188405797102</v>
      </c>
      <c r="D108">
        <f t="shared" si="12"/>
        <v>0.67567567567567566</v>
      </c>
      <c r="E108">
        <f t="shared" si="13"/>
        <v>3.7994516255385857E-2</v>
      </c>
      <c r="F108">
        <f t="shared" si="14"/>
        <v>-0.20681551116333718</v>
      </c>
      <c r="G108">
        <v>0</v>
      </c>
      <c r="H108">
        <f t="shared" si="15"/>
        <v>0.2448100274187231</v>
      </c>
      <c r="I108">
        <f t="shared" si="16"/>
        <v>-1.0879853497231118</v>
      </c>
      <c r="J108">
        <f t="shared" si="17"/>
        <v>1.0879853497231118</v>
      </c>
      <c r="K108">
        <f t="shared" si="18"/>
        <v>0.34307033081725358</v>
      </c>
      <c r="L108">
        <f t="shared" si="19"/>
        <v>0.65692966918274631</v>
      </c>
      <c r="M108">
        <f t="shared" si="20"/>
        <v>2.9148542155126762</v>
      </c>
      <c r="N108">
        <f t="shared" si="21"/>
        <v>1.5222329678670938</v>
      </c>
    </row>
    <row r="109" spans="1:14" x14ac:dyDescent="0.25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11"/>
        <v>0.48780487804878053</v>
      </c>
      <c r="D109">
        <f t="shared" si="12"/>
        <v>0.5524861878453039</v>
      </c>
      <c r="E109">
        <f t="shared" si="13"/>
        <v>4.0291065894084488E-2</v>
      </c>
      <c r="F109">
        <f t="shared" si="14"/>
        <v>-0.22921439159142964</v>
      </c>
      <c r="G109">
        <v>0</v>
      </c>
      <c r="H109">
        <f t="shared" si="15"/>
        <v>0.26950545748551413</v>
      </c>
      <c r="I109">
        <f t="shared" si="16"/>
        <v>-1.0843334143872594</v>
      </c>
      <c r="J109">
        <f t="shared" si="17"/>
        <v>1.0843334143872594</v>
      </c>
      <c r="K109">
        <f t="shared" si="18"/>
        <v>0.46760653723484941</v>
      </c>
      <c r="L109">
        <f t="shared" si="19"/>
        <v>0.53239346276515054</v>
      </c>
      <c r="M109">
        <f t="shared" si="20"/>
        <v>2.1385500851066221</v>
      </c>
      <c r="N109">
        <f t="shared" si="21"/>
        <v>1.8783100656536802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11"/>
        <v>0.57471264367816088</v>
      </c>
      <c r="D110">
        <f t="shared" si="12"/>
        <v>0.46948356807511737</v>
      </c>
      <c r="E110">
        <f t="shared" si="13"/>
        <v>4.4196211753278369E-2</v>
      </c>
      <c r="F110">
        <f t="shared" si="14"/>
        <v>-0.22562193081862814</v>
      </c>
      <c r="G110">
        <v>0</v>
      </c>
      <c r="H110">
        <f t="shared" si="15"/>
        <v>0.26981814257190651</v>
      </c>
      <c r="I110">
        <f t="shared" si="16"/>
        <v>-1.093565796666284</v>
      </c>
      <c r="J110">
        <f t="shared" si="17"/>
        <v>1.093565796666284</v>
      </c>
      <c r="K110">
        <f t="shared" si="18"/>
        <v>0.55271866878885501</v>
      </c>
      <c r="L110">
        <f t="shared" si="19"/>
        <v>0.44728133121114488</v>
      </c>
      <c r="M110">
        <f t="shared" si="20"/>
        <v>1.8092386895330501</v>
      </c>
      <c r="N110">
        <f t="shared" si="21"/>
        <v>2.235729350232901</v>
      </c>
    </row>
    <row r="111" spans="1:14" x14ac:dyDescent="0.25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11"/>
        <v>0.61728395061728392</v>
      </c>
      <c r="D111">
        <f t="shared" si="12"/>
        <v>0.42553191489361702</v>
      </c>
      <c r="E111">
        <f t="shared" si="13"/>
        <v>4.2815865510900997E-2</v>
      </c>
      <c r="F111">
        <f t="shared" si="14"/>
        <v>-0.21985815602836878</v>
      </c>
      <c r="G111">
        <v>0</v>
      </c>
      <c r="H111">
        <f t="shared" si="15"/>
        <v>0.26267402153926978</v>
      </c>
      <c r="I111">
        <f t="shared" si="16"/>
        <v>-1.0930430596399217</v>
      </c>
      <c r="J111">
        <f t="shared" si="17"/>
        <v>1.0930430596399217</v>
      </c>
      <c r="K111">
        <f t="shared" si="18"/>
        <v>0.59605884805669263</v>
      </c>
      <c r="L111">
        <f t="shared" si="19"/>
        <v>0.40394115194330737</v>
      </c>
      <c r="M111">
        <f t="shared" si="20"/>
        <v>1.6776866969767514</v>
      </c>
      <c r="N111">
        <f t="shared" si="21"/>
        <v>2.4756081305138942</v>
      </c>
    </row>
    <row r="112" spans="1:14" x14ac:dyDescent="0.25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11"/>
        <v>0.54347826086956519</v>
      </c>
      <c r="D112">
        <f t="shared" si="12"/>
        <v>0.49504950495049505</v>
      </c>
      <c r="E112">
        <f t="shared" si="13"/>
        <v>3.8527765820060234E-2</v>
      </c>
      <c r="F112">
        <f t="shared" si="14"/>
        <v>-0.23052087817477407</v>
      </c>
      <c r="G112">
        <v>0</v>
      </c>
      <c r="H112">
        <f t="shared" si="15"/>
        <v>0.26904864399483425</v>
      </c>
      <c r="I112">
        <f t="shared" si="16"/>
        <v>-1.080339539253607</v>
      </c>
      <c r="J112">
        <f t="shared" si="17"/>
        <v>1.080339539253607</v>
      </c>
      <c r="K112">
        <f t="shared" si="18"/>
        <v>0.52425045981949592</v>
      </c>
      <c r="L112">
        <f t="shared" si="19"/>
        <v>0.4757495401805043</v>
      </c>
      <c r="M112">
        <f t="shared" si="20"/>
        <v>1.9074852129730298</v>
      </c>
      <c r="N112">
        <f t="shared" si="21"/>
        <v>2.1019463300386789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11"/>
        <v>0.58139534883720934</v>
      </c>
      <c r="D113">
        <f t="shared" si="12"/>
        <v>0.46296296296296291</v>
      </c>
      <c r="E113">
        <f t="shared" si="13"/>
        <v>4.4358311800172245E-2</v>
      </c>
      <c r="F113">
        <f t="shared" si="14"/>
        <v>-0.22480620155038755</v>
      </c>
      <c r="G113">
        <v>0</v>
      </c>
      <c r="H113">
        <f t="shared" si="15"/>
        <v>0.26916451335055985</v>
      </c>
      <c r="I113">
        <f t="shared" si="16"/>
        <v>-1.0942202738310214</v>
      </c>
      <c r="J113">
        <f t="shared" si="17"/>
        <v>1.0942202738310214</v>
      </c>
      <c r="K113">
        <f t="shared" si="18"/>
        <v>0.55933460749166131</v>
      </c>
      <c r="L113">
        <f t="shared" si="19"/>
        <v>0.44066539250833864</v>
      </c>
      <c r="M113">
        <f t="shared" si="20"/>
        <v>1.7878385971583355</v>
      </c>
      <c r="N113">
        <f t="shared" si="21"/>
        <v>2.2692955176439846</v>
      </c>
    </row>
    <row r="114" spans="1:14" x14ac:dyDescent="0.25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11"/>
        <v>0.54054054054054046</v>
      </c>
      <c r="D114">
        <f t="shared" si="12"/>
        <v>0.5</v>
      </c>
      <c r="E114">
        <f t="shared" si="13"/>
        <v>4.0540540540540349E-2</v>
      </c>
      <c r="F114">
        <f t="shared" si="14"/>
        <v>-0.22972972972972983</v>
      </c>
      <c r="G114">
        <v>0</v>
      </c>
      <c r="H114">
        <f t="shared" si="15"/>
        <v>0.27027027027027023</v>
      </c>
      <c r="I114">
        <f t="shared" si="16"/>
        <v>-1.0846522890932806</v>
      </c>
      <c r="J114">
        <f t="shared" si="17"/>
        <v>1.0846522890932806</v>
      </c>
      <c r="K114">
        <f t="shared" si="18"/>
        <v>0.52030369513807517</v>
      </c>
      <c r="L114">
        <f t="shared" si="19"/>
        <v>0.47969630486192494</v>
      </c>
      <c r="M114">
        <f t="shared" si="20"/>
        <v>1.9219544457292885</v>
      </c>
      <c r="N114">
        <f t="shared" si="21"/>
        <v>2.0846522890932806</v>
      </c>
    </row>
    <row r="115" spans="1:14" x14ac:dyDescent="0.25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11"/>
        <v>0.51546391752577325</v>
      </c>
      <c r="D115">
        <f t="shared" si="12"/>
        <v>0.52356020942408377</v>
      </c>
      <c r="E115">
        <f t="shared" si="13"/>
        <v>3.9024126949857019E-2</v>
      </c>
      <c r="F115">
        <f t="shared" si="14"/>
        <v>-0.23085226966049555</v>
      </c>
      <c r="G115">
        <v>0</v>
      </c>
      <c r="H115">
        <f t="shared" si="15"/>
        <v>0.26987639661035251</v>
      </c>
      <c r="I115">
        <f t="shared" si="16"/>
        <v>-1.0812232527259167</v>
      </c>
      <c r="J115">
        <f t="shared" si="17"/>
        <v>1.0812232527259167</v>
      </c>
      <c r="K115">
        <f t="shared" si="18"/>
        <v>0.49594567939163919</v>
      </c>
      <c r="L115">
        <f t="shared" si="19"/>
        <v>0.50405432060836108</v>
      </c>
      <c r="M115">
        <f t="shared" si="20"/>
        <v>2.0163498575623611</v>
      </c>
      <c r="N115">
        <f t="shared" si="21"/>
        <v>1.9839131599805839</v>
      </c>
    </row>
    <row r="116" spans="1:14" x14ac:dyDescent="0.25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11"/>
        <v>0.62893081761006286</v>
      </c>
      <c r="D116">
        <f t="shared" si="12"/>
        <v>0.40160642570281119</v>
      </c>
      <c r="E116">
        <f t="shared" si="13"/>
        <v>3.0537243312874107E-2</v>
      </c>
      <c r="F116">
        <f t="shared" si="14"/>
        <v>-0.22204541436184988</v>
      </c>
      <c r="G116">
        <v>0</v>
      </c>
      <c r="H116">
        <f t="shared" si="15"/>
        <v>0.25258265767472399</v>
      </c>
      <c r="I116">
        <f t="shared" si="16"/>
        <v>-1.0665491157310274</v>
      </c>
      <c r="J116">
        <f t="shared" si="17"/>
        <v>1.0665491157310274</v>
      </c>
      <c r="K116">
        <f t="shared" si="18"/>
        <v>0.61377408040094872</v>
      </c>
      <c r="L116">
        <f t="shared" si="19"/>
        <v>0.38622591959905123</v>
      </c>
      <c r="M116">
        <f t="shared" si="20"/>
        <v>1.6292639782813063</v>
      </c>
      <c r="N116">
        <f t="shared" si="21"/>
        <v>2.5891581824392307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11"/>
        <v>0.58479532163742687</v>
      </c>
      <c r="D117">
        <f t="shared" si="12"/>
        <v>0.4464285714285714</v>
      </c>
      <c r="E117">
        <f t="shared" si="13"/>
        <v>3.1223893065998265E-2</v>
      </c>
      <c r="F117">
        <f t="shared" si="14"/>
        <v>-0.22984544695071008</v>
      </c>
      <c r="G117">
        <v>0</v>
      </c>
      <c r="H117">
        <f t="shared" si="15"/>
        <v>0.2610693400167084</v>
      </c>
      <c r="I117">
        <f t="shared" si="16"/>
        <v>-1.0657613907987189</v>
      </c>
      <c r="J117">
        <f t="shared" si="17"/>
        <v>1.0657613907987189</v>
      </c>
      <c r="K117">
        <f t="shared" si="18"/>
        <v>0.56925221045435459</v>
      </c>
      <c r="L117">
        <f t="shared" si="19"/>
        <v>0.4307477895456453</v>
      </c>
      <c r="M117">
        <f t="shared" si="20"/>
        <v>1.7566905874670904</v>
      </c>
      <c r="N117">
        <f t="shared" si="21"/>
        <v>2.3215441245904116</v>
      </c>
    </row>
    <row r="118" spans="1:14" x14ac:dyDescent="0.25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11"/>
        <v>0.53475935828876997</v>
      </c>
      <c r="D118">
        <f t="shared" si="12"/>
        <v>0.49504950495049505</v>
      </c>
      <c r="E118">
        <f t="shared" si="13"/>
        <v>2.9808863239265015E-2</v>
      </c>
      <c r="F118">
        <f t="shared" si="14"/>
        <v>-0.23492349234923493</v>
      </c>
      <c r="G118">
        <v>0</v>
      </c>
      <c r="H118">
        <f t="shared" si="15"/>
        <v>0.2647323555885</v>
      </c>
      <c r="I118">
        <f t="shared" si="16"/>
        <v>-1.0615495921641367</v>
      </c>
      <c r="J118">
        <f t="shared" si="17"/>
        <v>1.0615495921641367</v>
      </c>
      <c r="K118">
        <f t="shared" si="18"/>
        <v>0.51987261275696728</v>
      </c>
      <c r="L118">
        <f t="shared" si="19"/>
        <v>0.48012738724303272</v>
      </c>
      <c r="M118">
        <f t="shared" si="20"/>
        <v>1.9235481451827992</v>
      </c>
      <c r="N118">
        <f t="shared" si="21"/>
        <v>2.0827805840074194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11"/>
        <v>0.5376344086021505</v>
      </c>
      <c r="D119">
        <f t="shared" si="12"/>
        <v>0.49261083743842371</v>
      </c>
      <c r="E119">
        <f t="shared" si="13"/>
        <v>3.0245246040574214E-2</v>
      </c>
      <c r="F119">
        <f t="shared" si="14"/>
        <v>-0.23459929021664283</v>
      </c>
      <c r="G119">
        <v>0</v>
      </c>
      <c r="H119">
        <f t="shared" si="15"/>
        <v>0.26484453625721704</v>
      </c>
      <c r="I119">
        <f t="shared" si="16"/>
        <v>-1.0625078858299792</v>
      </c>
      <c r="J119">
        <f t="shared" si="17"/>
        <v>1.0625078858299792</v>
      </c>
      <c r="K119">
        <f t="shared" si="18"/>
        <v>0.5225324395988501</v>
      </c>
      <c r="L119">
        <f t="shared" si="19"/>
        <v>0.47746756040114985</v>
      </c>
      <c r="M119">
        <f t="shared" si="20"/>
        <v>1.9137567818137824</v>
      </c>
      <c r="N119">
        <f t="shared" si="21"/>
        <v>2.0943831224048783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11"/>
        <v>0.5617977528089888</v>
      </c>
      <c r="D120">
        <f t="shared" si="12"/>
        <v>0.47169811320754712</v>
      </c>
      <c r="E120">
        <f t="shared" si="13"/>
        <v>3.3495866016535869E-2</v>
      </c>
      <c r="F120">
        <f t="shared" si="14"/>
        <v>-0.23150307398770409</v>
      </c>
      <c r="G120">
        <v>0</v>
      </c>
      <c r="H120">
        <f t="shared" si="15"/>
        <v>0.26499894000423996</v>
      </c>
      <c r="I120">
        <f t="shared" si="16"/>
        <v>-1.0699012312772822</v>
      </c>
      <c r="J120">
        <f t="shared" si="17"/>
        <v>1.0699012312772822</v>
      </c>
      <c r="K120">
        <f t="shared" si="18"/>
        <v>0.54510083634166528</v>
      </c>
      <c r="L120">
        <f t="shared" si="19"/>
        <v>0.45489916365833472</v>
      </c>
      <c r="M120">
        <f t="shared" si="20"/>
        <v>1.83452296039628</v>
      </c>
      <c r="N120">
        <f t="shared" si="21"/>
        <v>2.1982893790305562</v>
      </c>
    </row>
    <row r="121" spans="1:14" x14ac:dyDescent="0.25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11"/>
        <v>0.42016806722689076</v>
      </c>
      <c r="D121">
        <f t="shared" si="12"/>
        <v>0.6097560975609756</v>
      </c>
      <c r="E121">
        <f t="shared" si="13"/>
        <v>2.9924164787866303E-2</v>
      </c>
      <c r="F121">
        <f t="shared" si="14"/>
        <v>-0.22627587620414025</v>
      </c>
      <c r="G121">
        <v>0</v>
      </c>
      <c r="H121">
        <f t="shared" si="15"/>
        <v>0.25620004099200655</v>
      </c>
      <c r="I121">
        <f t="shared" si="16"/>
        <v>-1.0640706634484356</v>
      </c>
      <c r="J121">
        <f t="shared" si="17"/>
        <v>1.0640706634484356</v>
      </c>
      <c r="K121">
        <f t="shared" si="18"/>
        <v>0.40511785129413308</v>
      </c>
      <c r="L121">
        <f t="shared" si="19"/>
        <v>0.59488214870586709</v>
      </c>
      <c r="M121">
        <f t="shared" si="20"/>
        <v>2.468417515558841</v>
      </c>
      <c r="N121">
        <f t="shared" si="21"/>
        <v>1.6810052246069986</v>
      </c>
    </row>
    <row r="122" spans="1:14" x14ac:dyDescent="0.25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11"/>
        <v>0.64102564102564097</v>
      </c>
      <c r="D122">
        <f t="shared" si="12"/>
        <v>0.38910505836575876</v>
      </c>
      <c r="E122">
        <f t="shared" si="13"/>
        <v>3.0130699391399673E-2</v>
      </c>
      <c r="F122">
        <f t="shared" si="14"/>
        <v>-0.2192956200738303</v>
      </c>
      <c r="G122">
        <v>0</v>
      </c>
      <c r="H122">
        <f t="shared" si="15"/>
        <v>0.24942631946522995</v>
      </c>
      <c r="I122">
        <f t="shared" si="16"/>
        <v>-1.066488459484171</v>
      </c>
      <c r="J122">
        <f t="shared" si="17"/>
        <v>1.066488459484171</v>
      </c>
      <c r="K122">
        <f t="shared" si="18"/>
        <v>0.62608252120942243</v>
      </c>
      <c r="L122">
        <f t="shared" si="19"/>
        <v>0.37391747879057763</v>
      </c>
      <c r="M122">
        <f t="shared" si="20"/>
        <v>1.5972335373111359</v>
      </c>
      <c r="N122">
        <f t="shared" si="21"/>
        <v>2.6743868813901486</v>
      </c>
    </row>
    <row r="123" spans="1:14" x14ac:dyDescent="0.25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11"/>
        <v>0.61728395061728392</v>
      </c>
      <c r="D123">
        <f t="shared" si="12"/>
        <v>0.4098360655737705</v>
      </c>
      <c r="E123">
        <f t="shared" si="13"/>
        <v>2.7120016191054308E-2</v>
      </c>
      <c r="F123">
        <f t="shared" si="14"/>
        <v>-0.22586520947176703</v>
      </c>
      <c r="G123">
        <v>0</v>
      </c>
      <c r="H123">
        <f t="shared" si="15"/>
        <v>0.25298522566282128</v>
      </c>
      <c r="I123">
        <f t="shared" si="16"/>
        <v>-1.0583343916682537</v>
      </c>
      <c r="J123">
        <f t="shared" si="17"/>
        <v>1.0583343916682537</v>
      </c>
      <c r="K123">
        <f t="shared" si="18"/>
        <v>0.60380372575436903</v>
      </c>
      <c r="L123">
        <f t="shared" si="19"/>
        <v>0.39619627424563097</v>
      </c>
      <c r="M123">
        <f t="shared" si="20"/>
        <v>1.6561673228343179</v>
      </c>
      <c r="N123">
        <f t="shared" si="21"/>
        <v>2.5240015240022853</v>
      </c>
    </row>
    <row r="124" spans="1:14" x14ac:dyDescent="0.25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11"/>
        <v>0.48076923076923073</v>
      </c>
      <c r="D124">
        <f t="shared" si="12"/>
        <v>0.54347826086956519</v>
      </c>
      <c r="E124">
        <f t="shared" si="13"/>
        <v>2.4247491638795804E-2</v>
      </c>
      <c r="F124">
        <f t="shared" si="14"/>
        <v>-0.23704013377926436</v>
      </c>
      <c r="G124">
        <v>0</v>
      </c>
      <c r="H124">
        <f t="shared" si="15"/>
        <v>0.26128762541806017</v>
      </c>
      <c r="I124">
        <f t="shared" si="16"/>
        <v>-1.0499013139145197</v>
      </c>
      <c r="J124">
        <f t="shared" si="17"/>
        <v>1.0499013139145197</v>
      </c>
      <c r="K124">
        <f t="shared" si="18"/>
        <v>0.46862696659688596</v>
      </c>
      <c r="L124">
        <f t="shared" si="19"/>
        <v>0.53137303340311415</v>
      </c>
      <c r="M124">
        <f t="shared" si="20"/>
        <v>2.1338934190276815</v>
      </c>
      <c r="N124">
        <f t="shared" si="21"/>
        <v>1.8819171036881968</v>
      </c>
    </row>
    <row r="125" spans="1:14" x14ac:dyDescent="0.25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11"/>
        <v>0.51546391752577325</v>
      </c>
      <c r="D125">
        <f t="shared" si="12"/>
        <v>0.51546391752577325</v>
      </c>
      <c r="E125">
        <f t="shared" si="13"/>
        <v>3.0927835051546504E-2</v>
      </c>
      <c r="F125">
        <f t="shared" si="14"/>
        <v>-0.23477521521947065</v>
      </c>
      <c r="G125">
        <v>0</v>
      </c>
      <c r="H125">
        <f t="shared" si="15"/>
        <v>0.26570305027101715</v>
      </c>
      <c r="I125">
        <f t="shared" si="16"/>
        <v>-1.0638297872340428</v>
      </c>
      <c r="J125">
        <f t="shared" si="17"/>
        <v>1.0638297872340428</v>
      </c>
      <c r="K125">
        <f t="shared" si="18"/>
        <v>0.49999999999999989</v>
      </c>
      <c r="L125">
        <f t="shared" si="19"/>
        <v>0.49999999999999989</v>
      </c>
      <c r="M125">
        <f t="shared" si="20"/>
        <v>2.0000000000000004</v>
      </c>
      <c r="N125">
        <f t="shared" si="21"/>
        <v>2.0000000000000004</v>
      </c>
    </row>
    <row r="126" spans="1:14" x14ac:dyDescent="0.25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11"/>
        <v>0.62893081761006286</v>
      </c>
      <c r="D126">
        <f t="shared" si="12"/>
        <v>0.4</v>
      </c>
      <c r="E126">
        <f t="shared" si="13"/>
        <v>2.8930817610062887E-2</v>
      </c>
      <c r="F126">
        <f t="shared" si="14"/>
        <v>-0.22264150943396221</v>
      </c>
      <c r="G126">
        <v>0</v>
      </c>
      <c r="H126">
        <f t="shared" si="15"/>
        <v>0.25157232704402516</v>
      </c>
      <c r="I126">
        <f t="shared" si="16"/>
        <v>-1.0629880069054678</v>
      </c>
      <c r="J126">
        <f t="shared" si="17"/>
        <v>1.0629880069054678</v>
      </c>
      <c r="K126">
        <f t="shared" si="18"/>
        <v>0.61456660866885815</v>
      </c>
      <c r="L126">
        <f t="shared" si="19"/>
        <v>0.38543339133114163</v>
      </c>
      <c r="M126">
        <f t="shared" si="20"/>
        <v>1.6271629240742262</v>
      </c>
      <c r="N126">
        <f t="shared" si="21"/>
        <v>2.594482010358202</v>
      </c>
    </row>
    <row r="127" spans="1:14" x14ac:dyDescent="0.25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11"/>
        <v>0.4065040650406504</v>
      </c>
      <c r="D127">
        <f t="shared" si="12"/>
        <v>0.6211180124223602</v>
      </c>
      <c r="E127">
        <f t="shared" si="13"/>
        <v>2.7622077463010708E-2</v>
      </c>
      <c r="F127">
        <f t="shared" si="14"/>
        <v>-0.22486491945664788</v>
      </c>
      <c r="G127">
        <v>0</v>
      </c>
      <c r="H127">
        <f t="shared" si="15"/>
        <v>0.25248699691965859</v>
      </c>
      <c r="I127">
        <f t="shared" si="16"/>
        <v>-1.0596407579073908</v>
      </c>
      <c r="J127">
        <f t="shared" si="17"/>
        <v>1.0596407579073908</v>
      </c>
      <c r="K127">
        <f t="shared" si="18"/>
        <v>0.39260712822626126</v>
      </c>
      <c r="L127">
        <f t="shared" si="19"/>
        <v>0.60739287177373846</v>
      </c>
      <c r="M127">
        <f t="shared" si="20"/>
        <v>2.5470755065447905</v>
      </c>
      <c r="N127">
        <f t="shared" si="21"/>
        <v>1.646380862323509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11"/>
        <v>0.52356020942408377</v>
      </c>
      <c r="D128">
        <f t="shared" si="12"/>
        <v>0.5</v>
      </c>
      <c r="E128">
        <f t="shared" si="13"/>
        <v>2.3560209424083656E-2</v>
      </c>
      <c r="F128">
        <f t="shared" si="14"/>
        <v>-0.23821989528795817</v>
      </c>
      <c r="G128">
        <v>0</v>
      </c>
      <c r="H128">
        <f t="shared" si="15"/>
        <v>0.26178010471204188</v>
      </c>
      <c r="I128">
        <f t="shared" si="16"/>
        <v>-1.0482848367219182</v>
      </c>
      <c r="J128">
        <f t="shared" si="17"/>
        <v>1.0482848367219182</v>
      </c>
      <c r="K128">
        <f t="shared" si="18"/>
        <v>0.51178665092282616</v>
      </c>
      <c r="L128">
        <f t="shared" si="19"/>
        <v>0.4882133490771739</v>
      </c>
      <c r="M128">
        <f t="shared" si="20"/>
        <v>1.9539392014169454</v>
      </c>
      <c r="N128">
        <f t="shared" si="21"/>
        <v>2.0482848367219182</v>
      </c>
    </row>
    <row r="129" spans="1:14" x14ac:dyDescent="0.25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11"/>
        <v>0.41493775933609955</v>
      </c>
      <c r="D129">
        <f t="shared" si="12"/>
        <v>0.61349693251533743</v>
      </c>
      <c r="E129">
        <f t="shared" si="13"/>
        <v>2.8434691851436877E-2</v>
      </c>
      <c r="F129">
        <f t="shared" si="14"/>
        <v>-0.22612835068604753</v>
      </c>
      <c r="G129">
        <v>0</v>
      </c>
      <c r="H129">
        <f t="shared" si="15"/>
        <v>0.25456304253748441</v>
      </c>
      <c r="I129">
        <f t="shared" si="16"/>
        <v>-1.0610116901320503</v>
      </c>
      <c r="J129">
        <f t="shared" si="17"/>
        <v>1.0610116901320503</v>
      </c>
      <c r="K129">
        <f t="shared" si="18"/>
        <v>0.40063677480038529</v>
      </c>
      <c r="L129">
        <f t="shared" si="19"/>
        <v>0.59936322519961482</v>
      </c>
      <c r="M129">
        <f t="shared" si="20"/>
        <v>2.4960264830861911</v>
      </c>
      <c r="N129">
        <f t="shared" si="21"/>
        <v>1.6684373647831916</v>
      </c>
    </row>
    <row r="130" spans="1:14" x14ac:dyDescent="0.25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si="11"/>
        <v>0.44247787610619471</v>
      </c>
      <c r="D130">
        <f t="shared" si="12"/>
        <v>0.58823529411764708</v>
      </c>
      <c r="E130">
        <f t="shared" si="13"/>
        <v>3.0713170223841679E-2</v>
      </c>
      <c r="F130">
        <f t="shared" si="14"/>
        <v>-0.2295679333680376</v>
      </c>
      <c r="G130">
        <v>0</v>
      </c>
      <c r="H130">
        <f t="shared" si="15"/>
        <v>0.26028110359187923</v>
      </c>
      <c r="I130">
        <f t="shared" si="16"/>
        <v>-1.0647942749998995</v>
      </c>
      <c r="J130">
        <f t="shared" si="17"/>
        <v>1.0647942749998995</v>
      </c>
      <c r="K130">
        <f t="shared" si="18"/>
        <v>0.42705098312484241</v>
      </c>
      <c r="L130">
        <f t="shared" si="19"/>
        <v>0.57294901687515787</v>
      </c>
      <c r="M130">
        <f t="shared" si="20"/>
        <v>2.3416407864998732</v>
      </c>
      <c r="N130">
        <f t="shared" si="21"/>
        <v>1.7453559924999296</v>
      </c>
    </row>
    <row r="131" spans="1:14" x14ac:dyDescent="0.25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ref="C131:C194" si="22">1/A131</f>
        <v>0.50251256281407031</v>
      </c>
      <c r="D131">
        <f t="shared" ref="D131:D194" si="23">1/B131</f>
        <v>0.52083333333333337</v>
      </c>
      <c r="E131">
        <f t="shared" ref="E131:E194" si="24">C131+D131-1</f>
        <v>2.3345896147403788E-2</v>
      </c>
      <c r="F131">
        <f t="shared" ref="F131:F194" si="25">C131+D131-(C131*D131)-1</f>
        <v>-0.2383793969849245</v>
      </c>
      <c r="G131">
        <v>0</v>
      </c>
      <c r="H131">
        <f t="shared" ref="H131:H194" si="26">C131*D131</f>
        <v>0.26172529313232828</v>
      </c>
      <c r="I131">
        <f t="shared" ref="I131:I194" si="27">((-4*F131*H131)^0.5)/(2*F131)</f>
        <v>-1.0478243557698861</v>
      </c>
      <c r="J131">
        <f t="shared" ref="J131:J194" si="28">(-((-4*F131*H131)^0.5))/(2*F131)</f>
        <v>1.0478243557698861</v>
      </c>
      <c r="K131">
        <f t="shared" ref="K131:K194" si="29">IF(A131="","",(C131/($J131+C131-($J131*C131))))</f>
        <v>0.49083461764588526</v>
      </c>
      <c r="L131">
        <f t="shared" ref="L131:L194" si="30">IF(B131="","",(D131/($J131+D131-($J131*D131))))</f>
        <v>0.50916538235411457</v>
      </c>
      <c r="M131">
        <f t="shared" ref="M131:M194" si="31">IF(A131="","",1/K131)</f>
        <v>2.0373461122121879</v>
      </c>
      <c r="N131">
        <f t="shared" ref="N131:N194" si="32">IF(B131="","",1/L131)</f>
        <v>1.9639984073082948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22"/>
        <v>0.4587155963302752</v>
      </c>
      <c r="D132">
        <f t="shared" si="23"/>
        <v>0.5714285714285714</v>
      </c>
      <c r="E132">
        <f t="shared" si="24"/>
        <v>3.0144167758846541E-2</v>
      </c>
      <c r="F132">
        <f t="shared" si="25"/>
        <v>-0.23197903014416776</v>
      </c>
      <c r="G132">
        <v>0</v>
      </c>
      <c r="H132">
        <f t="shared" si="26"/>
        <v>0.26212319790301436</v>
      </c>
      <c r="I132">
        <f t="shared" si="27"/>
        <v>-1.0629880069054676</v>
      </c>
      <c r="J132">
        <f t="shared" si="28"/>
        <v>1.0629880069054676</v>
      </c>
      <c r="K132">
        <f t="shared" si="29"/>
        <v>0.44359159560776512</v>
      </c>
      <c r="L132">
        <f t="shared" si="30"/>
        <v>0.55640840439223493</v>
      </c>
      <c r="M132">
        <f t="shared" si="31"/>
        <v>2.2543258481484516</v>
      </c>
      <c r="N132">
        <f t="shared" si="32"/>
        <v>1.797241005179101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22"/>
        <v>0.4854368932038835</v>
      </c>
      <c r="D133">
        <f t="shared" si="23"/>
        <v>0.56818181818181823</v>
      </c>
      <c r="E133">
        <f t="shared" si="24"/>
        <v>5.3618711385701623E-2</v>
      </c>
      <c r="F133">
        <f t="shared" si="25"/>
        <v>-0.222197705207414</v>
      </c>
      <c r="G133">
        <v>0</v>
      </c>
      <c r="H133">
        <f t="shared" si="26"/>
        <v>0.27581641659311568</v>
      </c>
      <c r="I133">
        <f t="shared" si="27"/>
        <v>-1.1141412945539659</v>
      </c>
      <c r="J133">
        <f t="shared" si="28"/>
        <v>1.1141412945539659</v>
      </c>
      <c r="K133">
        <f t="shared" si="29"/>
        <v>0.45850742297558345</v>
      </c>
      <c r="L133">
        <f t="shared" si="30"/>
        <v>0.54149257702441678</v>
      </c>
      <c r="M133">
        <f t="shared" si="31"/>
        <v>2.1809897722272038</v>
      </c>
      <c r="N133">
        <f t="shared" si="32"/>
        <v>1.8467473838610133</v>
      </c>
    </row>
    <row r="134" spans="1:14" x14ac:dyDescent="0.25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22"/>
        <v>0.46948356807511737</v>
      </c>
      <c r="D134">
        <f t="shared" si="23"/>
        <v>0.58479532163742687</v>
      </c>
      <c r="E134">
        <f t="shared" si="24"/>
        <v>5.4278889712544132E-2</v>
      </c>
      <c r="F134">
        <f t="shared" si="25"/>
        <v>-0.22027290448343095</v>
      </c>
      <c r="G134">
        <v>0</v>
      </c>
      <c r="H134">
        <f t="shared" si="26"/>
        <v>0.27455179419597509</v>
      </c>
      <c r="I134">
        <f t="shared" si="27"/>
        <v>-1.116430272077847</v>
      </c>
      <c r="J134">
        <f t="shared" si="28"/>
        <v>1.116430272077847</v>
      </c>
      <c r="K134">
        <f t="shared" si="29"/>
        <v>0.44217144592394497</v>
      </c>
      <c r="L134">
        <f t="shared" si="30"/>
        <v>0.55782855407605514</v>
      </c>
      <c r="M134">
        <f t="shared" si="31"/>
        <v>2.261566207447967</v>
      </c>
      <c r="N134">
        <f t="shared" si="32"/>
        <v>1.7926654931752715</v>
      </c>
    </row>
    <row r="135" spans="1:14" x14ac:dyDescent="0.25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22"/>
        <v>0.45248868778280543</v>
      </c>
      <c r="D135">
        <f t="shared" si="23"/>
        <v>0.5988023952095809</v>
      </c>
      <c r="E135">
        <f t="shared" si="24"/>
        <v>5.1291082992386272E-2</v>
      </c>
      <c r="F135">
        <f t="shared" si="25"/>
        <v>-0.2196602270571979</v>
      </c>
      <c r="G135">
        <v>0</v>
      </c>
      <c r="H135">
        <f t="shared" si="26"/>
        <v>0.27095131004958412</v>
      </c>
      <c r="I135">
        <f t="shared" si="27"/>
        <v>-1.1106313123300473</v>
      </c>
      <c r="J135">
        <f t="shared" si="28"/>
        <v>1.1106313123300473</v>
      </c>
      <c r="K135">
        <f t="shared" si="29"/>
        <v>0.42664593501105469</v>
      </c>
      <c r="L135">
        <f t="shared" si="30"/>
        <v>0.57335406498894548</v>
      </c>
      <c r="M135">
        <f t="shared" si="31"/>
        <v>2.343863887919357</v>
      </c>
      <c r="N135">
        <f t="shared" si="32"/>
        <v>1.7441229792611315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22"/>
        <v>0.42372881355932207</v>
      </c>
      <c r="D136">
        <f t="shared" si="23"/>
        <v>0.62893081761006286</v>
      </c>
      <c r="E136">
        <f t="shared" si="24"/>
        <v>5.2659631169384991E-2</v>
      </c>
      <c r="F136">
        <f t="shared" si="25"/>
        <v>-0.21383647798742134</v>
      </c>
      <c r="G136">
        <v>0</v>
      </c>
      <c r="H136">
        <f t="shared" si="26"/>
        <v>0.26649610915680633</v>
      </c>
      <c r="I136">
        <f t="shared" si="27"/>
        <v>-1.1163607017227666</v>
      </c>
      <c r="J136">
        <f t="shared" si="28"/>
        <v>1.1163607017227666</v>
      </c>
      <c r="K136">
        <f t="shared" si="29"/>
        <v>0.39710107410694506</v>
      </c>
      <c r="L136">
        <f t="shared" si="30"/>
        <v>0.60289892589305494</v>
      </c>
      <c r="M136">
        <f t="shared" si="31"/>
        <v>2.5182505543429619</v>
      </c>
      <c r="N136">
        <f t="shared" si="32"/>
        <v>1.6586528140164323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22"/>
        <v>0.57471264367816088</v>
      </c>
      <c r="D137">
        <f t="shared" si="23"/>
        <v>0.45454545454545453</v>
      </c>
      <c r="E137">
        <f t="shared" si="24"/>
        <v>2.925809822361547E-2</v>
      </c>
      <c r="F137">
        <f t="shared" si="25"/>
        <v>-0.23197492163009403</v>
      </c>
      <c r="G137">
        <v>0</v>
      </c>
      <c r="H137">
        <f t="shared" si="26"/>
        <v>0.2612330198537095</v>
      </c>
      <c r="I137">
        <f t="shared" si="27"/>
        <v>-1.0611908999450221</v>
      </c>
      <c r="J137">
        <f t="shared" si="28"/>
        <v>1.0611908999450221</v>
      </c>
      <c r="K137">
        <f t="shared" si="29"/>
        <v>0.56013582793221794</v>
      </c>
      <c r="L137">
        <f t="shared" si="30"/>
        <v>0.43986417206778194</v>
      </c>
      <c r="M137">
        <f t="shared" si="31"/>
        <v>1.7852812659593167</v>
      </c>
      <c r="N137">
        <f t="shared" si="32"/>
        <v>2.2734290799340271</v>
      </c>
    </row>
    <row r="138" spans="1:14" x14ac:dyDescent="0.25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22"/>
        <v>0.67114093959731547</v>
      </c>
      <c r="D138">
        <f t="shared" si="23"/>
        <v>0.36363636363636365</v>
      </c>
      <c r="E138">
        <f t="shared" si="24"/>
        <v>3.4777303233679113E-2</v>
      </c>
      <c r="F138">
        <f t="shared" si="25"/>
        <v>-0.2092739475289811</v>
      </c>
      <c r="G138">
        <v>0</v>
      </c>
      <c r="H138">
        <f t="shared" si="26"/>
        <v>0.24405125076266018</v>
      </c>
      <c r="I138">
        <f t="shared" si="27"/>
        <v>-1.0798984943120777</v>
      </c>
      <c r="J138">
        <f t="shared" si="28"/>
        <v>1.0798984943120777</v>
      </c>
      <c r="K138">
        <f t="shared" si="29"/>
        <v>0.65395796914872473</v>
      </c>
      <c r="L138">
        <f t="shared" si="30"/>
        <v>0.34604203085127527</v>
      </c>
      <c r="M138">
        <f t="shared" si="31"/>
        <v>1.5291502622129183</v>
      </c>
      <c r="N138">
        <f t="shared" si="32"/>
        <v>2.8898223650461352</v>
      </c>
    </row>
    <row r="139" spans="1:14" x14ac:dyDescent="0.25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22"/>
        <v>0.52631578947368418</v>
      </c>
      <c r="D139">
        <f t="shared" si="23"/>
        <v>0.49751243781094534</v>
      </c>
      <c r="E139">
        <f t="shared" si="24"/>
        <v>2.3828227284629522E-2</v>
      </c>
      <c r="F139">
        <f t="shared" si="25"/>
        <v>-0.23802042419481539</v>
      </c>
      <c r="G139">
        <v>0</v>
      </c>
      <c r="H139">
        <f t="shared" si="26"/>
        <v>0.26184865147944492</v>
      </c>
      <c r="I139">
        <f t="shared" si="27"/>
        <v>-1.0488612925459211</v>
      </c>
      <c r="J139">
        <f t="shared" si="28"/>
        <v>1.0488612925459211</v>
      </c>
      <c r="K139">
        <f t="shared" si="29"/>
        <v>0.51440986432507074</v>
      </c>
      <c r="L139">
        <f t="shared" si="30"/>
        <v>0.48559013567492909</v>
      </c>
      <c r="M139">
        <f t="shared" si="31"/>
        <v>1.9439751632913294</v>
      </c>
      <c r="N139">
        <f t="shared" si="32"/>
        <v>2.0593499054713802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22"/>
        <v>0.58823529411764708</v>
      </c>
      <c r="D140">
        <f t="shared" si="23"/>
        <v>0.44052863436123346</v>
      </c>
      <c r="E140">
        <f t="shared" si="24"/>
        <v>2.876392847888054E-2</v>
      </c>
      <c r="F140">
        <f t="shared" si="25"/>
        <v>-0.23037056232184505</v>
      </c>
      <c r="G140">
        <v>0</v>
      </c>
      <c r="H140">
        <f t="shared" si="26"/>
        <v>0.25913449080072559</v>
      </c>
      <c r="I140">
        <f t="shared" si="27"/>
        <v>-1.0605938867332434</v>
      </c>
      <c r="J140">
        <f t="shared" si="28"/>
        <v>1.0605938867332434</v>
      </c>
      <c r="K140">
        <f t="shared" si="29"/>
        <v>0.5739158503406081</v>
      </c>
      <c r="L140">
        <f t="shared" si="30"/>
        <v>0.42608414965939195</v>
      </c>
      <c r="M140">
        <f t="shared" si="31"/>
        <v>1.7424157207132702</v>
      </c>
      <c r="N140">
        <f t="shared" si="32"/>
        <v>2.3469542361512192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22"/>
        <v>0.5988023952095809</v>
      </c>
      <c r="D141">
        <f t="shared" si="23"/>
        <v>0.43103448275862072</v>
      </c>
      <c r="E141">
        <f t="shared" si="24"/>
        <v>2.9836877968201669E-2</v>
      </c>
      <c r="F141">
        <f t="shared" si="25"/>
        <v>-0.22826760272558322</v>
      </c>
      <c r="G141">
        <v>0</v>
      </c>
      <c r="H141">
        <f t="shared" si="26"/>
        <v>0.25810448069378489</v>
      </c>
      <c r="I141">
        <f t="shared" si="27"/>
        <v>-1.0633485251477839</v>
      </c>
      <c r="J141">
        <f t="shared" si="28"/>
        <v>1.0633485251477839</v>
      </c>
      <c r="K141">
        <f t="shared" si="29"/>
        <v>0.5839608682450772</v>
      </c>
      <c r="L141">
        <f t="shared" si="30"/>
        <v>0.41603913175492269</v>
      </c>
      <c r="M141">
        <f t="shared" si="31"/>
        <v>1.7124435118490151</v>
      </c>
      <c r="N141">
        <f t="shared" si="32"/>
        <v>2.4036200531950747</v>
      </c>
    </row>
    <row r="142" spans="1:14" x14ac:dyDescent="0.25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22"/>
        <v>0.41493775933609955</v>
      </c>
      <c r="D142">
        <f t="shared" si="23"/>
        <v>0.6211180124223602</v>
      </c>
      <c r="E142">
        <f t="shared" si="24"/>
        <v>3.6055771758459754E-2</v>
      </c>
      <c r="F142">
        <f t="shared" si="25"/>
        <v>-0.22166954459936605</v>
      </c>
      <c r="G142">
        <v>0</v>
      </c>
      <c r="H142">
        <f t="shared" si="26"/>
        <v>0.25772531635782581</v>
      </c>
      <c r="I142">
        <f t="shared" si="27"/>
        <v>-1.0782650440285155</v>
      </c>
      <c r="J142">
        <f t="shared" si="28"/>
        <v>1.0782650440285155</v>
      </c>
      <c r="K142">
        <f t="shared" si="29"/>
        <v>0.39676970546115803</v>
      </c>
      <c r="L142">
        <f t="shared" si="30"/>
        <v>0.60323029453884203</v>
      </c>
      <c r="M142">
        <f t="shared" si="31"/>
        <v>2.5203537120802069</v>
      </c>
      <c r="N142">
        <f t="shared" si="32"/>
        <v>1.6577416768573945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22"/>
        <v>0.4504504504504504</v>
      </c>
      <c r="D143">
        <f t="shared" si="23"/>
        <v>0.58823529411764708</v>
      </c>
      <c r="E143">
        <f t="shared" si="24"/>
        <v>3.868574456809748E-2</v>
      </c>
      <c r="F143">
        <f t="shared" si="25"/>
        <v>-0.22628510863804985</v>
      </c>
      <c r="G143">
        <v>0</v>
      </c>
      <c r="H143">
        <f t="shared" si="26"/>
        <v>0.26497085320614733</v>
      </c>
      <c r="I143">
        <f t="shared" si="27"/>
        <v>-1.0821091383745125</v>
      </c>
      <c r="J143">
        <f t="shared" si="28"/>
        <v>1.0821091383745125</v>
      </c>
      <c r="K143">
        <f t="shared" si="29"/>
        <v>0.43100231571506481</v>
      </c>
      <c r="L143">
        <f t="shared" si="30"/>
        <v>0.56899768428493536</v>
      </c>
      <c r="M143">
        <f t="shared" si="31"/>
        <v>2.3201731488169055</v>
      </c>
      <c r="N143">
        <f t="shared" si="32"/>
        <v>1.7574763968621581</v>
      </c>
    </row>
    <row r="144" spans="1:14" x14ac:dyDescent="0.25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22"/>
        <v>0.50505050505050508</v>
      </c>
      <c r="D144">
        <f t="shared" si="23"/>
        <v>0.52356020942408377</v>
      </c>
      <c r="E144">
        <f t="shared" si="24"/>
        <v>2.861071447458885E-2</v>
      </c>
      <c r="F144">
        <f t="shared" si="25"/>
        <v>-0.23581363371939279</v>
      </c>
      <c r="G144">
        <v>0</v>
      </c>
      <c r="H144">
        <f t="shared" si="26"/>
        <v>0.2644243481939817</v>
      </c>
      <c r="I144">
        <f t="shared" si="27"/>
        <v>-1.0589275952301447</v>
      </c>
      <c r="J144">
        <f t="shared" si="28"/>
        <v>1.0589275952301447</v>
      </c>
      <c r="K144">
        <f t="shared" si="29"/>
        <v>0.4907375632320416</v>
      </c>
      <c r="L144">
        <f t="shared" si="30"/>
        <v>0.50926243676795835</v>
      </c>
      <c r="M144">
        <f t="shared" si="31"/>
        <v>2.0377490433255412</v>
      </c>
      <c r="N144">
        <f t="shared" si="32"/>
        <v>1.9636241116594322</v>
      </c>
    </row>
    <row r="145" spans="1:14" x14ac:dyDescent="0.25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22"/>
        <v>0.625</v>
      </c>
      <c r="D145">
        <f t="shared" si="23"/>
        <v>0.4098360655737705</v>
      </c>
      <c r="E145">
        <f t="shared" si="24"/>
        <v>3.4836065573770503E-2</v>
      </c>
      <c r="F145">
        <f t="shared" si="25"/>
        <v>-0.22131147540983609</v>
      </c>
      <c r="G145">
        <v>0</v>
      </c>
      <c r="H145">
        <f t="shared" si="26"/>
        <v>0.25614754098360659</v>
      </c>
      <c r="I145">
        <f t="shared" si="27"/>
        <v>-1.075828707279838</v>
      </c>
      <c r="J145">
        <f t="shared" si="28"/>
        <v>1.075828707279838</v>
      </c>
      <c r="K145">
        <f t="shared" si="29"/>
        <v>0.60771904394073795</v>
      </c>
      <c r="L145">
        <f t="shared" si="30"/>
        <v>0.39228095605926194</v>
      </c>
      <c r="M145">
        <f t="shared" si="31"/>
        <v>1.6454972243679031</v>
      </c>
      <c r="N145">
        <f t="shared" si="32"/>
        <v>2.5491933384829668</v>
      </c>
    </row>
    <row r="146" spans="1:14" x14ac:dyDescent="0.25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22"/>
        <v>0.64102564102564097</v>
      </c>
      <c r="D146">
        <f t="shared" si="23"/>
        <v>0.39215686274509809</v>
      </c>
      <c r="E146">
        <f t="shared" si="24"/>
        <v>3.3182503770738947E-2</v>
      </c>
      <c r="F146">
        <f t="shared" si="25"/>
        <v>-0.21820010055304184</v>
      </c>
      <c r="G146">
        <v>0</v>
      </c>
      <c r="H146">
        <f t="shared" si="26"/>
        <v>0.25138260432378079</v>
      </c>
      <c r="I146">
        <f t="shared" si="27"/>
        <v>-1.0733469768527293</v>
      </c>
      <c r="J146">
        <f t="shared" si="28"/>
        <v>1.0733469768527293</v>
      </c>
      <c r="K146">
        <f t="shared" si="29"/>
        <v>0.62458063039578859</v>
      </c>
      <c r="L146">
        <f t="shared" si="30"/>
        <v>0.37541936960421152</v>
      </c>
      <c r="M146">
        <f t="shared" si="31"/>
        <v>1.6010743070375286</v>
      </c>
      <c r="N146">
        <f t="shared" si="32"/>
        <v>2.6636878141217299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22"/>
        <v>0.63694267515923564</v>
      </c>
      <c r="D147">
        <f t="shared" si="23"/>
        <v>0.39840637450199207</v>
      </c>
      <c r="E147">
        <f t="shared" si="24"/>
        <v>3.5349049661227649E-2</v>
      </c>
      <c r="F147">
        <f t="shared" si="25"/>
        <v>-0.21841297231456347</v>
      </c>
      <c r="G147">
        <v>0</v>
      </c>
      <c r="H147">
        <f t="shared" si="26"/>
        <v>0.25376202197579112</v>
      </c>
      <c r="I147">
        <f t="shared" si="27"/>
        <v>-1.0778891454484929</v>
      </c>
      <c r="J147">
        <f t="shared" si="28"/>
        <v>1.0778891454484929</v>
      </c>
      <c r="K147">
        <f t="shared" si="29"/>
        <v>0.61942639628987439</v>
      </c>
      <c r="L147">
        <f t="shared" si="30"/>
        <v>0.3805736037101255</v>
      </c>
      <c r="M147">
        <f t="shared" si="31"/>
        <v>1.6143968129056414</v>
      </c>
      <c r="N147">
        <f t="shared" si="32"/>
        <v>2.6276126096272243</v>
      </c>
    </row>
    <row r="148" spans="1:14" x14ac:dyDescent="0.25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22"/>
        <v>0.55865921787709494</v>
      </c>
      <c r="D148">
        <f t="shared" si="23"/>
        <v>0.47619047619047616</v>
      </c>
      <c r="E148">
        <f t="shared" si="24"/>
        <v>3.4849694067571102E-2</v>
      </c>
      <c r="F148">
        <f t="shared" si="25"/>
        <v>-0.2311785049215217</v>
      </c>
      <c r="G148">
        <v>0</v>
      </c>
      <c r="H148">
        <f t="shared" si="26"/>
        <v>0.2660281989890928</v>
      </c>
      <c r="I148">
        <f t="shared" si="27"/>
        <v>-1.072729223145815</v>
      </c>
      <c r="J148">
        <f t="shared" si="28"/>
        <v>1.072729223145815</v>
      </c>
      <c r="K148">
        <f t="shared" si="29"/>
        <v>0.5412848551170536</v>
      </c>
      <c r="L148">
        <f t="shared" si="30"/>
        <v>0.4587151448829464</v>
      </c>
      <c r="M148">
        <f t="shared" si="31"/>
        <v>1.8474560862851939</v>
      </c>
      <c r="N148">
        <f t="shared" si="32"/>
        <v>2.1800021454603971</v>
      </c>
    </row>
    <row r="149" spans="1:14" x14ac:dyDescent="0.25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22"/>
        <v>0.37313432835820892</v>
      </c>
      <c r="D149">
        <f t="shared" si="23"/>
        <v>0.66225165562913912</v>
      </c>
      <c r="E149">
        <f t="shared" si="24"/>
        <v>3.5385983987348046E-2</v>
      </c>
      <c r="F149">
        <f t="shared" si="25"/>
        <v>-0.21172284273994268</v>
      </c>
      <c r="G149">
        <v>0</v>
      </c>
      <c r="H149">
        <f t="shared" si="26"/>
        <v>0.2471088267272907</v>
      </c>
      <c r="I149">
        <f t="shared" si="27"/>
        <v>-1.0803395392536073</v>
      </c>
      <c r="J149">
        <f t="shared" si="28"/>
        <v>1.0803395392536073</v>
      </c>
      <c r="K149">
        <f t="shared" si="29"/>
        <v>0.3552435190021288</v>
      </c>
      <c r="L149">
        <f t="shared" si="30"/>
        <v>0.64475648099787108</v>
      </c>
      <c r="M149">
        <f t="shared" si="31"/>
        <v>2.8149704259460604</v>
      </c>
      <c r="N149">
        <f t="shared" si="32"/>
        <v>1.5509731650193399</v>
      </c>
    </row>
    <row r="150" spans="1:14" x14ac:dyDescent="0.25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22"/>
        <v>0.48076923076923073</v>
      </c>
      <c r="D150">
        <f t="shared" si="23"/>
        <v>0.5524861878453039</v>
      </c>
      <c r="E150">
        <f t="shared" si="24"/>
        <v>3.3255418614534626E-2</v>
      </c>
      <c r="F150">
        <f t="shared" si="25"/>
        <v>-0.23236294092647691</v>
      </c>
      <c r="G150">
        <v>0</v>
      </c>
      <c r="H150">
        <f t="shared" si="26"/>
        <v>0.26561835954101148</v>
      </c>
      <c r="I150">
        <f t="shared" si="27"/>
        <v>-1.0691671651659735</v>
      </c>
      <c r="J150">
        <f t="shared" si="28"/>
        <v>1.0691671651659735</v>
      </c>
      <c r="K150">
        <f t="shared" si="29"/>
        <v>0.4641016151377545</v>
      </c>
      <c r="L150">
        <f t="shared" si="30"/>
        <v>0.5358983848622455</v>
      </c>
      <c r="M150">
        <f t="shared" si="31"/>
        <v>2.1547005383792519</v>
      </c>
      <c r="N150">
        <f t="shared" si="32"/>
        <v>1.8660254037844384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22"/>
        <v>0.57471264367816088</v>
      </c>
      <c r="D151">
        <f t="shared" si="23"/>
        <v>0.45662100456621008</v>
      </c>
      <c r="E151">
        <f t="shared" si="24"/>
        <v>3.1333648244370904E-2</v>
      </c>
      <c r="F151">
        <f t="shared" si="25"/>
        <v>-0.23109221644885325</v>
      </c>
      <c r="G151">
        <v>0</v>
      </c>
      <c r="H151">
        <f t="shared" si="26"/>
        <v>0.26242586469322415</v>
      </c>
      <c r="I151">
        <f t="shared" si="27"/>
        <v>-1.0656403571953759</v>
      </c>
      <c r="J151">
        <f t="shared" si="28"/>
        <v>1.0656403571953759</v>
      </c>
      <c r="K151">
        <f t="shared" si="29"/>
        <v>0.5591046698972264</v>
      </c>
      <c r="L151">
        <f t="shared" si="30"/>
        <v>0.4408953301027736</v>
      </c>
      <c r="M151">
        <f t="shared" si="31"/>
        <v>1.7885738643245783</v>
      </c>
      <c r="N151">
        <f t="shared" si="32"/>
        <v>2.2681120250624973</v>
      </c>
    </row>
    <row r="152" spans="1:14" x14ac:dyDescent="0.25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22"/>
        <v>0.53475935828876997</v>
      </c>
      <c r="D152">
        <f t="shared" si="23"/>
        <v>0.49504950495049505</v>
      </c>
      <c r="E152">
        <f t="shared" si="24"/>
        <v>2.9808863239265015E-2</v>
      </c>
      <c r="F152">
        <f t="shared" si="25"/>
        <v>-0.23492349234923493</v>
      </c>
      <c r="G152">
        <v>0</v>
      </c>
      <c r="H152">
        <f t="shared" si="26"/>
        <v>0.2647323555885</v>
      </c>
      <c r="I152">
        <f t="shared" si="27"/>
        <v>-1.0615495921641367</v>
      </c>
      <c r="J152">
        <f t="shared" si="28"/>
        <v>1.0615495921641367</v>
      </c>
      <c r="K152">
        <f t="shared" si="29"/>
        <v>0.51987261275696728</v>
      </c>
      <c r="L152">
        <f t="shared" si="30"/>
        <v>0.48012738724303272</v>
      </c>
      <c r="M152">
        <f t="shared" si="31"/>
        <v>1.9235481451827992</v>
      </c>
      <c r="N152">
        <f t="shared" si="32"/>
        <v>2.0827805840074194</v>
      </c>
    </row>
    <row r="153" spans="1:14" x14ac:dyDescent="0.25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22"/>
        <v>0.36630036630036628</v>
      </c>
      <c r="D153">
        <f t="shared" si="23"/>
        <v>0.66225165562913912</v>
      </c>
      <c r="E153">
        <f t="shared" si="24"/>
        <v>2.8552021929505456E-2</v>
      </c>
      <c r="F153">
        <f t="shared" si="25"/>
        <v>-0.21403100211047221</v>
      </c>
      <c r="G153">
        <v>0</v>
      </c>
      <c r="H153">
        <f t="shared" si="26"/>
        <v>0.2425830240399777</v>
      </c>
      <c r="I153">
        <f t="shared" si="27"/>
        <v>-1.0646132337208565</v>
      </c>
      <c r="J153">
        <f t="shared" si="28"/>
        <v>1.0646132337208565</v>
      </c>
      <c r="K153">
        <f t="shared" si="29"/>
        <v>0.35189201320648461</v>
      </c>
      <c r="L153">
        <f t="shared" si="30"/>
        <v>0.64810798679351533</v>
      </c>
      <c r="M153">
        <f t="shared" si="31"/>
        <v>2.8417808943370817</v>
      </c>
      <c r="N153">
        <f t="shared" si="32"/>
        <v>1.5429527491976365</v>
      </c>
    </row>
    <row r="154" spans="1:14" x14ac:dyDescent="0.25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22"/>
        <v>0.6097560975609756</v>
      </c>
      <c r="D154">
        <f t="shared" si="23"/>
        <v>0.41841004184100417</v>
      </c>
      <c r="E154">
        <f t="shared" si="24"/>
        <v>2.8166139401979873E-2</v>
      </c>
      <c r="F154">
        <f t="shared" si="25"/>
        <v>-0.22696193489131533</v>
      </c>
      <c r="G154">
        <v>0</v>
      </c>
      <c r="H154">
        <f t="shared" si="26"/>
        <v>0.2551280742932952</v>
      </c>
      <c r="I154">
        <f t="shared" si="27"/>
        <v>-1.0602361620999639</v>
      </c>
      <c r="J154">
        <f t="shared" si="28"/>
        <v>1.0602361620999639</v>
      </c>
      <c r="K154">
        <f t="shared" si="29"/>
        <v>0.59575188026116299</v>
      </c>
      <c r="L154">
        <f t="shared" si="30"/>
        <v>0.4042481197388369</v>
      </c>
      <c r="M154">
        <f t="shared" si="31"/>
        <v>1.6785511437439771</v>
      </c>
      <c r="N154">
        <f t="shared" si="32"/>
        <v>2.4737282653189494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22"/>
        <v>0.49019607843137253</v>
      </c>
      <c r="D155">
        <f t="shared" si="23"/>
        <v>0.53191489361702127</v>
      </c>
      <c r="E155">
        <f t="shared" si="24"/>
        <v>2.2110972048393851E-2</v>
      </c>
      <c r="F155">
        <f t="shared" si="25"/>
        <v>-0.23863162286191075</v>
      </c>
      <c r="G155">
        <v>0</v>
      </c>
      <c r="H155">
        <f t="shared" si="26"/>
        <v>0.26074259491030455</v>
      </c>
      <c r="I155">
        <f t="shared" si="27"/>
        <v>-1.0453025125088635</v>
      </c>
      <c r="J155">
        <f t="shared" si="28"/>
        <v>1.0453025125088635</v>
      </c>
      <c r="K155">
        <f t="shared" si="29"/>
        <v>0.47913037155069899</v>
      </c>
      <c r="L155">
        <f t="shared" si="30"/>
        <v>0.52086962844930107</v>
      </c>
      <c r="M155">
        <f t="shared" si="31"/>
        <v>2.0871146130092182</v>
      </c>
      <c r="N155">
        <f t="shared" si="32"/>
        <v>1.9198662110077995</v>
      </c>
    </row>
    <row r="156" spans="1:14" x14ac:dyDescent="0.25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22"/>
        <v>0.52910052910052918</v>
      </c>
      <c r="D156">
        <f t="shared" si="23"/>
        <v>0.49751243781094534</v>
      </c>
      <c r="E156">
        <f t="shared" si="24"/>
        <v>2.6612966911474523E-2</v>
      </c>
      <c r="F156">
        <f t="shared" si="25"/>
        <v>-0.23662112716839079</v>
      </c>
      <c r="G156">
        <v>0</v>
      </c>
      <c r="H156">
        <f t="shared" si="26"/>
        <v>0.26323409407986531</v>
      </c>
      <c r="I156">
        <f t="shared" si="27"/>
        <v>-1.0547373121500738</v>
      </c>
      <c r="J156">
        <f t="shared" si="28"/>
        <v>1.0547373121500738</v>
      </c>
      <c r="K156">
        <f t="shared" si="29"/>
        <v>0.51580525090249008</v>
      </c>
      <c r="L156">
        <f t="shared" si="30"/>
        <v>0.48419474909751009</v>
      </c>
      <c r="M156">
        <f t="shared" si="31"/>
        <v>1.9387162078135651</v>
      </c>
      <c r="N156">
        <f t="shared" si="32"/>
        <v>2.0652846852715743</v>
      </c>
    </row>
    <row r="157" spans="1:14" x14ac:dyDescent="0.25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22"/>
        <v>0.39840637450199207</v>
      </c>
      <c r="D157">
        <f t="shared" si="23"/>
        <v>0.64102564102564097</v>
      </c>
      <c r="E157">
        <f t="shared" si="24"/>
        <v>3.9432015527633091E-2</v>
      </c>
      <c r="F157">
        <f t="shared" si="25"/>
        <v>-0.21595668607620788</v>
      </c>
      <c r="G157">
        <v>0</v>
      </c>
      <c r="H157">
        <f t="shared" si="26"/>
        <v>0.25538870160384103</v>
      </c>
      <c r="I157">
        <f t="shared" si="27"/>
        <v>-1.0874705707258894</v>
      </c>
      <c r="J157">
        <f t="shared" si="28"/>
        <v>1.0874705707258894</v>
      </c>
      <c r="K157">
        <f t="shared" si="29"/>
        <v>0.37848959432190721</v>
      </c>
      <c r="L157">
        <f t="shared" si="30"/>
        <v>0.62151040567809257</v>
      </c>
      <c r="M157">
        <f t="shared" si="31"/>
        <v>2.6420805617960932</v>
      </c>
      <c r="N157">
        <f t="shared" si="32"/>
        <v>1.6089835196064983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22"/>
        <v>0.43103448275862072</v>
      </c>
      <c r="D158">
        <f t="shared" si="23"/>
        <v>0.60606060606060608</v>
      </c>
      <c r="E158">
        <f t="shared" si="24"/>
        <v>3.709508881922674E-2</v>
      </c>
      <c r="F158">
        <f t="shared" si="25"/>
        <v>-0.22413793103448287</v>
      </c>
      <c r="G158">
        <v>0</v>
      </c>
      <c r="H158">
        <f t="shared" si="26"/>
        <v>0.26123301985370956</v>
      </c>
      <c r="I158">
        <f t="shared" si="27"/>
        <v>-1.0795837927188261</v>
      </c>
      <c r="J158">
        <f t="shared" si="28"/>
        <v>1.0795837927188261</v>
      </c>
      <c r="K158">
        <f t="shared" si="29"/>
        <v>0.41236252858619832</v>
      </c>
      <c r="L158">
        <f t="shared" si="30"/>
        <v>0.58763747141380174</v>
      </c>
      <c r="M158">
        <f t="shared" si="31"/>
        <v>2.4250506063888508</v>
      </c>
      <c r="N158">
        <f t="shared" si="32"/>
        <v>1.7017294652672368</v>
      </c>
    </row>
    <row r="159" spans="1:14" x14ac:dyDescent="0.25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22"/>
        <v>0.34843205574912889</v>
      </c>
      <c r="D159">
        <f t="shared" si="23"/>
        <v>0.69444444444444442</v>
      </c>
      <c r="E159">
        <f t="shared" si="24"/>
        <v>4.2876500193573364E-2</v>
      </c>
      <c r="F159">
        <f t="shared" si="25"/>
        <v>-0.1990902051877661</v>
      </c>
      <c r="G159">
        <v>0</v>
      </c>
      <c r="H159">
        <f t="shared" si="26"/>
        <v>0.24196670538133949</v>
      </c>
      <c r="I159">
        <f t="shared" si="27"/>
        <v>-1.102434659256059</v>
      </c>
      <c r="J159">
        <f t="shared" si="28"/>
        <v>1.102434659256059</v>
      </c>
      <c r="K159">
        <f t="shared" si="29"/>
        <v>0.32663163471040929</v>
      </c>
      <c r="L159">
        <f t="shared" si="30"/>
        <v>0.67336836528959054</v>
      </c>
      <c r="M159">
        <f t="shared" si="31"/>
        <v>3.0615528128088303</v>
      </c>
      <c r="N159">
        <f t="shared" si="32"/>
        <v>1.4850712500726662</v>
      </c>
    </row>
    <row r="160" spans="1:14" x14ac:dyDescent="0.25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22"/>
        <v>0.39215686274509809</v>
      </c>
      <c r="D160">
        <f t="shared" si="23"/>
        <v>0.64516129032258063</v>
      </c>
      <c r="E160">
        <f t="shared" si="24"/>
        <v>3.7318153067678717E-2</v>
      </c>
      <c r="F160">
        <f t="shared" si="25"/>
        <v>-0.21568627450980393</v>
      </c>
      <c r="G160">
        <v>0</v>
      </c>
      <c r="H160">
        <f t="shared" si="26"/>
        <v>0.25300442757748265</v>
      </c>
      <c r="I160">
        <f t="shared" si="27"/>
        <v>-1.0830607221477648</v>
      </c>
      <c r="J160">
        <f t="shared" si="28"/>
        <v>1.0830607221477648</v>
      </c>
      <c r="K160">
        <f t="shared" si="29"/>
        <v>0.37330926563096944</v>
      </c>
      <c r="L160">
        <f t="shared" si="30"/>
        <v>0.62669073436903067</v>
      </c>
      <c r="M160">
        <f t="shared" si="31"/>
        <v>2.6787441193290351</v>
      </c>
      <c r="N160">
        <f t="shared" si="32"/>
        <v>1.5956833971812705</v>
      </c>
    </row>
    <row r="161" spans="1:14" x14ac:dyDescent="0.25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22"/>
        <v>0.34246575342465752</v>
      </c>
      <c r="D161">
        <f t="shared" si="23"/>
        <v>0.69930069930069938</v>
      </c>
      <c r="E161">
        <f t="shared" si="24"/>
        <v>4.1766452725356951E-2</v>
      </c>
      <c r="F161">
        <f t="shared" si="25"/>
        <v>-0.19772008813104691</v>
      </c>
      <c r="G161">
        <v>0</v>
      </c>
      <c r="H161">
        <f t="shared" si="26"/>
        <v>0.23948654085640389</v>
      </c>
      <c r="I161">
        <f t="shared" si="27"/>
        <v>-1.1005636329070301</v>
      </c>
      <c r="J161">
        <f t="shared" si="28"/>
        <v>1.1005636329070301</v>
      </c>
      <c r="K161">
        <f t="shared" si="29"/>
        <v>0.32122505726714334</v>
      </c>
      <c r="L161">
        <f t="shared" si="30"/>
        <v>0.67877494273285666</v>
      </c>
      <c r="M161">
        <f t="shared" si="31"/>
        <v>3.1130821751814985</v>
      </c>
      <c r="N161">
        <f t="shared" si="32"/>
        <v>1.4732423621500226</v>
      </c>
    </row>
    <row r="162" spans="1:14" x14ac:dyDescent="0.25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22"/>
        <v>0.47619047619047616</v>
      </c>
      <c r="D162">
        <f t="shared" si="23"/>
        <v>0.56818181818181823</v>
      </c>
      <c r="E162">
        <f t="shared" si="24"/>
        <v>4.4372294372294396E-2</v>
      </c>
      <c r="F162">
        <f t="shared" si="25"/>
        <v>-0.22619047619047616</v>
      </c>
      <c r="G162">
        <v>0</v>
      </c>
      <c r="H162">
        <f t="shared" si="26"/>
        <v>0.27056277056277056</v>
      </c>
      <c r="I162">
        <f t="shared" si="27"/>
        <v>-1.0936965981495177</v>
      </c>
      <c r="J162">
        <f t="shared" si="28"/>
        <v>1.0936965981495177</v>
      </c>
      <c r="K162">
        <f t="shared" si="29"/>
        <v>0.45391281192057903</v>
      </c>
      <c r="L162">
        <f t="shared" si="30"/>
        <v>0.54608718807942114</v>
      </c>
      <c r="M162">
        <f t="shared" si="31"/>
        <v>2.2030662579644695</v>
      </c>
      <c r="N162">
        <f t="shared" si="32"/>
        <v>1.8312094145936331</v>
      </c>
    </row>
    <row r="163" spans="1:14" x14ac:dyDescent="0.25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22"/>
        <v>0.61728395061728392</v>
      </c>
      <c r="D163">
        <f t="shared" si="23"/>
        <v>0.42553191489361702</v>
      </c>
      <c r="E163">
        <f t="shared" si="24"/>
        <v>4.2815865510900997E-2</v>
      </c>
      <c r="F163">
        <f t="shared" si="25"/>
        <v>-0.21985815602836878</v>
      </c>
      <c r="G163">
        <v>0</v>
      </c>
      <c r="H163">
        <f t="shared" si="26"/>
        <v>0.26267402153926978</v>
      </c>
      <c r="I163">
        <f t="shared" si="27"/>
        <v>-1.0930430596399217</v>
      </c>
      <c r="J163">
        <f t="shared" si="28"/>
        <v>1.0930430596399217</v>
      </c>
      <c r="K163">
        <f t="shared" si="29"/>
        <v>0.59605884805669263</v>
      </c>
      <c r="L163">
        <f t="shared" si="30"/>
        <v>0.40394115194330737</v>
      </c>
      <c r="M163">
        <f t="shared" si="31"/>
        <v>1.6776866969767514</v>
      </c>
      <c r="N163">
        <f t="shared" si="32"/>
        <v>2.4756081305138942</v>
      </c>
    </row>
    <row r="164" spans="1:14" x14ac:dyDescent="0.25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22"/>
        <v>0.5617977528089888</v>
      </c>
      <c r="D164">
        <f t="shared" si="23"/>
        <v>0.48076923076923073</v>
      </c>
      <c r="E164">
        <f t="shared" si="24"/>
        <v>4.2566983578219642E-2</v>
      </c>
      <c r="F164">
        <f t="shared" si="25"/>
        <v>-0.22752808988764039</v>
      </c>
      <c r="G164">
        <v>0</v>
      </c>
      <c r="H164">
        <f t="shared" si="26"/>
        <v>0.27009507346585998</v>
      </c>
      <c r="I164">
        <f t="shared" si="27"/>
        <v>-1.0895340841010226</v>
      </c>
      <c r="J164">
        <f t="shared" si="28"/>
        <v>1.0895340841010226</v>
      </c>
      <c r="K164">
        <f t="shared" si="29"/>
        <v>0.54058829184432911</v>
      </c>
      <c r="L164">
        <f t="shared" si="30"/>
        <v>0.45941170815567078</v>
      </c>
      <c r="M164">
        <f t="shared" si="31"/>
        <v>1.8498365855987975</v>
      </c>
      <c r="N164">
        <f t="shared" si="32"/>
        <v>2.1766968108291049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22"/>
        <v>0.56818181818181823</v>
      </c>
      <c r="D165">
        <f t="shared" si="23"/>
        <v>0.47393364928909953</v>
      </c>
      <c r="E165">
        <f t="shared" si="24"/>
        <v>4.2115467470917878E-2</v>
      </c>
      <c r="F165">
        <f t="shared" si="25"/>
        <v>-0.22716501507970688</v>
      </c>
      <c r="G165">
        <v>0</v>
      </c>
      <c r="H165">
        <f t="shared" si="26"/>
        <v>0.26928048255062476</v>
      </c>
      <c r="I165">
        <f t="shared" si="27"/>
        <v>-1.0887588907733561</v>
      </c>
      <c r="J165">
        <f t="shared" si="28"/>
        <v>1.0887588907733561</v>
      </c>
      <c r="K165">
        <f t="shared" si="29"/>
        <v>0.54720857069599227</v>
      </c>
      <c r="L165">
        <f t="shared" si="30"/>
        <v>0.45279142930400768</v>
      </c>
      <c r="M165">
        <f t="shared" si="31"/>
        <v>1.82745675698775</v>
      </c>
      <c r="N165">
        <f t="shared" si="32"/>
        <v>2.208522368758425</v>
      </c>
    </row>
    <row r="166" spans="1:14" x14ac:dyDescent="0.25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22"/>
        <v>0.5714285714285714</v>
      </c>
      <c r="D166">
        <f t="shared" si="23"/>
        <v>0.47169811320754712</v>
      </c>
      <c r="E166">
        <f t="shared" si="24"/>
        <v>4.3126684636118462E-2</v>
      </c>
      <c r="F166">
        <f t="shared" si="25"/>
        <v>-0.22641509433962281</v>
      </c>
      <c r="G166">
        <v>0</v>
      </c>
      <c r="H166">
        <f t="shared" si="26"/>
        <v>0.26954177897574122</v>
      </c>
      <c r="I166">
        <f t="shared" si="27"/>
        <v>-1.0910894511799614</v>
      </c>
      <c r="J166">
        <f t="shared" si="28"/>
        <v>1.0910894511799614</v>
      </c>
      <c r="K166">
        <f t="shared" si="29"/>
        <v>0.54995908380765413</v>
      </c>
      <c r="L166">
        <f t="shared" si="30"/>
        <v>0.45004091619234604</v>
      </c>
      <c r="M166">
        <f t="shared" si="31"/>
        <v>1.8183170883849711</v>
      </c>
      <c r="N166">
        <f t="shared" si="32"/>
        <v>2.2220201853215569</v>
      </c>
    </row>
    <row r="167" spans="1:14" x14ac:dyDescent="0.25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22"/>
        <v>0.76923076923076916</v>
      </c>
      <c r="D167">
        <f t="shared" si="23"/>
        <v>0.27548209366391185</v>
      </c>
      <c r="E167">
        <f t="shared" si="24"/>
        <v>4.4712862894681127E-2</v>
      </c>
      <c r="F167">
        <f t="shared" si="25"/>
        <v>-0.16719643992371258</v>
      </c>
      <c r="G167">
        <v>0</v>
      </c>
      <c r="H167">
        <f t="shared" si="26"/>
        <v>0.21190930281839371</v>
      </c>
      <c r="I167">
        <f t="shared" si="27"/>
        <v>-1.1258006586160942</v>
      </c>
      <c r="J167">
        <f t="shared" si="28"/>
        <v>1.1258006586160942</v>
      </c>
      <c r="K167">
        <f t="shared" si="29"/>
        <v>0.74752930487206082</v>
      </c>
      <c r="L167">
        <f t="shared" si="30"/>
        <v>0.25247069512793913</v>
      </c>
      <c r="M167">
        <f t="shared" si="31"/>
        <v>1.3377401975848282</v>
      </c>
      <c r="N167">
        <f t="shared" si="32"/>
        <v>3.960855732160327</v>
      </c>
    </row>
    <row r="168" spans="1:14" x14ac:dyDescent="0.25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22"/>
        <v>0.47619047619047616</v>
      </c>
      <c r="D168">
        <f t="shared" si="23"/>
        <v>0.5524861878453039</v>
      </c>
      <c r="E168">
        <f t="shared" si="24"/>
        <v>2.8676664035780064E-2</v>
      </c>
      <c r="F168">
        <f t="shared" si="25"/>
        <v>-0.23441199684293612</v>
      </c>
      <c r="G168">
        <v>0</v>
      </c>
      <c r="H168">
        <f t="shared" si="26"/>
        <v>0.26308866087871613</v>
      </c>
      <c r="I168">
        <f t="shared" si="27"/>
        <v>-1.0594028769395469</v>
      </c>
      <c r="J168">
        <f t="shared" si="28"/>
        <v>1.0594028769395469</v>
      </c>
      <c r="K168">
        <f t="shared" si="29"/>
        <v>0.46182056328667725</v>
      </c>
      <c r="L168">
        <f t="shared" si="30"/>
        <v>0.5381794367133228</v>
      </c>
      <c r="M168">
        <f t="shared" si="31"/>
        <v>2.1653431646335015</v>
      </c>
      <c r="N168">
        <f t="shared" si="32"/>
        <v>1.8581163303210331</v>
      </c>
    </row>
    <row r="169" spans="1:14" x14ac:dyDescent="0.25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22"/>
        <v>0.61349693251533743</v>
      </c>
      <c r="D169">
        <f t="shared" si="23"/>
        <v>0.41322314049586778</v>
      </c>
      <c r="E169">
        <f t="shared" si="24"/>
        <v>2.6720073011205159E-2</v>
      </c>
      <c r="F169">
        <f t="shared" si="25"/>
        <v>-0.22679105612736405</v>
      </c>
      <c r="G169">
        <v>0</v>
      </c>
      <c r="H169">
        <f t="shared" si="26"/>
        <v>0.25351112913856921</v>
      </c>
      <c r="I169">
        <f t="shared" si="27"/>
        <v>-1.0572691328259185</v>
      </c>
      <c r="J169">
        <f t="shared" si="28"/>
        <v>1.0572691328259185</v>
      </c>
      <c r="K169">
        <f t="shared" si="29"/>
        <v>0.60021143515687747</v>
      </c>
      <c r="L169">
        <f t="shared" si="30"/>
        <v>0.39978856484312258</v>
      </c>
      <c r="M169">
        <f t="shared" si="31"/>
        <v>1.6660795536803288</v>
      </c>
      <c r="N169">
        <f t="shared" si="32"/>
        <v>2.5013221686128042</v>
      </c>
    </row>
    <row r="170" spans="1:14" x14ac:dyDescent="0.25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22"/>
        <v>0.42372881355932207</v>
      </c>
      <c r="D170">
        <f t="shared" si="23"/>
        <v>0.6211180124223602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0.40109840391847473</v>
      </c>
      <c r="L170">
        <f t="shared" si="30"/>
        <v>0.59890159608152527</v>
      </c>
      <c r="M170">
        <f t="shared" si="31"/>
        <v>2.4931537753095996</v>
      </c>
      <c r="N170">
        <f t="shared" si="32"/>
        <v>1.6697233845138648</v>
      </c>
    </row>
    <row r="171" spans="1:14" x14ac:dyDescent="0.25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22"/>
        <v>0.47169811320754712</v>
      </c>
      <c r="D171">
        <f t="shared" si="23"/>
        <v>0.5714285714285714</v>
      </c>
      <c r="E171">
        <f t="shared" si="24"/>
        <v>4.3126684636118462E-2</v>
      </c>
      <c r="F171">
        <f t="shared" si="25"/>
        <v>-0.22641509433962281</v>
      </c>
      <c r="G171">
        <v>0</v>
      </c>
      <c r="H171">
        <f t="shared" si="26"/>
        <v>0.26954177897574122</v>
      </c>
      <c r="I171">
        <f t="shared" si="27"/>
        <v>-1.0910894511799614</v>
      </c>
      <c r="J171">
        <f t="shared" si="28"/>
        <v>1.0910894511799614</v>
      </c>
      <c r="K171">
        <f t="shared" si="29"/>
        <v>0.45004091619234604</v>
      </c>
      <c r="L171">
        <f t="shared" si="30"/>
        <v>0.54995908380765413</v>
      </c>
      <c r="M171">
        <f t="shared" si="31"/>
        <v>2.2220201853215569</v>
      </c>
      <c r="N171">
        <f t="shared" si="32"/>
        <v>1.8183170883849711</v>
      </c>
    </row>
    <row r="172" spans="1:14" x14ac:dyDescent="0.25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22"/>
        <v>0.46082949308755761</v>
      </c>
      <c r="D172">
        <f t="shared" si="23"/>
        <v>0.59171597633136097</v>
      </c>
      <c r="E172">
        <f t="shared" si="24"/>
        <v>5.2545469418918689E-2</v>
      </c>
      <c r="F172">
        <f t="shared" si="25"/>
        <v>-0.22013470400567159</v>
      </c>
      <c r="G172">
        <v>0</v>
      </c>
      <c r="H172">
        <f t="shared" si="26"/>
        <v>0.27268017342459033</v>
      </c>
      <c r="I172">
        <f t="shared" si="27"/>
        <v>-1.1129676054902968</v>
      </c>
      <c r="J172">
        <f t="shared" si="28"/>
        <v>1.1129676054902968</v>
      </c>
      <c r="K172">
        <f t="shared" si="29"/>
        <v>0.43437239148399209</v>
      </c>
      <c r="L172">
        <f t="shared" si="30"/>
        <v>0.5656276085160078</v>
      </c>
      <c r="M172">
        <f t="shared" si="31"/>
        <v>2.3021720984236471</v>
      </c>
      <c r="N172">
        <f t="shared" si="32"/>
        <v>1.7679476477883047</v>
      </c>
    </row>
    <row r="173" spans="1:14" x14ac:dyDescent="0.25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22"/>
        <v>0.46296296296296291</v>
      </c>
      <c r="D173">
        <f t="shared" si="23"/>
        <v>0.56818181818181823</v>
      </c>
      <c r="E173">
        <f t="shared" si="24"/>
        <v>3.1144781144781142E-2</v>
      </c>
      <c r="F173">
        <f t="shared" si="25"/>
        <v>-0.23190235690235683</v>
      </c>
      <c r="G173">
        <v>0</v>
      </c>
      <c r="H173">
        <f t="shared" si="26"/>
        <v>0.26304713804713803</v>
      </c>
      <c r="I173">
        <f t="shared" si="27"/>
        <v>-1.0650358071057626</v>
      </c>
      <c r="J173">
        <f t="shared" si="28"/>
        <v>1.0650358071057626</v>
      </c>
      <c r="K173">
        <f t="shared" si="29"/>
        <v>0.44733891886110039</v>
      </c>
      <c r="L173">
        <f t="shared" si="30"/>
        <v>0.55266108113889945</v>
      </c>
      <c r="M173">
        <f t="shared" si="31"/>
        <v>2.2354415362426847</v>
      </c>
      <c r="N173">
        <f t="shared" si="32"/>
        <v>1.8094272134003797</v>
      </c>
    </row>
    <row r="174" spans="1:14" x14ac:dyDescent="0.25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22"/>
        <v>0.42016806722689076</v>
      </c>
      <c r="D174">
        <f t="shared" si="23"/>
        <v>0.6211180124223602</v>
      </c>
      <c r="E174">
        <f t="shared" si="24"/>
        <v>4.1286079649250906E-2</v>
      </c>
      <c r="F174">
        <f t="shared" si="25"/>
        <v>-0.21968787515006016</v>
      </c>
      <c r="G174">
        <v>0</v>
      </c>
      <c r="H174">
        <f t="shared" si="26"/>
        <v>0.26097395479931101</v>
      </c>
      <c r="I174">
        <f t="shared" si="27"/>
        <v>-1.0899223022085143</v>
      </c>
      <c r="J174">
        <f t="shared" si="28"/>
        <v>1.0899223022085143</v>
      </c>
      <c r="K174">
        <f t="shared" si="29"/>
        <v>0.39934622597289299</v>
      </c>
      <c r="L174">
        <f t="shared" si="30"/>
        <v>0.60065377402710718</v>
      </c>
      <c r="M174">
        <f t="shared" si="31"/>
        <v>2.5040927770477501</v>
      </c>
      <c r="N174">
        <f t="shared" si="32"/>
        <v>1.6648526043471934</v>
      </c>
    </row>
    <row r="175" spans="1:14" x14ac:dyDescent="0.25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22"/>
        <v>0.50251256281407031</v>
      </c>
      <c r="D175">
        <f t="shared" si="23"/>
        <v>0.53191489361702127</v>
      </c>
      <c r="E175">
        <f t="shared" si="24"/>
        <v>3.4427456431091574E-2</v>
      </c>
      <c r="F175">
        <f t="shared" si="25"/>
        <v>-0.23286645995937127</v>
      </c>
      <c r="G175">
        <v>0</v>
      </c>
      <c r="H175">
        <f t="shared" si="26"/>
        <v>0.2672939163904629</v>
      </c>
      <c r="I175">
        <f t="shared" si="27"/>
        <v>-1.0713739108887084</v>
      </c>
      <c r="J175">
        <f t="shared" si="28"/>
        <v>1.0713739108887084</v>
      </c>
      <c r="K175">
        <f t="shared" si="29"/>
        <v>0.48528137423857021</v>
      </c>
      <c r="L175">
        <f t="shared" si="30"/>
        <v>0.51471862576142968</v>
      </c>
      <c r="M175">
        <f t="shared" si="31"/>
        <v>2.0606601717798219</v>
      </c>
      <c r="N175">
        <f t="shared" si="32"/>
        <v>1.9428090415820634</v>
      </c>
    </row>
    <row r="176" spans="1:14" x14ac:dyDescent="0.25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22"/>
        <v>0.37037037037037035</v>
      </c>
      <c r="D176">
        <f t="shared" si="23"/>
        <v>0.65789473684210531</v>
      </c>
      <c r="E176">
        <f t="shared" si="24"/>
        <v>2.8265107212475549E-2</v>
      </c>
      <c r="F176">
        <f t="shared" si="25"/>
        <v>-0.21539961013645237</v>
      </c>
      <c r="G176">
        <v>0</v>
      </c>
      <c r="H176">
        <f t="shared" si="26"/>
        <v>0.24366471734892789</v>
      </c>
      <c r="I176">
        <f t="shared" si="27"/>
        <v>-1.0635890745287924</v>
      </c>
      <c r="J176">
        <f t="shared" si="28"/>
        <v>1.0635890745287924</v>
      </c>
      <c r="K176">
        <f t="shared" si="29"/>
        <v>0.35611249312157012</v>
      </c>
      <c r="L176">
        <f t="shared" si="30"/>
        <v>0.6438875068784301</v>
      </c>
      <c r="M176">
        <f t="shared" si="31"/>
        <v>2.808101426698947</v>
      </c>
      <c r="N176">
        <f t="shared" si="32"/>
        <v>1.5530663187549718</v>
      </c>
    </row>
    <row r="177" spans="1:14" x14ac:dyDescent="0.25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22"/>
        <v>0.34965034965034969</v>
      </c>
      <c r="D177">
        <f t="shared" si="23"/>
        <v>0.68965517241379315</v>
      </c>
      <c r="E177">
        <f t="shared" si="24"/>
        <v>3.9305522064142728E-2</v>
      </c>
      <c r="F177">
        <f t="shared" si="25"/>
        <v>-0.20183265010851226</v>
      </c>
      <c r="G177">
        <v>0</v>
      </c>
      <c r="H177">
        <f t="shared" si="26"/>
        <v>0.24113817217265499</v>
      </c>
      <c r="I177">
        <f t="shared" si="27"/>
        <v>-1.0930430596399214</v>
      </c>
      <c r="J177">
        <f t="shared" si="28"/>
        <v>1.0930430596399214</v>
      </c>
      <c r="K177">
        <f t="shared" si="29"/>
        <v>0.32970002902029394</v>
      </c>
      <c r="L177">
        <f t="shared" si="30"/>
        <v>0.67029997097970617</v>
      </c>
      <c r="M177">
        <f t="shared" si="31"/>
        <v>3.0330600909302539</v>
      </c>
      <c r="N177">
        <f t="shared" si="32"/>
        <v>1.4918693768379645</v>
      </c>
    </row>
    <row r="178" spans="1:14" x14ac:dyDescent="0.25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22"/>
        <v>0.34965034965034969</v>
      </c>
      <c r="D178">
        <f t="shared" si="23"/>
        <v>0.69444444444444442</v>
      </c>
      <c r="E178">
        <f t="shared" si="24"/>
        <v>4.4094794094794221E-2</v>
      </c>
      <c r="F178">
        <f t="shared" si="25"/>
        <v>-0.19871794871794868</v>
      </c>
      <c r="G178">
        <v>0</v>
      </c>
      <c r="H178">
        <f t="shared" si="26"/>
        <v>0.24281274281274284</v>
      </c>
      <c r="I178">
        <f t="shared" si="27"/>
        <v>-1.1053942207134548</v>
      </c>
      <c r="J178">
        <f t="shared" si="28"/>
        <v>1.1053942207134548</v>
      </c>
      <c r="K178">
        <f t="shared" si="29"/>
        <v>0.32722157058583895</v>
      </c>
      <c r="L178">
        <f t="shared" si="30"/>
        <v>0.67277842941416099</v>
      </c>
      <c r="M178">
        <f t="shared" si="31"/>
        <v>3.0560332505270256</v>
      </c>
      <c r="N178">
        <f t="shared" si="32"/>
        <v>1.4863734571139202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22"/>
        <v>0.63291139240506322</v>
      </c>
      <c r="D179">
        <f t="shared" si="23"/>
        <v>0.41493775933609955</v>
      </c>
      <c r="E179">
        <f t="shared" si="24"/>
        <v>4.7849151741162776E-2</v>
      </c>
      <c r="F179">
        <f t="shared" si="25"/>
        <v>-0.214769683281685</v>
      </c>
      <c r="G179">
        <v>0</v>
      </c>
      <c r="H179">
        <f t="shared" si="26"/>
        <v>0.26261883502284777</v>
      </c>
      <c r="I179">
        <f t="shared" si="27"/>
        <v>-1.1057996468120721</v>
      </c>
      <c r="J179">
        <f t="shared" si="28"/>
        <v>1.1057996468120721</v>
      </c>
      <c r="K179">
        <f t="shared" si="29"/>
        <v>0.60924945643022566</v>
      </c>
      <c r="L179">
        <f t="shared" si="30"/>
        <v>0.39075054356977457</v>
      </c>
      <c r="M179">
        <f t="shared" si="31"/>
        <v>1.6413637951510016</v>
      </c>
      <c r="N179">
        <f t="shared" si="32"/>
        <v>2.5591775020050216</v>
      </c>
    </row>
    <row r="180" spans="1:14" x14ac:dyDescent="0.25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22"/>
        <v>0.43859649122807021</v>
      </c>
      <c r="D180">
        <f t="shared" si="23"/>
        <v>0.60606060606060608</v>
      </c>
      <c r="E180">
        <f t="shared" si="24"/>
        <v>4.4657097288676173E-2</v>
      </c>
      <c r="F180">
        <f t="shared" si="25"/>
        <v>-0.22115895800106333</v>
      </c>
      <c r="G180">
        <v>0</v>
      </c>
      <c r="H180">
        <f t="shared" si="26"/>
        <v>0.26581605528973951</v>
      </c>
      <c r="I180">
        <f t="shared" si="27"/>
        <v>-1.0963225241337864</v>
      </c>
      <c r="J180">
        <f t="shared" si="28"/>
        <v>1.0963225241337864</v>
      </c>
      <c r="K180">
        <f t="shared" si="29"/>
        <v>0.41609577790366731</v>
      </c>
      <c r="L180">
        <f t="shared" si="30"/>
        <v>0.58390422209633297</v>
      </c>
      <c r="M180">
        <f t="shared" si="31"/>
        <v>2.4032928308912465</v>
      </c>
      <c r="N180">
        <f t="shared" si="32"/>
        <v>1.7126096406869604</v>
      </c>
    </row>
    <row r="181" spans="1:14" x14ac:dyDescent="0.25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2.09</v>
      </c>
      <c r="C181" s="4">
        <f t="shared" si="22"/>
        <v>0.55865921787709494</v>
      </c>
      <c r="D181">
        <f t="shared" si="23"/>
        <v>0.47846889952153115</v>
      </c>
      <c r="E181">
        <f t="shared" si="24"/>
        <v>3.7128117398625982E-2</v>
      </c>
      <c r="F181">
        <f t="shared" si="25"/>
        <v>-0.23017294378658693</v>
      </c>
      <c r="G181">
        <v>0</v>
      </c>
      <c r="H181">
        <f t="shared" si="26"/>
        <v>0.26730106118521291</v>
      </c>
      <c r="I181">
        <f t="shared" si="27"/>
        <v>-1.077638764691236</v>
      </c>
      <c r="J181">
        <f t="shared" si="28"/>
        <v>1.077638764691236</v>
      </c>
      <c r="K181">
        <f t="shared" si="29"/>
        <v>0.54015086574792148</v>
      </c>
      <c r="L181">
        <f t="shared" si="30"/>
        <v>0.45984913425207868</v>
      </c>
      <c r="M181">
        <f t="shared" si="31"/>
        <v>1.8513346241060764</v>
      </c>
      <c r="N181">
        <f t="shared" si="32"/>
        <v>2.1746262535134471</v>
      </c>
    </row>
    <row r="182" spans="1:14" x14ac:dyDescent="0.25">
      <c r="A182" s="4">
        <f>IF('True_Odds_Calculator_2-way'!A183="","",'True_Odds_Calculator_2-way'!A183)</f>
        <v>1.92</v>
      </c>
      <c r="B182" s="4">
        <f>IF('True_Odds_Calculator_2-way'!B183="","",'True_Odds_Calculator_2-way'!B183)</f>
        <v>1.92</v>
      </c>
      <c r="C182" s="4">
        <f t="shared" si="22"/>
        <v>0.52083333333333337</v>
      </c>
      <c r="D182">
        <f t="shared" si="23"/>
        <v>0.52083333333333337</v>
      </c>
      <c r="E182">
        <f t="shared" si="24"/>
        <v>4.1666666666666741E-2</v>
      </c>
      <c r="F182">
        <f t="shared" si="25"/>
        <v>-0.22960069444444442</v>
      </c>
      <c r="G182">
        <v>0</v>
      </c>
      <c r="H182">
        <f t="shared" si="26"/>
        <v>0.27126736111111116</v>
      </c>
      <c r="I182">
        <f t="shared" si="27"/>
        <v>-1.0869565217391306</v>
      </c>
      <c r="J182">
        <f t="shared" si="28"/>
        <v>1.0869565217391306</v>
      </c>
      <c r="K182">
        <f t="shared" si="29"/>
        <v>0.50000000000000011</v>
      </c>
      <c r="L182">
        <f t="shared" si="30"/>
        <v>0.50000000000000011</v>
      </c>
      <c r="M182">
        <f t="shared" si="31"/>
        <v>1.9999999999999996</v>
      </c>
      <c r="N182">
        <f t="shared" si="32"/>
        <v>1.9999999999999996</v>
      </c>
    </row>
    <row r="183" spans="1:14" x14ac:dyDescent="0.25">
      <c r="A183" s="4">
        <f>IF('True_Odds_Calculator_2-way'!A184="","",'True_Odds_Calculator_2-way'!A184)</f>
        <v>2.3199999999999998</v>
      </c>
      <c r="B183" s="4">
        <f>IF('True_Odds_Calculator_2-way'!B184="","",'True_Odds_Calculator_2-way'!B184)</f>
        <v>1.66</v>
      </c>
      <c r="C183" s="4">
        <f t="shared" si="22"/>
        <v>0.43103448275862072</v>
      </c>
      <c r="D183">
        <f t="shared" si="23"/>
        <v>0.60240963855421692</v>
      </c>
      <c r="E183">
        <f t="shared" si="24"/>
        <v>3.3444121312837582E-2</v>
      </c>
      <c r="F183">
        <f t="shared" si="25"/>
        <v>-0.22621520565018693</v>
      </c>
      <c r="G183">
        <v>0</v>
      </c>
      <c r="H183">
        <f t="shared" si="26"/>
        <v>0.25965932696302457</v>
      </c>
      <c r="I183">
        <f t="shared" si="27"/>
        <v>-1.0713739108887086</v>
      </c>
      <c r="J183">
        <f t="shared" si="28"/>
        <v>1.0713739108887086</v>
      </c>
      <c r="K183">
        <f t="shared" si="29"/>
        <v>0.41421356237309498</v>
      </c>
      <c r="L183">
        <f t="shared" si="30"/>
        <v>0.58578643762690485</v>
      </c>
      <c r="M183">
        <f t="shared" si="31"/>
        <v>2.4142135623730954</v>
      </c>
      <c r="N183">
        <f t="shared" si="32"/>
        <v>1.7071067811865479</v>
      </c>
    </row>
    <row r="184" spans="1:14" x14ac:dyDescent="0.25">
      <c r="A184" s="4">
        <f>IF('True_Odds_Calculator_2-way'!A185="","",'True_Odds_Calculator_2-way'!A185)</f>
        <v>2.89</v>
      </c>
      <c r="B184" s="4">
        <f>IF('True_Odds_Calculator_2-way'!B185="","",'True_Odds_Calculator_2-way'!B185)</f>
        <v>1.44</v>
      </c>
      <c r="C184" s="4">
        <f t="shared" si="22"/>
        <v>0.34602076124567471</v>
      </c>
      <c r="D184">
        <f t="shared" si="23"/>
        <v>0.69444444444444442</v>
      </c>
      <c r="E184">
        <f t="shared" si="24"/>
        <v>4.0465205690119133E-2</v>
      </c>
      <c r="F184">
        <f t="shared" si="25"/>
        <v>-0.19982698961937717</v>
      </c>
      <c r="G184">
        <v>0</v>
      </c>
      <c r="H184">
        <f t="shared" si="26"/>
        <v>0.24029219530949633</v>
      </c>
      <c r="I184">
        <f t="shared" si="27"/>
        <v>-1.0965861582662817</v>
      </c>
      <c r="J184">
        <f t="shared" si="28"/>
        <v>1.0965861582662817</v>
      </c>
      <c r="K184">
        <f t="shared" si="29"/>
        <v>0.3254627925615447</v>
      </c>
      <c r="L184">
        <f t="shared" si="30"/>
        <v>0.67453720743845513</v>
      </c>
      <c r="M184">
        <f t="shared" si="31"/>
        <v>3.0725478391232723</v>
      </c>
      <c r="N184">
        <f t="shared" si="32"/>
        <v>1.4824979096371642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1.66</v>
      </c>
      <c r="C185" s="4">
        <f t="shared" si="22"/>
        <v>0.43103448275862072</v>
      </c>
      <c r="D185">
        <f t="shared" si="23"/>
        <v>0.60240963855421692</v>
      </c>
      <c r="E185">
        <f t="shared" si="24"/>
        <v>3.3444121312837582E-2</v>
      </c>
      <c r="F185">
        <f t="shared" si="25"/>
        <v>-0.22621520565018693</v>
      </c>
      <c r="G185">
        <v>0</v>
      </c>
      <c r="H185">
        <f t="shared" si="26"/>
        <v>0.25965932696302457</v>
      </c>
      <c r="I185">
        <f t="shared" si="27"/>
        <v>-1.0713739108887086</v>
      </c>
      <c r="J185">
        <f t="shared" si="28"/>
        <v>1.0713739108887086</v>
      </c>
      <c r="K185">
        <f t="shared" si="29"/>
        <v>0.41421356237309498</v>
      </c>
      <c r="L185">
        <f t="shared" si="30"/>
        <v>0.58578643762690485</v>
      </c>
      <c r="M185">
        <f t="shared" si="31"/>
        <v>2.4142135623730954</v>
      </c>
      <c r="N185">
        <f t="shared" si="32"/>
        <v>1.7071067811865479</v>
      </c>
    </row>
    <row r="186" spans="1:14" x14ac:dyDescent="0.25">
      <c r="A186" s="4">
        <f>IF('True_Odds_Calculator_2-way'!A187="","",'True_Odds_Calculator_2-way'!A187)</f>
        <v>2.1</v>
      </c>
      <c r="B186" s="4">
        <f>IF('True_Odds_Calculator_2-way'!B187="","",'True_Odds_Calculator_2-way'!B187)</f>
        <v>1.79</v>
      </c>
      <c r="C186" s="4">
        <f t="shared" si="22"/>
        <v>0.47619047619047616</v>
      </c>
      <c r="D186">
        <f t="shared" si="23"/>
        <v>0.55865921787709494</v>
      </c>
      <c r="E186">
        <f t="shared" si="24"/>
        <v>3.4849694067571102E-2</v>
      </c>
      <c r="F186">
        <f t="shared" si="25"/>
        <v>-0.2311785049215217</v>
      </c>
      <c r="G186">
        <v>0</v>
      </c>
      <c r="H186">
        <f t="shared" si="26"/>
        <v>0.2660281989890928</v>
      </c>
      <c r="I186">
        <f t="shared" si="27"/>
        <v>-1.072729223145815</v>
      </c>
      <c r="J186">
        <f t="shared" si="28"/>
        <v>1.072729223145815</v>
      </c>
      <c r="K186">
        <f t="shared" si="29"/>
        <v>0.4587151448829464</v>
      </c>
      <c r="L186">
        <f t="shared" si="30"/>
        <v>0.5412848551170536</v>
      </c>
      <c r="M186">
        <f t="shared" si="31"/>
        <v>2.1800021454603971</v>
      </c>
      <c r="N186">
        <f t="shared" si="32"/>
        <v>1.8474560862851939</v>
      </c>
    </row>
    <row r="187" spans="1:14" x14ac:dyDescent="0.25">
      <c r="A187" s="4">
        <f>IF('True_Odds_Calculator_2-way'!A188="","",'True_Odds_Calculator_2-way'!A188)</f>
        <v>2.29</v>
      </c>
      <c r="B187" s="4">
        <f>IF('True_Odds_Calculator_2-way'!B188="","",'True_Odds_Calculator_2-way'!B188)</f>
        <v>1.68</v>
      </c>
      <c r="C187" s="4">
        <f t="shared" si="22"/>
        <v>0.4366812227074236</v>
      </c>
      <c r="D187">
        <f t="shared" si="23"/>
        <v>0.59523809523809523</v>
      </c>
      <c r="E187">
        <f t="shared" si="24"/>
        <v>3.1919317945518833E-2</v>
      </c>
      <c r="F187">
        <f t="shared" si="25"/>
        <v>-0.22800998128509042</v>
      </c>
      <c r="G187">
        <v>0</v>
      </c>
      <c r="H187">
        <f t="shared" si="26"/>
        <v>0.25992929923060926</v>
      </c>
      <c r="I187">
        <f t="shared" si="27"/>
        <v>-1.0677035543974551</v>
      </c>
      <c r="J187">
        <f t="shared" si="28"/>
        <v>1.0677035543974551</v>
      </c>
      <c r="K187">
        <f t="shared" si="29"/>
        <v>0.42063861953679943</v>
      </c>
      <c r="L187">
        <f t="shared" si="30"/>
        <v>0.57936138046320074</v>
      </c>
      <c r="M187">
        <f t="shared" si="31"/>
        <v>2.3773375851727168</v>
      </c>
      <c r="N187">
        <f t="shared" si="32"/>
        <v>1.7260384169902692</v>
      </c>
    </row>
    <row r="188" spans="1:14" x14ac:dyDescent="0.25">
      <c r="A188" s="4">
        <f>IF('True_Odds_Calculator_2-way'!A189="","",'True_Odds_Calculator_2-way'!A189)</f>
        <v>2.4</v>
      </c>
      <c r="B188" s="4">
        <f>IF('True_Odds_Calculator_2-way'!B189="","",'True_Odds_Calculator_2-way'!B189)</f>
        <v>1.62</v>
      </c>
      <c r="C188" s="4">
        <f t="shared" si="22"/>
        <v>0.41666666666666669</v>
      </c>
      <c r="D188">
        <f t="shared" si="23"/>
        <v>0.61728395061728392</v>
      </c>
      <c r="E188">
        <f t="shared" si="24"/>
        <v>3.3950617283950546E-2</v>
      </c>
      <c r="F188">
        <f t="shared" si="25"/>
        <v>-0.22325102880658443</v>
      </c>
      <c r="G188">
        <v>0</v>
      </c>
      <c r="H188">
        <f t="shared" si="26"/>
        <v>0.25720164609053497</v>
      </c>
      <c r="I188">
        <f t="shared" si="27"/>
        <v>-1.0733469768527295</v>
      </c>
      <c r="J188">
        <f t="shared" si="28"/>
        <v>1.0733469768527295</v>
      </c>
      <c r="K188">
        <f t="shared" si="29"/>
        <v>0.3995707383438068</v>
      </c>
      <c r="L188">
        <f t="shared" si="30"/>
        <v>0.60042926165619326</v>
      </c>
      <c r="M188">
        <f t="shared" si="31"/>
        <v>2.502685767593821</v>
      </c>
      <c r="N188">
        <f t="shared" si="32"/>
        <v>1.6654751256486924</v>
      </c>
    </row>
    <row r="189" spans="1:14" x14ac:dyDescent="0.25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</v>
      </c>
      <c r="C189" s="4">
        <f t="shared" si="22"/>
        <v>0.48309178743961356</v>
      </c>
      <c r="D189">
        <f t="shared" si="23"/>
        <v>0.55555555555555558</v>
      </c>
      <c r="E189">
        <f t="shared" si="24"/>
        <v>3.8647342995169254E-2</v>
      </c>
      <c r="F189">
        <f t="shared" si="25"/>
        <v>-0.22973698336017168</v>
      </c>
      <c r="G189">
        <v>0</v>
      </c>
      <c r="H189">
        <f t="shared" si="26"/>
        <v>0.26838432635534087</v>
      </c>
      <c r="I189">
        <f t="shared" si="27"/>
        <v>-1.0808442529177926</v>
      </c>
      <c r="J189">
        <f t="shared" si="28"/>
        <v>1.0808442529177926</v>
      </c>
      <c r="K189">
        <f t="shared" si="29"/>
        <v>0.46371363147270434</v>
      </c>
      <c r="L189">
        <f t="shared" si="30"/>
        <v>0.53628636852729539</v>
      </c>
      <c r="M189">
        <f t="shared" si="31"/>
        <v>2.1565033506220384</v>
      </c>
      <c r="N189">
        <f t="shared" si="32"/>
        <v>1.8646754023342345</v>
      </c>
    </row>
    <row r="190" spans="1:14" x14ac:dyDescent="0.25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22"/>
        <v>0.5524861878453039</v>
      </c>
      <c r="D190">
        <f t="shared" si="23"/>
        <v>0.48780487804878053</v>
      </c>
      <c r="E190">
        <f t="shared" si="24"/>
        <v>4.0291065894084488E-2</v>
      </c>
      <c r="F190">
        <f t="shared" si="25"/>
        <v>-0.22921439159142964</v>
      </c>
      <c r="G190">
        <v>0</v>
      </c>
      <c r="H190">
        <f t="shared" si="26"/>
        <v>0.26950545748551413</v>
      </c>
      <c r="I190">
        <f t="shared" si="27"/>
        <v>-1.0843334143872594</v>
      </c>
      <c r="J190">
        <f t="shared" si="28"/>
        <v>1.0843334143872594</v>
      </c>
      <c r="K190">
        <f t="shared" si="29"/>
        <v>0.53239346276515054</v>
      </c>
      <c r="L190">
        <f t="shared" si="30"/>
        <v>0.46760653723484941</v>
      </c>
      <c r="M190">
        <f t="shared" si="31"/>
        <v>1.8783100656536802</v>
      </c>
      <c r="N190">
        <f t="shared" si="32"/>
        <v>2.1385500851066221</v>
      </c>
    </row>
    <row r="191" spans="1:14" x14ac:dyDescent="0.25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1.94</v>
      </c>
      <c r="C191" s="4">
        <f t="shared" si="22"/>
        <v>0.5181347150259068</v>
      </c>
      <c r="D191">
        <f t="shared" si="23"/>
        <v>0.51546391752577325</v>
      </c>
      <c r="E191">
        <f t="shared" si="24"/>
        <v>3.3598632551679941E-2</v>
      </c>
      <c r="F191">
        <f t="shared" si="25"/>
        <v>-0.2334811174616741</v>
      </c>
      <c r="G191">
        <v>0</v>
      </c>
      <c r="H191">
        <f t="shared" si="26"/>
        <v>0.26707975001335404</v>
      </c>
      <c r="I191">
        <f t="shared" si="27"/>
        <v>-1.0695340092890231</v>
      </c>
      <c r="J191">
        <f t="shared" si="28"/>
        <v>1.0695340092890231</v>
      </c>
      <c r="K191">
        <f t="shared" si="29"/>
        <v>0.50133690795359842</v>
      </c>
      <c r="L191">
        <f t="shared" si="30"/>
        <v>0.49866309204640175</v>
      </c>
      <c r="M191">
        <f t="shared" si="31"/>
        <v>1.9946666286387909</v>
      </c>
      <c r="N191">
        <f t="shared" si="32"/>
        <v>2.0053619687316817</v>
      </c>
    </row>
    <row r="192" spans="1:14" x14ac:dyDescent="0.25">
      <c r="A192" s="4">
        <f>IF('True_Odds_Calculator_2-way'!A193="","",'True_Odds_Calculator_2-way'!A193)</f>
        <v>2.4500000000000002</v>
      </c>
      <c r="B192" s="4">
        <f>IF('True_Odds_Calculator_2-way'!B193="","",'True_Odds_Calculator_2-way'!B193)</f>
        <v>1.59</v>
      </c>
      <c r="C192" s="4">
        <f t="shared" si="22"/>
        <v>0.4081632653061224</v>
      </c>
      <c r="D192">
        <f t="shared" si="23"/>
        <v>0.62893081761006286</v>
      </c>
      <c r="E192">
        <f t="shared" si="24"/>
        <v>3.7094082916185211E-2</v>
      </c>
      <c r="F192">
        <f t="shared" si="25"/>
        <v>-0.21961237325118743</v>
      </c>
      <c r="G192">
        <v>0</v>
      </c>
      <c r="H192">
        <f t="shared" si="26"/>
        <v>0.25670645616737259</v>
      </c>
      <c r="I192">
        <f t="shared" si="27"/>
        <v>-1.081160058403835</v>
      </c>
      <c r="J192">
        <f t="shared" si="28"/>
        <v>1.081160058403835</v>
      </c>
      <c r="K192">
        <f t="shared" si="29"/>
        <v>0.38945631391218749</v>
      </c>
      <c r="L192">
        <f t="shared" si="30"/>
        <v>0.61054368608781251</v>
      </c>
      <c r="M192">
        <f t="shared" si="31"/>
        <v>2.5676820846855613</v>
      </c>
      <c r="N192">
        <f t="shared" si="32"/>
        <v>1.6378844344582628</v>
      </c>
    </row>
    <row r="193" spans="1:14" x14ac:dyDescent="0.25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1.85</v>
      </c>
      <c r="C193" s="4">
        <f t="shared" si="22"/>
        <v>0.49261083743842371</v>
      </c>
      <c r="D193">
        <f t="shared" si="23"/>
        <v>0.54054054054054046</v>
      </c>
      <c r="E193">
        <f t="shared" si="24"/>
        <v>3.315137797896428E-2</v>
      </c>
      <c r="F193">
        <f t="shared" si="25"/>
        <v>-0.23312475036612956</v>
      </c>
      <c r="G193">
        <v>0</v>
      </c>
      <c r="H193">
        <f t="shared" si="26"/>
        <v>0.26627612834509384</v>
      </c>
      <c r="I193">
        <f t="shared" si="27"/>
        <v>-1.0687396570715308</v>
      </c>
      <c r="J193">
        <f t="shared" si="28"/>
        <v>1.0687396570715308</v>
      </c>
      <c r="K193">
        <f t="shared" si="29"/>
        <v>0.47600872092291718</v>
      </c>
      <c r="L193">
        <f t="shared" si="30"/>
        <v>0.52399127907708287</v>
      </c>
      <c r="M193">
        <f t="shared" si="31"/>
        <v>2.1008018467836762</v>
      </c>
      <c r="N193">
        <f t="shared" si="32"/>
        <v>1.9084287085108012</v>
      </c>
    </row>
    <row r="194" spans="1:14" x14ac:dyDescent="0.25">
      <c r="A194" s="4">
        <f>IF('True_Odds_Calculator_2-way'!A195="","",'True_Odds_Calculator_2-way'!A195)</f>
        <v>2.2000000000000002</v>
      </c>
      <c r="B194" s="4">
        <f>IF('True_Odds_Calculator_2-way'!B195="","",'True_Odds_Calculator_2-way'!B195)</f>
        <v>1.71</v>
      </c>
      <c r="C194" s="4">
        <f t="shared" si="22"/>
        <v>0.45454545454545453</v>
      </c>
      <c r="D194">
        <f t="shared" si="23"/>
        <v>0.58479532163742687</v>
      </c>
      <c r="E194">
        <f t="shared" si="24"/>
        <v>3.9340776182881454E-2</v>
      </c>
      <c r="F194">
        <f t="shared" si="25"/>
        <v>-0.22647527910685805</v>
      </c>
      <c r="G194">
        <v>0</v>
      </c>
      <c r="H194">
        <f t="shared" si="26"/>
        <v>0.26581605528973945</v>
      </c>
      <c r="I194">
        <f t="shared" si="27"/>
        <v>-1.0833784750435986</v>
      </c>
      <c r="J194">
        <f t="shared" si="28"/>
        <v>1.0833784750435986</v>
      </c>
      <c r="K194">
        <f t="shared" si="29"/>
        <v>0.43477236885131854</v>
      </c>
      <c r="L194">
        <f t="shared" si="30"/>
        <v>0.56522763114868146</v>
      </c>
      <c r="M194">
        <f t="shared" si="31"/>
        <v>2.3000541700523187</v>
      </c>
      <c r="N194">
        <f t="shared" si="32"/>
        <v>1.7691987172809549</v>
      </c>
    </row>
    <row r="195" spans="1:14" x14ac:dyDescent="0.25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ref="C195:C258" si="33">1/A195</f>
        <v>0.47393364928909953</v>
      </c>
      <c r="D195">
        <f t="shared" ref="D195:D258" si="34">1/B195</f>
        <v>0.56497175141242939</v>
      </c>
      <c r="E195">
        <f t="shared" ref="E195:E258" si="35">C195+D195-1</f>
        <v>3.8905400701529036E-2</v>
      </c>
      <c r="F195">
        <f t="shared" ref="F195:F258" si="36">C195+D195-(C195*D195)-1</f>
        <v>-0.22885372319061759</v>
      </c>
      <c r="G195">
        <v>0</v>
      </c>
      <c r="H195">
        <f t="shared" ref="H195:H258" si="37">C195*D195</f>
        <v>0.26775912389214662</v>
      </c>
      <c r="I195">
        <f t="shared" ref="I195:I258" si="38">((-4*F195*H195)^0.5)/(2*F195)</f>
        <v>-1.0816659234722941</v>
      </c>
      <c r="J195">
        <f t="shared" ref="J195:J258" si="39">(-((-4*F195*H195)^0.5))/(2*F195)</f>
        <v>1.0816659234722941</v>
      </c>
      <c r="K195">
        <f t="shared" ref="K195:K258" si="40">IF(A195="","",(C195/($J195+C195-($J195*C195))))</f>
        <v>0.45441136703461599</v>
      </c>
      <c r="L195">
        <f t="shared" ref="L195:L258" si="41">IF(B195="","",(D195/($J195+D195-($J195*D195))))</f>
        <v>0.54558863296538396</v>
      </c>
      <c r="M195">
        <f t="shared" ref="M195:M258" si="42">IF(A195="","",1/K195)</f>
        <v>2.2006491750542465</v>
      </c>
      <c r="N195">
        <f t="shared" ref="N195:N258" si="43">IF(B195="","",1/L195)</f>
        <v>1.8328827610736662</v>
      </c>
    </row>
    <row r="196" spans="1:14" x14ac:dyDescent="0.25">
      <c r="A196" s="4">
        <f>IF('True_Odds_Calculator_2-way'!A197="","",'True_Odds_Calculator_2-way'!A197)</f>
        <v>2.17</v>
      </c>
      <c r="B196" s="4">
        <f>IF('True_Odds_Calculator_2-way'!B197="","",'True_Odds_Calculator_2-way'!B197)</f>
        <v>1.73</v>
      </c>
      <c r="C196" s="4">
        <f t="shared" si="33"/>
        <v>0.46082949308755761</v>
      </c>
      <c r="D196">
        <f t="shared" si="34"/>
        <v>0.5780346820809249</v>
      </c>
      <c r="E196">
        <f t="shared" si="35"/>
        <v>3.8864175168482618E-2</v>
      </c>
      <c r="F196">
        <f t="shared" si="36"/>
        <v>-0.22751125436189756</v>
      </c>
      <c r="G196">
        <v>0</v>
      </c>
      <c r="H196">
        <f t="shared" si="37"/>
        <v>0.26637542953038013</v>
      </c>
      <c r="I196">
        <f t="shared" si="38"/>
        <v>-1.0820457886019927</v>
      </c>
      <c r="J196">
        <f t="shared" si="39"/>
        <v>1.0820457886019927</v>
      </c>
      <c r="K196">
        <f t="shared" si="40"/>
        <v>0.44130751828400394</v>
      </c>
      <c r="L196">
        <f t="shared" si="41"/>
        <v>0.55869248171599584</v>
      </c>
      <c r="M196">
        <f t="shared" si="42"/>
        <v>2.2659935726643319</v>
      </c>
      <c r="N196">
        <f t="shared" si="43"/>
        <v>1.789893425679455</v>
      </c>
    </row>
    <row r="197" spans="1:14" x14ac:dyDescent="0.25">
      <c r="A197" s="4">
        <f>IF('True_Odds_Calculator_2-way'!A198="","",'True_Odds_Calculator_2-way'!A198)</f>
        <v>2.04</v>
      </c>
      <c r="B197" s="4">
        <f>IF('True_Odds_Calculator_2-way'!B198="","",'True_Odds_Calculator_2-way'!B198)</f>
        <v>1.84</v>
      </c>
      <c r="C197" s="4">
        <f t="shared" si="33"/>
        <v>0.49019607843137253</v>
      </c>
      <c r="D197">
        <f t="shared" si="34"/>
        <v>0.54347826086956519</v>
      </c>
      <c r="E197">
        <f t="shared" si="35"/>
        <v>3.3674339300937772E-2</v>
      </c>
      <c r="F197">
        <f t="shared" si="36"/>
        <v>-0.23273657289002547</v>
      </c>
      <c r="G197">
        <v>0</v>
      </c>
      <c r="H197">
        <f t="shared" si="37"/>
        <v>0.2664109121909633</v>
      </c>
      <c r="I197">
        <f t="shared" si="38"/>
        <v>-1.0699012312772824</v>
      </c>
      <c r="J197">
        <f t="shared" si="39"/>
        <v>1.0699012312772824</v>
      </c>
      <c r="K197">
        <f t="shared" si="40"/>
        <v>0.47332857821916891</v>
      </c>
      <c r="L197">
        <f t="shared" si="41"/>
        <v>0.52667142178083093</v>
      </c>
      <c r="M197">
        <f t="shared" si="42"/>
        <v>2.1126972805283741</v>
      </c>
      <c r="N197">
        <f t="shared" si="43"/>
        <v>1.8987170342729172</v>
      </c>
    </row>
    <row r="198" spans="1:14" x14ac:dyDescent="0.25">
      <c r="A198" s="4">
        <f>IF('True_Odds_Calculator_2-way'!A199="","",'True_Odds_Calculator_2-way'!A199)</f>
        <v>2.15</v>
      </c>
      <c r="B198" s="4">
        <f>IF('True_Odds_Calculator_2-way'!B199="","",'True_Odds_Calculator_2-way'!B199)</f>
        <v>1.75</v>
      </c>
      <c r="C198" s="4">
        <f t="shared" si="33"/>
        <v>0.46511627906976744</v>
      </c>
      <c r="D198">
        <f t="shared" si="34"/>
        <v>0.5714285714285714</v>
      </c>
      <c r="E198">
        <f t="shared" si="35"/>
        <v>3.6544850498338777E-2</v>
      </c>
      <c r="F198">
        <f t="shared" si="36"/>
        <v>-0.22923588039867115</v>
      </c>
      <c r="G198">
        <v>0</v>
      </c>
      <c r="H198">
        <f t="shared" si="37"/>
        <v>0.26578073089700993</v>
      </c>
      <c r="I198">
        <f t="shared" si="38"/>
        <v>-1.0767638041163308</v>
      </c>
      <c r="J198">
        <f t="shared" si="39"/>
        <v>1.0767638041163308</v>
      </c>
      <c r="K198">
        <f t="shared" si="40"/>
        <v>0.44677195262583885</v>
      </c>
      <c r="L198">
        <f t="shared" si="41"/>
        <v>0.5532280473741612</v>
      </c>
      <c r="M198">
        <f t="shared" si="42"/>
        <v>2.2382783747337802</v>
      </c>
      <c r="N198">
        <f t="shared" si="43"/>
        <v>1.8075728530872484</v>
      </c>
    </row>
    <row r="199" spans="1:14" x14ac:dyDescent="0.25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1.71</v>
      </c>
      <c r="C199" s="4">
        <f t="shared" si="33"/>
        <v>0.46948356807511737</v>
      </c>
      <c r="D199">
        <f t="shared" si="34"/>
        <v>0.58479532163742687</v>
      </c>
      <c r="E199">
        <f t="shared" si="35"/>
        <v>5.4278889712544132E-2</v>
      </c>
      <c r="F199">
        <f t="shared" si="36"/>
        <v>-0.22027290448343095</v>
      </c>
      <c r="G199">
        <v>0</v>
      </c>
      <c r="H199">
        <f t="shared" si="37"/>
        <v>0.27455179419597509</v>
      </c>
      <c r="I199">
        <f t="shared" si="38"/>
        <v>-1.116430272077847</v>
      </c>
      <c r="J199">
        <f t="shared" si="39"/>
        <v>1.116430272077847</v>
      </c>
      <c r="K199">
        <f t="shared" si="40"/>
        <v>0.44217144592394497</v>
      </c>
      <c r="L199">
        <f t="shared" si="41"/>
        <v>0.55782855407605514</v>
      </c>
      <c r="M199">
        <f t="shared" si="42"/>
        <v>2.261566207447967</v>
      </c>
      <c r="N199">
        <f t="shared" si="43"/>
        <v>1.7926654931752715</v>
      </c>
    </row>
    <row r="200" spans="1:14" x14ac:dyDescent="0.25">
      <c r="A200" s="4">
        <f>IF('True_Odds_Calculator_2-way'!A201="","",'True_Odds_Calculator_2-way'!A201)</f>
        <v>1.83</v>
      </c>
      <c r="B200" s="4">
        <f>IF('True_Odds_Calculator_2-way'!B201="","",'True_Odds_Calculator_2-way'!B201)</f>
        <v>2.0099999999999998</v>
      </c>
      <c r="C200" s="4">
        <f t="shared" si="33"/>
        <v>0.54644808743169393</v>
      </c>
      <c r="D200">
        <f t="shared" si="34"/>
        <v>0.49751243781094534</v>
      </c>
      <c r="E200">
        <f t="shared" si="35"/>
        <v>4.3960525242639381E-2</v>
      </c>
      <c r="F200">
        <f t="shared" si="36"/>
        <v>-0.22790419487263125</v>
      </c>
      <c r="G200">
        <v>0</v>
      </c>
      <c r="H200">
        <f t="shared" si="37"/>
        <v>0.27186472011527063</v>
      </c>
      <c r="I200">
        <f t="shared" si="38"/>
        <v>-1.0921952084562025</v>
      </c>
      <c r="J200">
        <f t="shared" si="39"/>
        <v>1.0921952084562025</v>
      </c>
      <c r="K200">
        <f t="shared" si="40"/>
        <v>0.52451531528425399</v>
      </c>
      <c r="L200">
        <f t="shared" si="41"/>
        <v>0.47548468471574579</v>
      </c>
      <c r="M200">
        <f t="shared" si="42"/>
        <v>1.9065220230186481</v>
      </c>
      <c r="N200">
        <f t="shared" si="43"/>
        <v>2.1031171605407648</v>
      </c>
    </row>
    <row r="201" spans="1:14" x14ac:dyDescent="0.25">
      <c r="A201" s="4">
        <f>IF('True_Odds_Calculator_2-way'!A202="","",'True_Odds_Calculator_2-way'!A202)</f>
        <v>1.9</v>
      </c>
      <c r="B201" s="4">
        <f>IF('True_Odds_Calculator_2-way'!B202="","",'True_Odds_Calculator_2-way'!B202)</f>
        <v>1.93</v>
      </c>
      <c r="C201" s="4">
        <f t="shared" si="33"/>
        <v>0.52631578947368418</v>
      </c>
      <c r="D201">
        <f t="shared" si="34"/>
        <v>0.5181347150259068</v>
      </c>
      <c r="E201">
        <f t="shared" si="35"/>
        <v>4.445050449959087E-2</v>
      </c>
      <c r="F201">
        <f t="shared" si="36"/>
        <v>-0.22825197709299161</v>
      </c>
      <c r="G201">
        <v>0</v>
      </c>
      <c r="H201">
        <f t="shared" si="37"/>
        <v>0.27270248159258254</v>
      </c>
      <c r="I201">
        <f t="shared" si="38"/>
        <v>-1.0930430596399217</v>
      </c>
      <c r="J201">
        <f t="shared" si="39"/>
        <v>1.0930430596399217</v>
      </c>
      <c r="K201">
        <f t="shared" si="40"/>
        <v>0.50409863604618754</v>
      </c>
      <c r="L201">
        <f t="shared" si="41"/>
        <v>0.49590136395381257</v>
      </c>
      <c r="M201">
        <f t="shared" si="42"/>
        <v>1.9837387536759294</v>
      </c>
      <c r="N201">
        <f t="shared" si="43"/>
        <v>2.0165300454651267</v>
      </c>
    </row>
    <row r="202" spans="1:14" x14ac:dyDescent="0.25">
      <c r="A202" s="4">
        <f>IF('True_Odds_Calculator_2-way'!A203="","",'True_Odds_Calculator_2-way'!A203)</f>
        <v>2.38</v>
      </c>
      <c r="B202" s="4">
        <f>IF('True_Odds_Calculator_2-way'!B203="","",'True_Odds_Calculator_2-way'!B203)</f>
        <v>1.6</v>
      </c>
      <c r="C202" s="4">
        <f t="shared" si="33"/>
        <v>0.42016806722689076</v>
      </c>
      <c r="D202">
        <f t="shared" si="34"/>
        <v>0.625</v>
      </c>
      <c r="E202">
        <f t="shared" si="35"/>
        <v>4.5168067226890818E-2</v>
      </c>
      <c r="F202">
        <f t="shared" si="36"/>
        <v>-0.21743697478991586</v>
      </c>
      <c r="G202">
        <v>0</v>
      </c>
      <c r="H202">
        <f t="shared" si="37"/>
        <v>0.26260504201680673</v>
      </c>
      <c r="I202">
        <f t="shared" si="38"/>
        <v>-1.0989674556596452</v>
      </c>
      <c r="J202">
        <f t="shared" si="39"/>
        <v>1.0989674556596452</v>
      </c>
      <c r="K202">
        <f t="shared" si="40"/>
        <v>0.39736545293100772</v>
      </c>
      <c r="L202">
        <f t="shared" si="41"/>
        <v>0.60263454706899222</v>
      </c>
      <c r="M202">
        <f t="shared" si="42"/>
        <v>2.5165750888103107</v>
      </c>
      <c r="N202">
        <f t="shared" si="43"/>
        <v>1.6593804733957871</v>
      </c>
    </row>
    <row r="203" spans="1:14" x14ac:dyDescent="0.25">
      <c r="A203" s="4">
        <f>IF('True_Odds_Calculator_2-way'!A204="","",'True_Odds_Calculator_2-way'!A204)</f>
        <v>2.2400000000000002</v>
      </c>
      <c r="B203" s="4">
        <f>IF('True_Odds_Calculator_2-way'!B204="","",'True_Odds_Calculator_2-way'!B204)</f>
        <v>1.65</v>
      </c>
      <c r="C203" s="4">
        <f t="shared" si="33"/>
        <v>0.4464285714285714</v>
      </c>
      <c r="D203">
        <f t="shared" si="34"/>
        <v>0.60606060606060608</v>
      </c>
      <c r="E203">
        <f t="shared" si="35"/>
        <v>5.2489177489177585E-2</v>
      </c>
      <c r="F203">
        <f t="shared" si="36"/>
        <v>-0.21807359307359298</v>
      </c>
      <c r="G203">
        <v>0</v>
      </c>
      <c r="H203">
        <f t="shared" si="37"/>
        <v>0.27056277056277056</v>
      </c>
      <c r="I203">
        <f t="shared" si="38"/>
        <v>-1.1138647983852827</v>
      </c>
      <c r="J203">
        <f t="shared" si="39"/>
        <v>1.1138647983852827</v>
      </c>
      <c r="K203">
        <f t="shared" si="40"/>
        <v>0.41995767372633486</v>
      </c>
      <c r="L203">
        <f t="shared" si="41"/>
        <v>0.58004232627366503</v>
      </c>
      <c r="M203">
        <f t="shared" si="42"/>
        <v>2.3811923499977508</v>
      </c>
      <c r="N203">
        <f t="shared" si="43"/>
        <v>1.7240121189504336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2.0499999999999998</v>
      </c>
      <c r="C204" s="4">
        <f t="shared" si="33"/>
        <v>0.5617977528089888</v>
      </c>
      <c r="D204">
        <f t="shared" si="34"/>
        <v>0.48780487804878053</v>
      </c>
      <c r="E204">
        <f t="shared" si="35"/>
        <v>4.9602630857769281E-2</v>
      </c>
      <c r="F204">
        <f t="shared" si="36"/>
        <v>-0.22444505343929844</v>
      </c>
      <c r="G204">
        <v>0</v>
      </c>
      <c r="H204">
        <f t="shared" si="37"/>
        <v>0.27404768429706772</v>
      </c>
      <c r="I204">
        <f t="shared" si="38"/>
        <v>-1.1049892402196599</v>
      </c>
      <c r="J204">
        <f t="shared" si="39"/>
        <v>1.1049892402196599</v>
      </c>
      <c r="K204">
        <f t="shared" si="40"/>
        <v>0.53708819355592086</v>
      </c>
      <c r="L204">
        <f t="shared" si="41"/>
        <v>0.46291180644407914</v>
      </c>
      <c r="M204">
        <f t="shared" si="42"/>
        <v>1.8618916073713347</v>
      </c>
      <c r="N204">
        <f t="shared" si="43"/>
        <v>2.1602387022306426</v>
      </c>
    </row>
    <row r="205" spans="1:14" x14ac:dyDescent="0.25">
      <c r="A205" s="4">
        <f>IF('True_Odds_Calculator_2-way'!A206="","",'True_Odds_Calculator_2-way'!A206)</f>
        <v>1.75</v>
      </c>
      <c r="B205" s="4">
        <f>IF('True_Odds_Calculator_2-way'!B206="","",'True_Odds_Calculator_2-way'!B206)</f>
        <v>2.08</v>
      </c>
      <c r="C205" s="4">
        <f t="shared" si="33"/>
        <v>0.5714285714285714</v>
      </c>
      <c r="D205">
        <f t="shared" si="34"/>
        <v>0.48076923076923073</v>
      </c>
      <c r="E205">
        <f t="shared" si="35"/>
        <v>5.2197802197802012E-2</v>
      </c>
      <c r="F205">
        <f t="shared" si="36"/>
        <v>-0.22252747252747263</v>
      </c>
      <c r="G205">
        <v>0</v>
      </c>
      <c r="H205">
        <f t="shared" si="37"/>
        <v>0.27472527472527469</v>
      </c>
      <c r="I205">
        <f t="shared" si="38"/>
        <v>-1.1111111111111107</v>
      </c>
      <c r="J205">
        <f t="shared" si="39"/>
        <v>1.1111111111111107</v>
      </c>
      <c r="K205">
        <f t="shared" si="40"/>
        <v>0.54545454545454553</v>
      </c>
      <c r="L205">
        <f t="shared" si="41"/>
        <v>0.45454545454545459</v>
      </c>
      <c r="M205">
        <f t="shared" si="42"/>
        <v>1.833333333333333</v>
      </c>
      <c r="N205">
        <f t="shared" si="43"/>
        <v>2.1999999999999997</v>
      </c>
    </row>
    <row r="206" spans="1:14" x14ac:dyDescent="0.25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1.66</v>
      </c>
      <c r="C206" s="4">
        <f t="shared" si="33"/>
        <v>0.4329004329004329</v>
      </c>
      <c r="D206">
        <f t="shared" si="34"/>
        <v>0.60240963855421692</v>
      </c>
      <c r="E206">
        <f t="shared" si="35"/>
        <v>3.5310071454649705E-2</v>
      </c>
      <c r="F206">
        <f t="shared" si="36"/>
        <v>-0.22547332185886404</v>
      </c>
      <c r="G206">
        <v>0</v>
      </c>
      <c r="H206">
        <f t="shared" si="37"/>
        <v>0.2607833933135138</v>
      </c>
      <c r="I206">
        <f t="shared" si="38"/>
        <v>-1.0754553500909856</v>
      </c>
      <c r="J206">
        <f t="shared" si="39"/>
        <v>1.0754553500909856</v>
      </c>
      <c r="K206">
        <f t="shared" si="40"/>
        <v>0.41513645490564033</v>
      </c>
      <c r="L206">
        <f t="shared" si="41"/>
        <v>0.58486354509435967</v>
      </c>
      <c r="M206">
        <f t="shared" si="42"/>
        <v>2.4088465086191913</v>
      </c>
      <c r="N206">
        <f t="shared" si="43"/>
        <v>1.7098005310600506</v>
      </c>
    </row>
    <row r="207" spans="1:14" x14ac:dyDescent="0.25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2.11</v>
      </c>
      <c r="C207" s="4">
        <f t="shared" si="33"/>
        <v>0.56818181818181823</v>
      </c>
      <c r="D207">
        <f t="shared" si="34"/>
        <v>0.47393364928909953</v>
      </c>
      <c r="E207">
        <f t="shared" si="35"/>
        <v>4.2115467470917878E-2</v>
      </c>
      <c r="F207">
        <f t="shared" si="36"/>
        <v>-0.22716501507970688</v>
      </c>
      <c r="G207">
        <v>0</v>
      </c>
      <c r="H207">
        <f t="shared" si="37"/>
        <v>0.26928048255062476</v>
      </c>
      <c r="I207">
        <f t="shared" si="38"/>
        <v>-1.0887588907733561</v>
      </c>
      <c r="J207">
        <f t="shared" si="39"/>
        <v>1.0887588907733561</v>
      </c>
      <c r="K207">
        <f t="shared" si="40"/>
        <v>0.54720857069599227</v>
      </c>
      <c r="L207">
        <f t="shared" si="41"/>
        <v>0.45279142930400768</v>
      </c>
      <c r="M207">
        <f t="shared" si="42"/>
        <v>1.82745675698775</v>
      </c>
      <c r="N207">
        <f t="shared" si="43"/>
        <v>2.208522368758425</v>
      </c>
    </row>
    <row r="208" spans="1:14" x14ac:dyDescent="0.25">
      <c r="A208" s="4">
        <f>IF('True_Odds_Calculator_2-way'!A209="","",'True_Odds_Calculator_2-way'!A209)</f>
        <v>1.67</v>
      </c>
      <c r="B208" s="4">
        <f>IF('True_Odds_Calculator_2-way'!B209="","",'True_Odds_Calculator_2-way'!B209)</f>
        <v>2.2599999999999998</v>
      </c>
      <c r="C208" s="4">
        <f t="shared" si="33"/>
        <v>0.5988023952095809</v>
      </c>
      <c r="D208">
        <f t="shared" si="34"/>
        <v>0.44247787610619471</v>
      </c>
      <c r="E208">
        <f t="shared" si="35"/>
        <v>4.1280271315775607E-2</v>
      </c>
      <c r="F208">
        <f t="shared" si="36"/>
        <v>-0.22367654072386189</v>
      </c>
      <c r="G208">
        <v>0</v>
      </c>
      <c r="H208">
        <f t="shared" si="37"/>
        <v>0.26495681203963756</v>
      </c>
      <c r="I208">
        <f t="shared" si="38"/>
        <v>-1.0883719140805657</v>
      </c>
      <c r="J208">
        <f t="shared" si="39"/>
        <v>1.0883719140805657</v>
      </c>
      <c r="K208">
        <f t="shared" si="40"/>
        <v>0.57829903412404526</v>
      </c>
      <c r="L208">
        <f t="shared" si="41"/>
        <v>0.42170096587595468</v>
      </c>
      <c r="M208">
        <f t="shared" si="42"/>
        <v>1.729209182433979</v>
      </c>
      <c r="N208">
        <f t="shared" si="43"/>
        <v>2.3713486117415123</v>
      </c>
    </row>
    <row r="209" spans="1:14" x14ac:dyDescent="0.25">
      <c r="A209" s="4">
        <f>IF('True_Odds_Calculator_2-way'!A210="","",'True_Odds_Calculator_2-way'!A210)</f>
        <v>2.3199999999999998</v>
      </c>
      <c r="B209" s="4">
        <f>IF('True_Odds_Calculator_2-way'!B210="","",'True_Odds_Calculator_2-way'!B210)</f>
        <v>1.67</v>
      </c>
      <c r="C209" s="4">
        <f t="shared" si="33"/>
        <v>0.43103448275862072</v>
      </c>
      <c r="D209">
        <f t="shared" si="34"/>
        <v>0.5988023952095809</v>
      </c>
      <c r="E209">
        <f t="shared" si="35"/>
        <v>2.9836877968201669E-2</v>
      </c>
      <c r="F209">
        <f t="shared" si="36"/>
        <v>-0.22826760272558322</v>
      </c>
      <c r="G209">
        <v>0</v>
      </c>
      <c r="H209">
        <f t="shared" si="37"/>
        <v>0.25810448069378489</v>
      </c>
      <c r="I209">
        <f t="shared" si="38"/>
        <v>-1.0633485251477839</v>
      </c>
      <c r="J209">
        <f t="shared" si="39"/>
        <v>1.0633485251477839</v>
      </c>
      <c r="K209">
        <f t="shared" si="40"/>
        <v>0.41603913175492269</v>
      </c>
      <c r="L209">
        <f t="shared" si="41"/>
        <v>0.5839608682450772</v>
      </c>
      <c r="M209">
        <f t="shared" si="42"/>
        <v>2.4036200531950747</v>
      </c>
      <c r="N209">
        <f t="shared" si="43"/>
        <v>1.7124435118490151</v>
      </c>
    </row>
    <row r="210" spans="1:14" x14ac:dyDescent="0.25">
      <c r="A210" s="4">
        <f>IF('True_Odds_Calculator_2-way'!A211="","",'True_Odds_Calculator_2-way'!A211)</f>
        <v>1.68</v>
      </c>
      <c r="B210" s="4">
        <f>IF('True_Odds_Calculator_2-way'!B211="","",'True_Odds_Calculator_2-way'!B211)</f>
        <v>2.31</v>
      </c>
      <c r="C210" s="4">
        <f t="shared" si="33"/>
        <v>0.59523809523809523</v>
      </c>
      <c r="D210">
        <f t="shared" si="34"/>
        <v>0.4329004329004329</v>
      </c>
      <c r="E210">
        <f t="shared" si="35"/>
        <v>2.813852813852824E-2</v>
      </c>
      <c r="F210">
        <f t="shared" si="36"/>
        <v>-0.22954030096887235</v>
      </c>
      <c r="G210">
        <v>0</v>
      </c>
      <c r="H210">
        <f t="shared" si="37"/>
        <v>0.25767882910740053</v>
      </c>
      <c r="I210">
        <f t="shared" si="38"/>
        <v>-1.0595217973953226</v>
      </c>
      <c r="J210">
        <f t="shared" si="39"/>
        <v>1.0595217973953226</v>
      </c>
      <c r="K210">
        <f t="shared" si="40"/>
        <v>0.581234893460709</v>
      </c>
      <c r="L210">
        <f t="shared" si="41"/>
        <v>0.41876510653929105</v>
      </c>
      <c r="M210">
        <f t="shared" si="42"/>
        <v>1.7204748222288193</v>
      </c>
      <c r="N210">
        <f t="shared" si="43"/>
        <v>2.3879735545878726</v>
      </c>
    </row>
    <row r="211" spans="1:14" x14ac:dyDescent="0.25">
      <c r="A211" s="4">
        <f>IF('True_Odds_Calculator_2-way'!A212="","",'True_Odds_Calculator_2-way'!A212)</f>
        <v>2.08</v>
      </c>
      <c r="B211" s="4">
        <f>IF('True_Odds_Calculator_2-way'!B212="","",'True_Odds_Calculator_2-way'!B212)</f>
        <v>1.82</v>
      </c>
      <c r="C211" s="4">
        <f t="shared" si="33"/>
        <v>0.48076923076923073</v>
      </c>
      <c r="D211">
        <f t="shared" si="34"/>
        <v>0.54945054945054939</v>
      </c>
      <c r="E211">
        <f t="shared" si="35"/>
        <v>3.0219780219780112E-2</v>
      </c>
      <c r="F211">
        <f t="shared" si="36"/>
        <v>-0.23393913778529174</v>
      </c>
      <c r="G211">
        <v>0</v>
      </c>
      <c r="H211">
        <f t="shared" si="37"/>
        <v>0.2641589180050718</v>
      </c>
      <c r="I211">
        <f t="shared" si="38"/>
        <v>-1.0626278551055635</v>
      </c>
      <c r="J211">
        <f t="shared" si="39"/>
        <v>1.0626278551055635</v>
      </c>
      <c r="K211">
        <f t="shared" si="40"/>
        <v>0.46562780185187441</v>
      </c>
      <c r="L211">
        <f t="shared" si="41"/>
        <v>0.53437219814812564</v>
      </c>
      <c r="M211">
        <f t="shared" si="42"/>
        <v>2.1476380835140083</v>
      </c>
      <c r="N211">
        <f t="shared" si="43"/>
        <v>1.8713548411865626</v>
      </c>
    </row>
    <row r="212" spans="1:14" x14ac:dyDescent="0.25">
      <c r="A212" s="4">
        <f>IF('True_Odds_Calculator_2-way'!A213="","",'True_Odds_Calculator_2-way'!A213)</f>
        <v>2.87</v>
      </c>
      <c r="B212" s="4">
        <f>IF('True_Odds_Calculator_2-way'!B213="","",'True_Odds_Calculator_2-way'!B213)</f>
        <v>1.45</v>
      </c>
      <c r="C212" s="4">
        <f t="shared" si="33"/>
        <v>0.34843205574912889</v>
      </c>
      <c r="D212">
        <f t="shared" si="34"/>
        <v>0.68965517241379315</v>
      </c>
      <c r="E212">
        <f t="shared" si="35"/>
        <v>3.8087228162922093E-2</v>
      </c>
      <c r="F212">
        <f t="shared" si="36"/>
        <v>-0.20221074131923578</v>
      </c>
      <c r="G212">
        <v>0</v>
      </c>
      <c r="H212">
        <f t="shared" si="37"/>
        <v>0.24029796948215787</v>
      </c>
      <c r="I212">
        <f t="shared" si="38"/>
        <v>-1.0901165669462145</v>
      </c>
      <c r="J212">
        <f t="shared" si="39"/>
        <v>1.0901165669462145</v>
      </c>
      <c r="K212">
        <f t="shared" si="40"/>
        <v>0.32910781062340788</v>
      </c>
      <c r="L212">
        <f t="shared" si="41"/>
        <v>0.67089218937659201</v>
      </c>
      <c r="M212">
        <f t="shared" si="42"/>
        <v>3.0385179801894218</v>
      </c>
      <c r="N212">
        <f t="shared" si="43"/>
        <v>1.4905524551257965</v>
      </c>
    </row>
    <row r="213" spans="1:14" x14ac:dyDescent="0.25">
      <c r="A213" s="4">
        <f>IF('True_Odds_Calculator_2-way'!A214="","",'True_Odds_Calculator_2-way'!A214)</f>
        <v>1.8</v>
      </c>
      <c r="B213" s="4">
        <f>IF('True_Odds_Calculator_2-way'!B214="","",'True_Odds_Calculator_2-way'!B214)</f>
        <v>2.09</v>
      </c>
      <c r="C213" s="4">
        <f t="shared" si="33"/>
        <v>0.55555555555555558</v>
      </c>
      <c r="D213">
        <f t="shared" si="34"/>
        <v>0.47846889952153115</v>
      </c>
      <c r="E213">
        <f t="shared" si="35"/>
        <v>3.4024455077086735E-2</v>
      </c>
      <c r="F213">
        <f t="shared" si="36"/>
        <v>-0.23179160021265277</v>
      </c>
      <c r="G213">
        <v>0</v>
      </c>
      <c r="H213">
        <f t="shared" si="37"/>
        <v>0.26581605528973956</v>
      </c>
      <c r="I213">
        <f t="shared" si="38"/>
        <v>-1.0708823421952987</v>
      </c>
      <c r="J213">
        <f t="shared" si="39"/>
        <v>1.0708823421952987</v>
      </c>
      <c r="K213">
        <f t="shared" si="40"/>
        <v>0.53858826760586154</v>
      </c>
      <c r="L213">
        <f t="shared" si="41"/>
        <v>0.46141173239413841</v>
      </c>
      <c r="M213">
        <f t="shared" si="42"/>
        <v>1.8567058737562385</v>
      </c>
      <c r="N213">
        <f t="shared" si="43"/>
        <v>2.1672617529928755</v>
      </c>
    </row>
    <row r="214" spans="1:14" x14ac:dyDescent="0.25">
      <c r="A214" s="4">
        <f>IF('True_Odds_Calculator_2-way'!A215="","",'True_Odds_Calculator_2-way'!A215)</f>
        <v>2.4900000000000002</v>
      </c>
      <c r="B214" s="4">
        <f>IF('True_Odds_Calculator_2-way'!B215="","",'True_Odds_Calculator_2-way'!B215)</f>
        <v>1.58</v>
      </c>
      <c r="C214" s="4">
        <f t="shared" si="33"/>
        <v>0.40160642570281119</v>
      </c>
      <c r="D214">
        <f t="shared" si="34"/>
        <v>0.63291139240506322</v>
      </c>
      <c r="E214">
        <f t="shared" si="35"/>
        <v>3.4517818107874465E-2</v>
      </c>
      <c r="F214">
        <f t="shared" si="36"/>
        <v>-0.21966346398251235</v>
      </c>
      <c r="G214">
        <v>0</v>
      </c>
      <c r="H214">
        <f t="shared" si="37"/>
        <v>0.25418128209038682</v>
      </c>
      <c r="I214">
        <f t="shared" si="38"/>
        <v>-1.0757042116817492</v>
      </c>
      <c r="J214">
        <f t="shared" si="39"/>
        <v>1.0757042116817492</v>
      </c>
      <c r="K214">
        <f t="shared" si="40"/>
        <v>0.38420173597293183</v>
      </c>
      <c r="L214">
        <f t="shared" si="41"/>
        <v>0.61579826402706817</v>
      </c>
      <c r="M214">
        <f t="shared" si="42"/>
        <v>2.6027992754058067</v>
      </c>
      <c r="N214">
        <f t="shared" si="43"/>
        <v>1.6239084427754149</v>
      </c>
    </row>
    <row r="215" spans="1:14" x14ac:dyDescent="0.25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33"/>
        <v>0.47619047619047616</v>
      </c>
      <c r="D215">
        <f t="shared" si="34"/>
        <v>0.55865921787709494</v>
      </c>
      <c r="E215">
        <f t="shared" si="35"/>
        <v>3.4849694067571102E-2</v>
      </c>
      <c r="F215">
        <f t="shared" si="36"/>
        <v>-0.2311785049215217</v>
      </c>
      <c r="G215">
        <v>0</v>
      </c>
      <c r="H215">
        <f t="shared" si="37"/>
        <v>0.2660281989890928</v>
      </c>
      <c r="I215">
        <f t="shared" si="38"/>
        <v>-1.072729223145815</v>
      </c>
      <c r="J215">
        <f t="shared" si="39"/>
        <v>1.072729223145815</v>
      </c>
      <c r="K215">
        <f t="shared" si="40"/>
        <v>0.4587151448829464</v>
      </c>
      <c r="L215">
        <f t="shared" si="41"/>
        <v>0.5412848551170536</v>
      </c>
      <c r="M215">
        <f t="shared" si="42"/>
        <v>2.1800021454603971</v>
      </c>
      <c r="N215">
        <f t="shared" si="43"/>
        <v>1.8474560862851939</v>
      </c>
    </row>
    <row r="216" spans="1:14" x14ac:dyDescent="0.25">
      <c r="A216" s="4">
        <f>IF('True_Odds_Calculator_2-way'!A217="","",'True_Odds_Calculator_2-way'!A217)</f>
        <v>1.81</v>
      </c>
      <c r="B216" s="4">
        <f>IF('True_Odds_Calculator_2-way'!B217="","",'True_Odds_Calculator_2-way'!B217)</f>
        <v>2.08</v>
      </c>
      <c r="C216" s="4">
        <f t="shared" si="33"/>
        <v>0.5524861878453039</v>
      </c>
      <c r="D216">
        <f t="shared" si="34"/>
        <v>0.48076923076923073</v>
      </c>
      <c r="E216">
        <f t="shared" si="35"/>
        <v>3.3255418614534626E-2</v>
      </c>
      <c r="F216">
        <f t="shared" si="36"/>
        <v>-0.23236294092647691</v>
      </c>
      <c r="G216">
        <v>0</v>
      </c>
      <c r="H216">
        <f t="shared" si="37"/>
        <v>0.26561835954101148</v>
      </c>
      <c r="I216">
        <f t="shared" si="38"/>
        <v>-1.0691671651659735</v>
      </c>
      <c r="J216">
        <f t="shared" si="39"/>
        <v>1.0691671651659735</v>
      </c>
      <c r="K216">
        <f t="shared" si="40"/>
        <v>0.5358983848622455</v>
      </c>
      <c r="L216">
        <f t="shared" si="41"/>
        <v>0.4641016151377545</v>
      </c>
      <c r="M216">
        <f t="shared" si="42"/>
        <v>1.8660254037844384</v>
      </c>
      <c r="N216">
        <f t="shared" si="43"/>
        <v>2.1547005383792519</v>
      </c>
    </row>
    <row r="217" spans="1:14" x14ac:dyDescent="0.25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1.98</v>
      </c>
      <c r="C217" s="4">
        <f t="shared" si="33"/>
        <v>0.53475935828876997</v>
      </c>
      <c r="D217">
        <f t="shared" si="34"/>
        <v>0.50505050505050508</v>
      </c>
      <c r="E217">
        <f t="shared" si="35"/>
        <v>3.9809863339275164E-2</v>
      </c>
      <c r="F217">
        <f t="shared" si="36"/>
        <v>-0.23027062064495207</v>
      </c>
      <c r="G217">
        <v>0</v>
      </c>
      <c r="H217">
        <f t="shared" si="37"/>
        <v>0.27008048398422729</v>
      </c>
      <c r="I217">
        <f t="shared" si="38"/>
        <v>-1.0829972051127195</v>
      </c>
      <c r="J217">
        <f t="shared" si="39"/>
        <v>1.0829972051127195</v>
      </c>
      <c r="K217">
        <f t="shared" si="40"/>
        <v>0.51487802655359671</v>
      </c>
      <c r="L217">
        <f t="shared" si="41"/>
        <v>0.48512197344640295</v>
      </c>
      <c r="M217">
        <f t="shared" si="42"/>
        <v>1.9422075684480664</v>
      </c>
      <c r="N217">
        <f t="shared" si="43"/>
        <v>2.0613372610104652</v>
      </c>
    </row>
    <row r="218" spans="1:14" x14ac:dyDescent="0.25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1.75</v>
      </c>
      <c r="C218" s="4">
        <f t="shared" si="33"/>
        <v>0.47169811320754712</v>
      </c>
      <c r="D218">
        <f t="shared" si="34"/>
        <v>0.5714285714285714</v>
      </c>
      <c r="E218">
        <f t="shared" si="35"/>
        <v>4.3126684636118462E-2</v>
      </c>
      <c r="F218">
        <f t="shared" si="36"/>
        <v>-0.22641509433962281</v>
      </c>
      <c r="G218">
        <v>0</v>
      </c>
      <c r="H218">
        <f t="shared" si="37"/>
        <v>0.26954177897574122</v>
      </c>
      <c r="I218">
        <f t="shared" si="38"/>
        <v>-1.0910894511799614</v>
      </c>
      <c r="J218">
        <f t="shared" si="39"/>
        <v>1.0910894511799614</v>
      </c>
      <c r="K218">
        <f t="shared" si="40"/>
        <v>0.45004091619234604</v>
      </c>
      <c r="L218">
        <f t="shared" si="41"/>
        <v>0.54995908380765413</v>
      </c>
      <c r="M218">
        <f t="shared" si="42"/>
        <v>2.2220201853215569</v>
      </c>
      <c r="N218">
        <f t="shared" si="43"/>
        <v>1.8183170883849711</v>
      </c>
    </row>
    <row r="219" spans="1:14" x14ac:dyDescent="0.25">
      <c r="A219" s="4">
        <f>IF('True_Odds_Calculator_2-way'!A220="","",'True_Odds_Calculator_2-way'!A220)</f>
        <v>1.93</v>
      </c>
      <c r="B219" s="4">
        <f>IF('True_Odds_Calculator_2-way'!B220="","",'True_Odds_Calculator_2-way'!B220)</f>
        <v>1.93</v>
      </c>
      <c r="C219" s="4">
        <f t="shared" si="33"/>
        <v>0.5181347150259068</v>
      </c>
      <c r="D219">
        <f t="shared" si="34"/>
        <v>0.5181347150259068</v>
      </c>
      <c r="E219">
        <f t="shared" si="35"/>
        <v>3.62694300518136E-2</v>
      </c>
      <c r="F219">
        <f t="shared" si="36"/>
        <v>-0.23219415286316403</v>
      </c>
      <c r="G219">
        <v>0</v>
      </c>
      <c r="H219">
        <f t="shared" si="37"/>
        <v>0.26846358291497763</v>
      </c>
      <c r="I219">
        <f t="shared" si="38"/>
        <v>-1.0752688172043015</v>
      </c>
      <c r="J219">
        <f t="shared" si="39"/>
        <v>1.0752688172043015</v>
      </c>
      <c r="K219">
        <f t="shared" si="40"/>
        <v>0.5</v>
      </c>
      <c r="L219">
        <f t="shared" si="41"/>
        <v>0.5</v>
      </c>
      <c r="M219">
        <f t="shared" si="42"/>
        <v>2</v>
      </c>
      <c r="N219">
        <f t="shared" si="43"/>
        <v>2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1.82</v>
      </c>
      <c r="C220" s="4">
        <f t="shared" si="33"/>
        <v>0.47846889952153115</v>
      </c>
      <c r="D220">
        <f t="shared" si="34"/>
        <v>0.54945054945054939</v>
      </c>
      <c r="E220">
        <f t="shared" si="35"/>
        <v>2.7919448972080652E-2</v>
      </c>
      <c r="F220">
        <f t="shared" si="36"/>
        <v>-0.23497555076502441</v>
      </c>
      <c r="G220">
        <v>0</v>
      </c>
      <c r="H220">
        <f t="shared" si="37"/>
        <v>0.26289499973710501</v>
      </c>
      <c r="I220">
        <f t="shared" si="38"/>
        <v>-1.0577421839157299</v>
      </c>
      <c r="J220">
        <f t="shared" si="39"/>
        <v>1.0577421839157299</v>
      </c>
      <c r="K220">
        <f t="shared" si="40"/>
        <v>0.46448134808844194</v>
      </c>
      <c r="L220">
        <f t="shared" si="41"/>
        <v>0.53551865191155801</v>
      </c>
      <c r="M220">
        <f t="shared" si="42"/>
        <v>2.1529389804681456</v>
      </c>
      <c r="N220">
        <f t="shared" si="43"/>
        <v>1.8673485908108987</v>
      </c>
    </row>
    <row r="221" spans="1:14" x14ac:dyDescent="0.25">
      <c r="A221" s="4">
        <f>IF('True_Odds_Calculator_2-way'!A222="","",'True_Odds_Calculator_2-way'!A222)</f>
        <v>2.31</v>
      </c>
      <c r="B221" s="4">
        <f>IF('True_Odds_Calculator_2-way'!B222="","",'True_Odds_Calculator_2-way'!B222)</f>
        <v>1.61</v>
      </c>
      <c r="C221" s="4">
        <f t="shared" si="33"/>
        <v>0.4329004329004329</v>
      </c>
      <c r="D221">
        <f t="shared" si="34"/>
        <v>0.6211180124223602</v>
      </c>
      <c r="E221">
        <f t="shared" si="35"/>
        <v>5.4018445322792985E-2</v>
      </c>
      <c r="F221">
        <f t="shared" si="36"/>
        <v>-0.21486381113710318</v>
      </c>
      <c r="G221">
        <v>0</v>
      </c>
      <c r="H221">
        <f t="shared" si="37"/>
        <v>0.26888225645989616</v>
      </c>
      <c r="I221">
        <f t="shared" si="38"/>
        <v>-1.1186634139959342</v>
      </c>
      <c r="J221">
        <f t="shared" si="39"/>
        <v>1.1186634139959342</v>
      </c>
      <c r="K221">
        <f t="shared" si="40"/>
        <v>0.40560562017735907</v>
      </c>
      <c r="L221">
        <f t="shared" si="41"/>
        <v>0.59439437982264109</v>
      </c>
      <c r="M221">
        <f t="shared" si="42"/>
        <v>2.4654490723346738</v>
      </c>
      <c r="N221">
        <f t="shared" si="43"/>
        <v>1.6823846825375197</v>
      </c>
    </row>
    <row r="222" spans="1:14" x14ac:dyDescent="0.25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1.78</v>
      </c>
      <c r="C222" s="4">
        <f t="shared" si="33"/>
        <v>0.46948356807511737</v>
      </c>
      <c r="D222">
        <f t="shared" si="34"/>
        <v>0.5617977528089888</v>
      </c>
      <c r="E222">
        <f t="shared" si="35"/>
        <v>3.128132088410629E-2</v>
      </c>
      <c r="F222">
        <f t="shared" si="36"/>
        <v>-0.23247349264124062</v>
      </c>
      <c r="G222">
        <v>0</v>
      </c>
      <c r="H222">
        <f t="shared" si="37"/>
        <v>0.26375481352534685</v>
      </c>
      <c r="I222">
        <f t="shared" si="38"/>
        <v>-1.0651566348113084</v>
      </c>
      <c r="J222">
        <f t="shared" si="39"/>
        <v>1.0651566348113084</v>
      </c>
      <c r="K222">
        <f t="shared" si="40"/>
        <v>0.45379730835053417</v>
      </c>
      <c r="L222">
        <f t="shared" si="41"/>
        <v>0.54620269164946567</v>
      </c>
      <c r="M222">
        <f t="shared" si="42"/>
        <v>2.2036269973367788</v>
      </c>
      <c r="N222">
        <f t="shared" si="43"/>
        <v>1.8308221751528204</v>
      </c>
    </row>
    <row r="223" spans="1:14" x14ac:dyDescent="0.25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1.88</v>
      </c>
      <c r="C223" s="4">
        <f t="shared" si="33"/>
        <v>0.5</v>
      </c>
      <c r="D223">
        <f t="shared" si="34"/>
        <v>0.53191489361702127</v>
      </c>
      <c r="E223">
        <f t="shared" si="35"/>
        <v>3.1914893617021267E-2</v>
      </c>
      <c r="F223">
        <f t="shared" si="36"/>
        <v>-0.23404255319148937</v>
      </c>
      <c r="G223">
        <v>0</v>
      </c>
      <c r="H223">
        <f t="shared" si="37"/>
        <v>0.26595744680851063</v>
      </c>
      <c r="I223">
        <f t="shared" si="38"/>
        <v>-1.0660035817780522</v>
      </c>
      <c r="J223">
        <f t="shared" si="39"/>
        <v>1.0660035817780522</v>
      </c>
      <c r="K223">
        <f t="shared" si="40"/>
        <v>0.48402626637238261</v>
      </c>
      <c r="L223">
        <f t="shared" si="41"/>
        <v>0.51597373362761745</v>
      </c>
      <c r="M223">
        <f t="shared" si="42"/>
        <v>2.0660035817780522</v>
      </c>
      <c r="N223">
        <f t="shared" si="43"/>
        <v>1.9380831519646857</v>
      </c>
    </row>
    <row r="224" spans="1:14" x14ac:dyDescent="0.25">
      <c r="A224" s="4">
        <f>IF('True_Odds_Calculator_2-way'!A225="","",'True_Odds_Calculator_2-way'!A225)</f>
        <v>1.99</v>
      </c>
      <c r="B224" s="4">
        <f>IF('True_Odds_Calculator_2-way'!B225="","",'True_Odds_Calculator_2-way'!B225)</f>
        <v>1.9</v>
      </c>
      <c r="C224" s="4">
        <f t="shared" si="33"/>
        <v>0.50251256281407031</v>
      </c>
      <c r="D224">
        <f t="shared" si="34"/>
        <v>0.52631578947368418</v>
      </c>
      <c r="E224">
        <f t="shared" si="35"/>
        <v>2.8828352287754377E-2</v>
      </c>
      <c r="F224">
        <f t="shared" si="36"/>
        <v>-0.23565194393017741</v>
      </c>
      <c r="G224">
        <v>0</v>
      </c>
      <c r="H224">
        <f t="shared" si="37"/>
        <v>0.26448029621793173</v>
      </c>
      <c r="I224">
        <f t="shared" si="38"/>
        <v>-1.0594028769395465</v>
      </c>
      <c r="J224">
        <f t="shared" si="39"/>
        <v>1.0594028769395465</v>
      </c>
      <c r="K224">
        <f t="shared" si="40"/>
        <v>0.48808848170151553</v>
      </c>
      <c r="L224">
        <f t="shared" si="41"/>
        <v>0.51191151829848447</v>
      </c>
      <c r="M224">
        <f t="shared" si="42"/>
        <v>2.0488088481701512</v>
      </c>
      <c r="N224">
        <f t="shared" si="43"/>
        <v>1.9534625892455926</v>
      </c>
    </row>
    <row r="225" spans="1:14" x14ac:dyDescent="0.25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33"/>
        <v>0.61728395061728392</v>
      </c>
      <c r="D225">
        <f t="shared" si="34"/>
        <v>0.42553191489361702</v>
      </c>
      <c r="E225">
        <f t="shared" si="35"/>
        <v>4.2815865510900997E-2</v>
      </c>
      <c r="F225">
        <f t="shared" si="36"/>
        <v>-0.21985815602836878</v>
      </c>
      <c r="G225">
        <v>0</v>
      </c>
      <c r="H225">
        <f t="shared" si="37"/>
        <v>0.26267402153926978</v>
      </c>
      <c r="I225">
        <f t="shared" si="38"/>
        <v>-1.0930430596399217</v>
      </c>
      <c r="J225">
        <f t="shared" si="39"/>
        <v>1.0930430596399217</v>
      </c>
      <c r="K225">
        <f t="shared" si="40"/>
        <v>0.59605884805669263</v>
      </c>
      <c r="L225">
        <f t="shared" si="41"/>
        <v>0.40394115194330737</v>
      </c>
      <c r="M225">
        <f t="shared" si="42"/>
        <v>1.6776866969767514</v>
      </c>
      <c r="N225">
        <f t="shared" si="43"/>
        <v>2.4756081305138942</v>
      </c>
    </row>
    <row r="226" spans="1:14" x14ac:dyDescent="0.25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1.83</v>
      </c>
      <c r="C226" s="4">
        <f t="shared" si="33"/>
        <v>0.48076923076923073</v>
      </c>
      <c r="D226">
        <f t="shared" si="34"/>
        <v>0.54644808743169393</v>
      </c>
      <c r="E226">
        <f t="shared" si="35"/>
        <v>2.7217318200924545E-2</v>
      </c>
      <c r="F226">
        <f t="shared" si="36"/>
        <v>-0.23549810844892827</v>
      </c>
      <c r="G226">
        <v>0</v>
      </c>
      <c r="H226">
        <f t="shared" si="37"/>
        <v>0.26271542664985281</v>
      </c>
      <c r="I226">
        <f t="shared" si="38"/>
        <v>-1.0562070842074627</v>
      </c>
      <c r="J226">
        <f t="shared" si="39"/>
        <v>1.0562070842074627</v>
      </c>
      <c r="K226">
        <f t="shared" si="40"/>
        <v>0.46713612113428016</v>
      </c>
      <c r="L226">
        <f t="shared" si="41"/>
        <v>0.53286387886572006</v>
      </c>
      <c r="M226">
        <f t="shared" si="42"/>
        <v>2.1407036509440598</v>
      </c>
      <c r="N226">
        <f t="shared" si="43"/>
        <v>1.8766518798921943</v>
      </c>
    </row>
    <row r="227" spans="1:14" x14ac:dyDescent="0.25">
      <c r="A227" s="4">
        <f>IF('True_Odds_Calculator_2-way'!A228="","",'True_Odds_Calculator_2-way'!A228)</f>
        <v>2.65</v>
      </c>
      <c r="B227" s="4">
        <f>IF('True_Odds_Calculator_2-way'!B228="","",'True_Odds_Calculator_2-way'!B228)</f>
        <v>1.51</v>
      </c>
      <c r="C227" s="4">
        <f t="shared" si="33"/>
        <v>0.37735849056603776</v>
      </c>
      <c r="D227">
        <f t="shared" si="34"/>
        <v>0.66225165562913912</v>
      </c>
      <c r="E227">
        <f t="shared" si="35"/>
        <v>3.9610146195176998E-2</v>
      </c>
      <c r="F227">
        <f t="shared" si="36"/>
        <v>-0.21029613894789434</v>
      </c>
      <c r="G227">
        <v>0</v>
      </c>
      <c r="H227">
        <f t="shared" si="37"/>
        <v>0.24990628514307139</v>
      </c>
      <c r="I227">
        <f t="shared" si="38"/>
        <v>-1.0901165669462149</v>
      </c>
      <c r="J227">
        <f t="shared" si="39"/>
        <v>1.0901165669462149</v>
      </c>
      <c r="K227">
        <f t="shared" si="40"/>
        <v>0.35730972902213964</v>
      </c>
      <c r="L227">
        <f t="shared" si="41"/>
        <v>0.64269027097786013</v>
      </c>
      <c r="M227">
        <f t="shared" si="42"/>
        <v>2.7986923354612547</v>
      </c>
      <c r="N227">
        <f t="shared" si="43"/>
        <v>1.5559594491425695</v>
      </c>
    </row>
    <row r="228" spans="1:14" x14ac:dyDescent="0.25">
      <c r="A228" s="4">
        <f>IF('True_Odds_Calculator_2-way'!A229="","",'True_Odds_Calculator_2-way'!A229)</f>
        <v>1.85</v>
      </c>
      <c r="B228" s="4">
        <f>IF('True_Odds_Calculator_2-way'!B229="","",'True_Odds_Calculator_2-way'!B229)</f>
        <v>2.0299999999999998</v>
      </c>
      <c r="C228" s="4">
        <f t="shared" si="33"/>
        <v>0.54054054054054046</v>
      </c>
      <c r="D228">
        <f t="shared" si="34"/>
        <v>0.49261083743842371</v>
      </c>
      <c r="E228">
        <f t="shared" si="35"/>
        <v>3.315137797896428E-2</v>
      </c>
      <c r="F228">
        <f t="shared" si="36"/>
        <v>-0.23312475036612956</v>
      </c>
      <c r="G228">
        <v>0</v>
      </c>
      <c r="H228">
        <f t="shared" si="37"/>
        <v>0.26627612834509384</v>
      </c>
      <c r="I228">
        <f t="shared" si="38"/>
        <v>-1.0687396570715308</v>
      </c>
      <c r="J228">
        <f t="shared" si="39"/>
        <v>1.0687396570715308</v>
      </c>
      <c r="K228">
        <f t="shared" si="40"/>
        <v>0.52399127907708287</v>
      </c>
      <c r="L228">
        <f t="shared" si="41"/>
        <v>0.47600872092291718</v>
      </c>
      <c r="M228">
        <f t="shared" si="42"/>
        <v>1.9084287085108012</v>
      </c>
      <c r="N228">
        <f t="shared" si="43"/>
        <v>2.1008018467836762</v>
      </c>
    </row>
    <row r="229" spans="1:14" x14ac:dyDescent="0.25">
      <c r="A229" s="4">
        <f>IF('True_Odds_Calculator_2-way'!A230="","",'True_Odds_Calculator_2-way'!A230)</f>
        <v>1.99</v>
      </c>
      <c r="B229" s="4">
        <f>IF('True_Odds_Calculator_2-way'!B230="","",'True_Odds_Calculator_2-way'!B230)</f>
        <v>1.92</v>
      </c>
      <c r="C229" s="4">
        <f t="shared" si="33"/>
        <v>0.50251256281407031</v>
      </c>
      <c r="D229">
        <f t="shared" si="34"/>
        <v>0.52083333333333337</v>
      </c>
      <c r="E229">
        <f t="shared" si="35"/>
        <v>2.3345896147403788E-2</v>
      </c>
      <c r="F229">
        <f t="shared" si="36"/>
        <v>-0.2383793969849245</v>
      </c>
      <c r="G229">
        <v>0</v>
      </c>
      <c r="H229">
        <f t="shared" si="37"/>
        <v>0.26172529313232828</v>
      </c>
      <c r="I229">
        <f t="shared" si="38"/>
        <v>-1.0478243557698861</v>
      </c>
      <c r="J229">
        <f t="shared" si="39"/>
        <v>1.0478243557698861</v>
      </c>
      <c r="K229">
        <f t="shared" si="40"/>
        <v>0.49083461764588526</v>
      </c>
      <c r="L229">
        <f t="shared" si="41"/>
        <v>0.50916538235411457</v>
      </c>
      <c r="M229">
        <f t="shared" si="42"/>
        <v>2.0373461122121879</v>
      </c>
      <c r="N229">
        <f t="shared" si="43"/>
        <v>1.9639984073082948</v>
      </c>
    </row>
    <row r="230" spans="1:14" x14ac:dyDescent="0.25">
      <c r="A230" s="4">
        <f>IF('True_Odds_Calculator_2-way'!A231="","",'True_Odds_Calculator_2-way'!A231)</f>
        <v>2.2000000000000002</v>
      </c>
      <c r="B230" s="4">
        <f>IF('True_Odds_Calculator_2-way'!B231="","",'True_Odds_Calculator_2-way'!B231)</f>
        <v>1.72</v>
      </c>
      <c r="C230" s="4">
        <f t="shared" si="33"/>
        <v>0.45454545454545453</v>
      </c>
      <c r="D230">
        <f t="shared" si="34"/>
        <v>0.58139534883720934</v>
      </c>
      <c r="E230">
        <f t="shared" si="35"/>
        <v>3.5940803382663811E-2</v>
      </c>
      <c r="F230">
        <f t="shared" si="36"/>
        <v>-0.22832980972515859</v>
      </c>
      <c r="G230">
        <v>0</v>
      </c>
      <c r="H230">
        <f t="shared" si="37"/>
        <v>0.26427061310782241</v>
      </c>
      <c r="I230">
        <f t="shared" si="38"/>
        <v>-1.075828707279838</v>
      </c>
      <c r="J230">
        <f t="shared" si="39"/>
        <v>1.075828707279838</v>
      </c>
      <c r="K230">
        <f t="shared" si="40"/>
        <v>0.4364916731037084</v>
      </c>
      <c r="L230">
        <f t="shared" si="41"/>
        <v>0.5635083268962916</v>
      </c>
      <c r="M230">
        <f t="shared" si="42"/>
        <v>2.2909944487358058</v>
      </c>
      <c r="N230">
        <f t="shared" si="43"/>
        <v>1.7745966692414832</v>
      </c>
    </row>
    <row r="231" spans="1:14" x14ac:dyDescent="0.25">
      <c r="A231" s="4">
        <f>IF('True_Odds_Calculator_2-way'!A232="","",'True_Odds_Calculator_2-way'!A232)</f>
        <v>1.75</v>
      </c>
      <c r="B231" s="4">
        <f>IF('True_Odds_Calculator_2-way'!B232="","",'True_Odds_Calculator_2-way'!B232)</f>
        <v>2.17</v>
      </c>
      <c r="C231" s="4">
        <f t="shared" si="33"/>
        <v>0.5714285714285714</v>
      </c>
      <c r="D231">
        <f t="shared" si="34"/>
        <v>0.46082949308755761</v>
      </c>
      <c r="E231">
        <f t="shared" si="35"/>
        <v>3.2258064516129004E-2</v>
      </c>
      <c r="F231">
        <f t="shared" si="36"/>
        <v>-0.23107307439104674</v>
      </c>
      <c r="G231">
        <v>0</v>
      </c>
      <c r="H231">
        <f t="shared" si="37"/>
        <v>0.26333113890717574</v>
      </c>
      <c r="I231">
        <f t="shared" si="38"/>
        <v>-1.0675210253672476</v>
      </c>
      <c r="J231">
        <f t="shared" si="39"/>
        <v>1.0675210253672476</v>
      </c>
      <c r="K231">
        <f t="shared" si="40"/>
        <v>0.55535785771485779</v>
      </c>
      <c r="L231">
        <f t="shared" si="41"/>
        <v>0.44464214228514221</v>
      </c>
      <c r="M231">
        <f t="shared" si="42"/>
        <v>1.8006407690254356</v>
      </c>
      <c r="N231">
        <f t="shared" si="43"/>
        <v>2.2489995996796797</v>
      </c>
    </row>
    <row r="232" spans="1:14" x14ac:dyDescent="0.25">
      <c r="A232" s="4">
        <f>IF('True_Odds_Calculator_2-way'!A233="","",'True_Odds_Calculator_2-way'!A233)</f>
        <v>1.88</v>
      </c>
      <c r="B232" s="4">
        <f>IF('True_Odds_Calculator_2-way'!B233="","",'True_Odds_Calculator_2-way'!B233)</f>
        <v>2.02</v>
      </c>
      <c r="C232" s="4">
        <f t="shared" si="33"/>
        <v>0.53191489361702127</v>
      </c>
      <c r="D232">
        <f t="shared" si="34"/>
        <v>0.49504950495049505</v>
      </c>
      <c r="E232">
        <f t="shared" si="35"/>
        <v>2.6964398567516312E-2</v>
      </c>
      <c r="F232">
        <f t="shared" si="36"/>
        <v>-0.23635980619338537</v>
      </c>
      <c r="G232">
        <v>0</v>
      </c>
      <c r="H232">
        <f t="shared" si="37"/>
        <v>0.26332420476090163</v>
      </c>
      <c r="I232">
        <f t="shared" si="38"/>
        <v>-1.0555008273018724</v>
      </c>
      <c r="J232">
        <f t="shared" si="39"/>
        <v>1.0555008273018724</v>
      </c>
      <c r="K232">
        <f t="shared" si="40"/>
        <v>0.51844612438456505</v>
      </c>
      <c r="L232">
        <f t="shared" si="41"/>
        <v>0.48155387561543506</v>
      </c>
      <c r="M232">
        <f t="shared" si="42"/>
        <v>1.9288407280256479</v>
      </c>
      <c r="N232">
        <f t="shared" si="43"/>
        <v>2.0766108438479098</v>
      </c>
    </row>
    <row r="233" spans="1:14" x14ac:dyDescent="0.25">
      <c r="A233" s="4">
        <f>IF('True_Odds_Calculator_2-way'!A234="","",'True_Odds_Calculator_2-way'!A234)</f>
        <v>2.4300000000000002</v>
      </c>
      <c r="B233" s="4">
        <f>IF('True_Odds_Calculator_2-way'!B234="","",'True_Odds_Calculator_2-way'!B234)</f>
        <v>1.61</v>
      </c>
      <c r="C233" s="4">
        <f t="shared" si="33"/>
        <v>0.41152263374485593</v>
      </c>
      <c r="D233">
        <f t="shared" si="34"/>
        <v>0.6211180124223602</v>
      </c>
      <c r="E233">
        <f t="shared" si="35"/>
        <v>3.2640646167216181E-2</v>
      </c>
      <c r="F233">
        <f t="shared" si="36"/>
        <v>-0.22296347417120366</v>
      </c>
      <c r="G233">
        <v>0</v>
      </c>
      <c r="H233">
        <f t="shared" si="37"/>
        <v>0.25560412033841978</v>
      </c>
      <c r="I233">
        <f t="shared" si="38"/>
        <v>-1.0706981783012146</v>
      </c>
      <c r="J233">
        <f t="shared" si="39"/>
        <v>1.0706981783012146</v>
      </c>
      <c r="K233">
        <f t="shared" si="40"/>
        <v>0.39508539138067028</v>
      </c>
      <c r="L233">
        <f t="shared" si="41"/>
        <v>0.60491460861932955</v>
      </c>
      <c r="M233">
        <f t="shared" si="42"/>
        <v>2.5310983949707371</v>
      </c>
      <c r="N233">
        <f t="shared" si="43"/>
        <v>1.6531258887637414</v>
      </c>
    </row>
    <row r="234" spans="1:14" x14ac:dyDescent="0.25">
      <c r="A234" s="4">
        <f>IF('True_Odds_Calculator_2-way'!A235="","",'True_Odds_Calculator_2-way'!A235)</f>
        <v>1.4</v>
      </c>
      <c r="B234" s="4">
        <f>IF('True_Odds_Calculator_2-way'!B235="","",'True_Odds_Calculator_2-way'!B235)</f>
        <v>3.14</v>
      </c>
      <c r="C234" s="4">
        <f t="shared" si="33"/>
        <v>0.7142857142857143</v>
      </c>
      <c r="D234">
        <f t="shared" si="34"/>
        <v>0.31847133757961782</v>
      </c>
      <c r="E234">
        <f t="shared" si="35"/>
        <v>3.2757051865332176E-2</v>
      </c>
      <c r="F234">
        <f t="shared" si="36"/>
        <v>-0.19472247497725204</v>
      </c>
      <c r="G234">
        <v>0</v>
      </c>
      <c r="H234">
        <f t="shared" si="37"/>
        <v>0.22747952684258416</v>
      </c>
      <c r="I234">
        <f t="shared" si="38"/>
        <v>-1.0808442529177924</v>
      </c>
      <c r="J234">
        <f t="shared" si="39"/>
        <v>1.0808442529177924</v>
      </c>
      <c r="K234">
        <f t="shared" si="40"/>
        <v>0.69815937902435032</v>
      </c>
      <c r="L234">
        <f t="shared" si="41"/>
        <v>0.30184062097564951</v>
      </c>
      <c r="M234">
        <f t="shared" si="42"/>
        <v>1.4323377011671172</v>
      </c>
      <c r="N234">
        <f t="shared" si="43"/>
        <v>3.3130067012440758</v>
      </c>
    </row>
    <row r="235" spans="1:14" x14ac:dyDescent="0.25">
      <c r="A235" s="4">
        <f>IF('True_Odds_Calculator_2-way'!A236="","",'True_Odds_Calculator_2-way'!A236)</f>
        <v>2.12</v>
      </c>
      <c r="B235" s="4">
        <f>IF('True_Odds_Calculator_2-way'!B236="","",'True_Odds_Calculator_2-way'!B236)</f>
        <v>1.79</v>
      </c>
      <c r="C235" s="4">
        <f t="shared" si="33"/>
        <v>0.47169811320754712</v>
      </c>
      <c r="D235">
        <f t="shared" si="34"/>
        <v>0.55865921787709494</v>
      </c>
      <c r="E235">
        <f t="shared" si="35"/>
        <v>3.0357331084642114E-2</v>
      </c>
      <c r="F235">
        <f t="shared" si="36"/>
        <v>-0.23316116791398755</v>
      </c>
      <c r="G235">
        <v>0</v>
      </c>
      <c r="H235">
        <f t="shared" si="37"/>
        <v>0.26351849899862967</v>
      </c>
      <c r="I235">
        <f t="shared" si="38"/>
        <v>-1.0631081389064057</v>
      </c>
      <c r="J235">
        <f t="shared" si="39"/>
        <v>1.0631081389064057</v>
      </c>
      <c r="K235">
        <f t="shared" si="40"/>
        <v>0.4564790342557204</v>
      </c>
      <c r="L235">
        <f t="shared" si="41"/>
        <v>0.54352096574427933</v>
      </c>
      <c r="M235">
        <f t="shared" si="42"/>
        <v>2.1906811155751749</v>
      </c>
      <c r="N235">
        <f t="shared" si="43"/>
        <v>1.8398554297360612</v>
      </c>
    </row>
    <row r="236" spans="1:14" x14ac:dyDescent="0.25">
      <c r="A236" s="4">
        <f>IF('True_Odds_Calculator_2-way'!A237="","",'True_Odds_Calculator_2-way'!A237)</f>
        <v>2.14</v>
      </c>
      <c r="B236" s="4">
        <f>IF('True_Odds_Calculator_2-way'!B237="","",'True_Odds_Calculator_2-way'!B237)</f>
        <v>1.78</v>
      </c>
      <c r="C236" s="4">
        <f t="shared" si="33"/>
        <v>0.46728971962616822</v>
      </c>
      <c r="D236">
        <f t="shared" si="34"/>
        <v>0.5617977528089888</v>
      </c>
      <c r="E236">
        <f t="shared" si="35"/>
        <v>2.908747243515708E-2</v>
      </c>
      <c r="F236">
        <f t="shared" si="36"/>
        <v>-0.23343484196156661</v>
      </c>
      <c r="G236">
        <v>0</v>
      </c>
      <c r="H236">
        <f t="shared" si="37"/>
        <v>0.26252231439672374</v>
      </c>
      <c r="I236">
        <f t="shared" si="38"/>
        <v>-1.0604746049596299</v>
      </c>
      <c r="J236">
        <f t="shared" si="39"/>
        <v>1.0604746049596299</v>
      </c>
      <c r="K236">
        <f t="shared" si="40"/>
        <v>0.45270560758361844</v>
      </c>
      <c r="L236">
        <f t="shared" si="41"/>
        <v>0.54729439241638145</v>
      </c>
      <c r="M236">
        <f t="shared" si="42"/>
        <v>2.2089410496539781</v>
      </c>
      <c r="N236">
        <f t="shared" si="43"/>
        <v>1.8271701918685113</v>
      </c>
    </row>
    <row r="237" spans="1:14" x14ac:dyDescent="0.25">
      <c r="A237" s="4">
        <f>IF('True_Odds_Calculator_2-way'!A238="","",'True_Odds_Calculator_2-way'!A238)</f>
        <v>2.41</v>
      </c>
      <c r="B237" s="4">
        <f>IF('True_Odds_Calculator_2-way'!B238="","",'True_Odds_Calculator_2-way'!B238)</f>
        <v>1.61</v>
      </c>
      <c r="C237" s="4">
        <f t="shared" si="33"/>
        <v>0.41493775933609955</v>
      </c>
      <c r="D237">
        <f t="shared" si="34"/>
        <v>0.6211180124223602</v>
      </c>
      <c r="E237">
        <f t="shared" si="35"/>
        <v>3.6055771758459754E-2</v>
      </c>
      <c r="F237">
        <f t="shared" si="36"/>
        <v>-0.22166954459936605</v>
      </c>
      <c r="G237">
        <v>0</v>
      </c>
      <c r="H237">
        <f t="shared" si="37"/>
        <v>0.25772531635782581</v>
      </c>
      <c r="I237">
        <f t="shared" si="38"/>
        <v>-1.0782650440285155</v>
      </c>
      <c r="J237">
        <f t="shared" si="39"/>
        <v>1.0782650440285155</v>
      </c>
      <c r="K237">
        <f t="shared" si="40"/>
        <v>0.39676970546115803</v>
      </c>
      <c r="L237">
        <f t="shared" si="41"/>
        <v>0.60323029453884203</v>
      </c>
      <c r="M237">
        <f t="shared" si="42"/>
        <v>2.5203537120802069</v>
      </c>
      <c r="N237">
        <f t="shared" si="43"/>
        <v>1.6577416768573945</v>
      </c>
    </row>
    <row r="238" spans="1:14" x14ac:dyDescent="0.25">
      <c r="A238" s="4">
        <f>IF('True_Odds_Calculator_2-way'!A239="","",'True_Odds_Calculator_2-way'!A239)</f>
        <v>1.56</v>
      </c>
      <c r="B238" s="4">
        <f>IF('True_Odds_Calculator_2-way'!B239="","",'True_Odds_Calculator_2-way'!B239)</f>
        <v>2.5499999999999998</v>
      </c>
      <c r="C238" s="4">
        <f t="shared" si="33"/>
        <v>0.64102564102564097</v>
      </c>
      <c r="D238">
        <f t="shared" si="34"/>
        <v>0.39215686274509809</v>
      </c>
      <c r="E238">
        <f t="shared" si="35"/>
        <v>3.3182503770738947E-2</v>
      </c>
      <c r="F238">
        <f t="shared" si="36"/>
        <v>-0.21820010055304184</v>
      </c>
      <c r="G238">
        <v>0</v>
      </c>
      <c r="H238">
        <f t="shared" si="37"/>
        <v>0.25138260432378079</v>
      </c>
      <c r="I238">
        <f t="shared" si="38"/>
        <v>-1.0733469768527293</v>
      </c>
      <c r="J238">
        <f t="shared" si="39"/>
        <v>1.0733469768527293</v>
      </c>
      <c r="K238">
        <f t="shared" si="40"/>
        <v>0.62458063039578859</v>
      </c>
      <c r="L238">
        <f t="shared" si="41"/>
        <v>0.37541936960421152</v>
      </c>
      <c r="M238">
        <f t="shared" si="42"/>
        <v>1.6010743070375286</v>
      </c>
      <c r="N238">
        <f t="shared" si="43"/>
        <v>2.6636878141217299</v>
      </c>
    </row>
    <row r="239" spans="1:14" x14ac:dyDescent="0.25">
      <c r="A239" s="4">
        <f>IF('True_Odds_Calculator_2-way'!A240="","",'True_Odds_Calculator_2-way'!A240)</f>
        <v>2.4900000000000002</v>
      </c>
      <c r="B239" s="4">
        <f>IF('True_Odds_Calculator_2-way'!B240="","",'True_Odds_Calculator_2-way'!B240)</f>
        <v>1.58</v>
      </c>
      <c r="C239" s="4">
        <f t="shared" si="33"/>
        <v>0.40160642570281119</v>
      </c>
      <c r="D239">
        <f t="shared" si="34"/>
        <v>0.63291139240506322</v>
      </c>
      <c r="E239">
        <f t="shared" si="35"/>
        <v>3.4517818107874465E-2</v>
      </c>
      <c r="F239">
        <f t="shared" si="36"/>
        <v>-0.21966346398251235</v>
      </c>
      <c r="G239">
        <v>0</v>
      </c>
      <c r="H239">
        <f t="shared" si="37"/>
        <v>0.25418128209038682</v>
      </c>
      <c r="I239">
        <f t="shared" si="38"/>
        <v>-1.0757042116817492</v>
      </c>
      <c r="J239">
        <f t="shared" si="39"/>
        <v>1.0757042116817492</v>
      </c>
      <c r="K239">
        <f t="shared" si="40"/>
        <v>0.38420173597293183</v>
      </c>
      <c r="L239">
        <f t="shared" si="41"/>
        <v>0.61579826402706817</v>
      </c>
      <c r="M239">
        <f t="shared" si="42"/>
        <v>2.6027992754058067</v>
      </c>
      <c r="N239">
        <f t="shared" si="43"/>
        <v>1.6239084427754149</v>
      </c>
    </row>
    <row r="240" spans="1:14" x14ac:dyDescent="0.25">
      <c r="A240" s="4">
        <f>IF('True_Odds_Calculator_2-way'!A241="","",'True_Odds_Calculator_2-way'!A241)</f>
        <v>2.46</v>
      </c>
      <c r="B240" s="4">
        <f>IF('True_Odds_Calculator_2-way'!B241="","",'True_Odds_Calculator_2-way'!B241)</f>
        <v>1.61</v>
      </c>
      <c r="C240" s="4">
        <f t="shared" si="33"/>
        <v>0.4065040650406504</v>
      </c>
      <c r="D240">
        <f t="shared" si="34"/>
        <v>0.6211180124223602</v>
      </c>
      <c r="E240">
        <f t="shared" si="35"/>
        <v>2.7622077463010708E-2</v>
      </c>
      <c r="F240">
        <f t="shared" si="36"/>
        <v>-0.22486491945664788</v>
      </c>
      <c r="G240">
        <v>0</v>
      </c>
      <c r="H240">
        <f t="shared" si="37"/>
        <v>0.25248699691965859</v>
      </c>
      <c r="I240">
        <f t="shared" si="38"/>
        <v>-1.0596407579073908</v>
      </c>
      <c r="J240">
        <f t="shared" si="39"/>
        <v>1.0596407579073908</v>
      </c>
      <c r="K240">
        <f t="shared" si="40"/>
        <v>0.39260712822626126</v>
      </c>
      <c r="L240">
        <f t="shared" si="41"/>
        <v>0.60739287177373846</v>
      </c>
      <c r="M240">
        <f t="shared" si="42"/>
        <v>2.5470755065447905</v>
      </c>
      <c r="N240">
        <f t="shared" si="43"/>
        <v>1.646380862323509</v>
      </c>
    </row>
    <row r="241" spans="1:14" x14ac:dyDescent="0.25">
      <c r="A241" s="4">
        <f>IF('True_Odds_Calculator_2-way'!A242="","",'True_Odds_Calculator_2-way'!A242)</f>
        <v>2.79</v>
      </c>
      <c r="B241" s="4">
        <f>IF('True_Odds_Calculator_2-way'!B242="","",'True_Odds_Calculator_2-way'!B242)</f>
        <v>1.48</v>
      </c>
      <c r="C241" s="4">
        <f t="shared" si="33"/>
        <v>0.35842293906810035</v>
      </c>
      <c r="D241">
        <f t="shared" si="34"/>
        <v>0.67567567567567566</v>
      </c>
      <c r="E241">
        <f t="shared" si="35"/>
        <v>3.4098614743776068E-2</v>
      </c>
      <c r="F241">
        <f t="shared" si="36"/>
        <v>-0.20807904678872413</v>
      </c>
      <c r="G241">
        <v>0</v>
      </c>
      <c r="H241">
        <f t="shared" si="37"/>
        <v>0.24217766153250023</v>
      </c>
      <c r="I241">
        <f t="shared" si="38"/>
        <v>-1.0788296300052578</v>
      </c>
      <c r="J241">
        <f t="shared" si="39"/>
        <v>1.0788296300052578</v>
      </c>
      <c r="K241">
        <f t="shared" si="40"/>
        <v>0.34116825809199797</v>
      </c>
      <c r="L241">
        <f t="shared" si="41"/>
        <v>0.65883174190800187</v>
      </c>
      <c r="M241">
        <f t="shared" si="42"/>
        <v>2.9311050377094117</v>
      </c>
      <c r="N241">
        <f t="shared" si="43"/>
        <v>1.517838222402524</v>
      </c>
    </row>
    <row r="242" spans="1:14" x14ac:dyDescent="0.25">
      <c r="A242" s="4">
        <f>IF('True_Odds_Calculator_2-way'!A243="","",'True_Odds_Calculator_2-way'!A243)</f>
        <v>1.95</v>
      </c>
      <c r="B242" s="4">
        <f>IF('True_Odds_Calculator_2-way'!B243="","",'True_Odds_Calculator_2-way'!B243)</f>
        <v>1.92</v>
      </c>
      <c r="C242" s="4">
        <f t="shared" si="33"/>
        <v>0.51282051282051289</v>
      </c>
      <c r="D242">
        <f t="shared" si="34"/>
        <v>0.52083333333333337</v>
      </c>
      <c r="E242">
        <f t="shared" si="35"/>
        <v>3.3653846153846256E-2</v>
      </c>
      <c r="F242">
        <f t="shared" si="36"/>
        <v>-0.23344017094017089</v>
      </c>
      <c r="G242">
        <v>0</v>
      </c>
      <c r="H242">
        <f t="shared" si="37"/>
        <v>0.26709401709401714</v>
      </c>
      <c r="I242">
        <f t="shared" si="38"/>
        <v>-1.0696563746013956</v>
      </c>
      <c r="J242">
        <f t="shared" si="39"/>
        <v>1.0696563746013956</v>
      </c>
      <c r="K242">
        <f t="shared" si="40"/>
        <v>0.49598904672064897</v>
      </c>
      <c r="L242">
        <f t="shared" si="41"/>
        <v>0.50401095327935097</v>
      </c>
      <c r="M242">
        <f t="shared" si="42"/>
        <v>2.0161735558713256</v>
      </c>
      <c r="N242">
        <f t="shared" si="43"/>
        <v>1.9840838646332837</v>
      </c>
    </row>
    <row r="243" spans="1:14" x14ac:dyDescent="0.25">
      <c r="A243" s="4">
        <f>IF('True_Odds_Calculator_2-way'!A244="","",'True_Odds_Calculator_2-way'!A244)</f>
        <v>1.66</v>
      </c>
      <c r="B243" s="4">
        <f>IF('True_Odds_Calculator_2-way'!B244="","",'True_Odds_Calculator_2-way'!B244)</f>
        <v>2.2599999999999998</v>
      </c>
      <c r="C243" s="4">
        <f t="shared" si="33"/>
        <v>0.60240963855421692</v>
      </c>
      <c r="D243">
        <f t="shared" si="34"/>
        <v>0.44247787610619471</v>
      </c>
      <c r="E243">
        <f t="shared" si="35"/>
        <v>4.4887514660411743E-2</v>
      </c>
      <c r="F243">
        <f t="shared" si="36"/>
        <v>-0.22166542275295864</v>
      </c>
      <c r="G243">
        <v>0</v>
      </c>
      <c r="H243">
        <f t="shared" si="37"/>
        <v>0.26655293741337033</v>
      </c>
      <c r="I243">
        <f t="shared" si="38"/>
        <v>-1.0965861582662819</v>
      </c>
      <c r="J243">
        <f t="shared" si="39"/>
        <v>1.0965861582662819</v>
      </c>
      <c r="K243">
        <f t="shared" si="40"/>
        <v>0.58013158464293357</v>
      </c>
      <c r="L243">
        <f t="shared" si="41"/>
        <v>0.41986841535706632</v>
      </c>
      <c r="M243">
        <f t="shared" si="42"/>
        <v>1.7237468644557461</v>
      </c>
      <c r="N243">
        <f t="shared" si="43"/>
        <v>2.3816985594155153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1.89</v>
      </c>
      <c r="C244" s="4">
        <f t="shared" si="33"/>
        <v>0.51020408163265307</v>
      </c>
      <c r="D244">
        <f t="shared" si="34"/>
        <v>0.52910052910052918</v>
      </c>
      <c r="E244">
        <f t="shared" si="35"/>
        <v>3.9304610733182255E-2</v>
      </c>
      <c r="F244">
        <f t="shared" si="36"/>
        <v>-0.23064463880790409</v>
      </c>
      <c r="G244">
        <v>0</v>
      </c>
      <c r="H244">
        <f t="shared" si="37"/>
        <v>0.26994924954108634</v>
      </c>
      <c r="I244">
        <f t="shared" si="38"/>
        <v>-1.0818558060197889</v>
      </c>
      <c r="J244">
        <f t="shared" si="39"/>
        <v>1.0818558060197889</v>
      </c>
      <c r="K244">
        <f t="shared" si="40"/>
        <v>0.49053715233296324</v>
      </c>
      <c r="L244">
        <f t="shared" si="41"/>
        <v>0.50946284766703676</v>
      </c>
      <c r="M244">
        <f t="shared" si="42"/>
        <v>2.0385815737789974</v>
      </c>
      <c r="N244">
        <f t="shared" si="43"/>
        <v>1.9628516673576117</v>
      </c>
    </row>
    <row r="245" spans="1:14" x14ac:dyDescent="0.25">
      <c r="A245" s="4">
        <f>IF('True_Odds_Calculator_2-way'!A246="","",'True_Odds_Calculator_2-way'!A246)</f>
        <v>1.6</v>
      </c>
      <c r="B245" s="4">
        <f>IF('True_Odds_Calculator_2-way'!B246="","",'True_Odds_Calculator_2-way'!B246)</f>
        <v>2.38</v>
      </c>
      <c r="C245" s="4">
        <f t="shared" si="33"/>
        <v>0.625</v>
      </c>
      <c r="D245">
        <f t="shared" si="34"/>
        <v>0.42016806722689076</v>
      </c>
      <c r="E245">
        <f t="shared" si="35"/>
        <v>4.5168067226890818E-2</v>
      </c>
      <c r="F245">
        <f t="shared" si="36"/>
        <v>-0.21743697478991586</v>
      </c>
      <c r="G245">
        <v>0</v>
      </c>
      <c r="H245">
        <f t="shared" si="37"/>
        <v>0.26260504201680673</v>
      </c>
      <c r="I245">
        <f t="shared" si="38"/>
        <v>-1.0989674556596452</v>
      </c>
      <c r="J245">
        <f t="shared" si="39"/>
        <v>1.0989674556596452</v>
      </c>
      <c r="K245">
        <f t="shared" si="40"/>
        <v>0.60263454706899222</v>
      </c>
      <c r="L245">
        <f t="shared" si="41"/>
        <v>0.39736545293100772</v>
      </c>
      <c r="M245">
        <f t="shared" si="42"/>
        <v>1.6593804733957871</v>
      </c>
      <c r="N245">
        <f t="shared" si="43"/>
        <v>2.5165750888103107</v>
      </c>
    </row>
    <row r="246" spans="1:14" x14ac:dyDescent="0.25">
      <c r="A246" s="4">
        <f>IF('True_Odds_Calculator_2-way'!A247="","",'True_Odds_Calculator_2-way'!A247)</f>
        <v>1.33</v>
      </c>
      <c r="B246" s="4">
        <f>IF('True_Odds_Calculator_2-way'!B247="","",'True_Odds_Calculator_2-way'!B247)</f>
        <v>3.53</v>
      </c>
      <c r="C246" s="4">
        <f t="shared" si="33"/>
        <v>0.75187969924812026</v>
      </c>
      <c r="D246">
        <f t="shared" si="34"/>
        <v>0.28328611898016998</v>
      </c>
      <c r="E246">
        <f t="shared" si="35"/>
        <v>3.5165818228290124E-2</v>
      </c>
      <c r="F246">
        <f t="shared" si="36"/>
        <v>-0.17783126371168723</v>
      </c>
      <c r="G246">
        <v>0</v>
      </c>
      <c r="H246">
        <f t="shared" si="37"/>
        <v>0.21299708193997741</v>
      </c>
      <c r="I246">
        <f t="shared" si="38"/>
        <v>-1.0944168462342652</v>
      </c>
      <c r="J246">
        <f t="shared" si="39"/>
        <v>1.0944168462342652</v>
      </c>
      <c r="K246">
        <f t="shared" si="40"/>
        <v>0.7346688068540963</v>
      </c>
      <c r="L246">
        <f t="shared" si="41"/>
        <v>0.26533119314590381</v>
      </c>
      <c r="M246">
        <f t="shared" si="42"/>
        <v>1.3611575592573075</v>
      </c>
      <c r="N246">
        <f t="shared" si="43"/>
        <v>3.7688746209726909</v>
      </c>
    </row>
    <row r="247" spans="1:14" x14ac:dyDescent="0.25">
      <c r="A247" s="4">
        <f>IF('True_Odds_Calculator_2-way'!A248="","",'True_Odds_Calculator_2-way'!A248)</f>
        <v>1.79</v>
      </c>
      <c r="B247" s="4">
        <f>IF('True_Odds_Calculator_2-way'!B248="","",'True_Odds_Calculator_2-way'!B248)</f>
        <v>2.12</v>
      </c>
      <c r="C247" s="4">
        <f t="shared" si="33"/>
        <v>0.55865921787709494</v>
      </c>
      <c r="D247">
        <f t="shared" si="34"/>
        <v>0.47169811320754712</v>
      </c>
      <c r="E247">
        <f t="shared" si="35"/>
        <v>3.0357331084642114E-2</v>
      </c>
      <c r="F247">
        <f t="shared" si="36"/>
        <v>-0.23316116791398755</v>
      </c>
      <c r="G247">
        <v>0</v>
      </c>
      <c r="H247">
        <f t="shared" si="37"/>
        <v>0.26351849899862967</v>
      </c>
      <c r="I247">
        <f t="shared" si="38"/>
        <v>-1.0631081389064057</v>
      </c>
      <c r="J247">
        <f t="shared" si="39"/>
        <v>1.0631081389064057</v>
      </c>
      <c r="K247">
        <f t="shared" si="40"/>
        <v>0.54352096574427933</v>
      </c>
      <c r="L247">
        <f t="shared" si="41"/>
        <v>0.4564790342557204</v>
      </c>
      <c r="M247">
        <f t="shared" si="42"/>
        <v>1.8398554297360612</v>
      </c>
      <c r="N247">
        <f t="shared" si="43"/>
        <v>2.1906811155751749</v>
      </c>
    </row>
    <row r="248" spans="1:14" x14ac:dyDescent="0.25">
      <c r="A248" s="4">
        <f>IF('True_Odds_Calculator_2-way'!A249="","",'True_Odds_Calculator_2-way'!A249)</f>
        <v>2.1800000000000002</v>
      </c>
      <c r="B248" s="4">
        <f>IF('True_Odds_Calculator_2-way'!B249="","",'True_Odds_Calculator_2-way'!B249)</f>
        <v>1.76</v>
      </c>
      <c r="C248" s="4">
        <f t="shared" si="33"/>
        <v>0.4587155963302752</v>
      </c>
      <c r="D248">
        <f t="shared" si="34"/>
        <v>0.56818181818181823</v>
      </c>
      <c r="E248">
        <f t="shared" si="35"/>
        <v>2.6897414512093487E-2</v>
      </c>
      <c r="F248">
        <f t="shared" si="36"/>
        <v>-0.23373644703919927</v>
      </c>
      <c r="G248">
        <v>0</v>
      </c>
      <c r="H248">
        <f t="shared" si="37"/>
        <v>0.26063386155129276</v>
      </c>
      <c r="I248">
        <f t="shared" si="38"/>
        <v>-1.0559715077387792</v>
      </c>
      <c r="J248">
        <f t="shared" si="39"/>
        <v>1.0559715077387792</v>
      </c>
      <c r="K248">
        <f t="shared" si="40"/>
        <v>0.44522678128604087</v>
      </c>
      <c r="L248">
        <f t="shared" si="41"/>
        <v>0.55477321871395913</v>
      </c>
      <c r="M248">
        <f t="shared" si="42"/>
        <v>2.2460463791317595</v>
      </c>
      <c r="N248">
        <f t="shared" si="43"/>
        <v>1.8025383458814721</v>
      </c>
    </row>
    <row r="249" spans="1:14" x14ac:dyDescent="0.25">
      <c r="A249" s="4">
        <f>IF('True_Odds_Calculator_2-way'!A250="","",'True_Odds_Calculator_2-way'!A250)</f>
        <v>1.65</v>
      </c>
      <c r="B249" s="4">
        <f>IF('True_Odds_Calculator_2-way'!B250="","",'True_Odds_Calculator_2-way'!B250)</f>
        <v>2.36</v>
      </c>
      <c r="C249" s="4">
        <f t="shared" si="33"/>
        <v>0.60606060606060608</v>
      </c>
      <c r="D249">
        <f t="shared" si="34"/>
        <v>0.42372881355932207</v>
      </c>
      <c r="E249">
        <f t="shared" si="35"/>
        <v>2.9789419619928204E-2</v>
      </c>
      <c r="F249">
        <f t="shared" si="36"/>
        <v>-0.22701592193117603</v>
      </c>
      <c r="G249">
        <v>0</v>
      </c>
      <c r="H249">
        <f t="shared" si="37"/>
        <v>0.25680534155110429</v>
      </c>
      <c r="I249">
        <f t="shared" si="38"/>
        <v>-1.063589074528793</v>
      </c>
      <c r="J249">
        <f t="shared" si="39"/>
        <v>1.063589074528793</v>
      </c>
      <c r="K249">
        <f t="shared" si="40"/>
        <v>0.59124965931908058</v>
      </c>
      <c r="L249">
        <f t="shared" si="41"/>
        <v>0.4087503406809192</v>
      </c>
      <c r="M249">
        <f t="shared" si="42"/>
        <v>1.6913328984437157</v>
      </c>
      <c r="N249">
        <f t="shared" si="43"/>
        <v>2.4464811413591585</v>
      </c>
    </row>
    <row r="250" spans="1:14" x14ac:dyDescent="0.25">
      <c r="A250" s="4">
        <f>IF('True_Odds_Calculator_2-way'!A251="","",'True_Odds_Calculator_2-way'!A251)</f>
        <v>1.48</v>
      </c>
      <c r="B250" s="4">
        <f>IF('True_Odds_Calculator_2-way'!B251="","",'True_Odds_Calculator_2-way'!B251)</f>
        <v>2.8</v>
      </c>
      <c r="C250" s="4">
        <f t="shared" si="33"/>
        <v>0.67567567567567566</v>
      </c>
      <c r="D250">
        <f t="shared" si="34"/>
        <v>0.35714285714285715</v>
      </c>
      <c r="E250">
        <f t="shared" si="35"/>
        <v>3.2818532818532864E-2</v>
      </c>
      <c r="F250">
        <f t="shared" si="36"/>
        <v>-0.20849420849420841</v>
      </c>
      <c r="G250">
        <v>0</v>
      </c>
      <c r="H250">
        <f t="shared" si="37"/>
        <v>0.2413127413127413</v>
      </c>
      <c r="I250">
        <f t="shared" si="38"/>
        <v>-1.0758287072798383</v>
      </c>
      <c r="J250">
        <f t="shared" si="39"/>
        <v>1.0758287072798383</v>
      </c>
      <c r="K250">
        <f t="shared" si="40"/>
        <v>0.65945757341683331</v>
      </c>
      <c r="L250">
        <f t="shared" si="41"/>
        <v>0.34054242658316664</v>
      </c>
      <c r="M250">
        <f t="shared" si="42"/>
        <v>1.5163977794943222</v>
      </c>
      <c r="N250">
        <f t="shared" si="43"/>
        <v>2.936491673103709</v>
      </c>
    </row>
    <row r="251" spans="1:14" x14ac:dyDescent="0.25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33"/>
        <v>0.49019607843137253</v>
      </c>
      <c r="D251">
        <f t="shared" si="34"/>
        <v>0.54054054054054046</v>
      </c>
      <c r="E251">
        <f t="shared" si="35"/>
        <v>3.0736618971912932E-2</v>
      </c>
      <c r="F251">
        <f t="shared" si="36"/>
        <v>-0.23423423423423428</v>
      </c>
      <c r="G251">
        <v>0</v>
      </c>
      <c r="H251">
        <f t="shared" si="37"/>
        <v>0.26497085320614727</v>
      </c>
      <c r="I251">
        <f t="shared" si="38"/>
        <v>-1.0635890745287924</v>
      </c>
      <c r="J251">
        <f t="shared" si="39"/>
        <v>1.0635890745287924</v>
      </c>
      <c r="K251">
        <f t="shared" si="40"/>
        <v>0.47480390464975097</v>
      </c>
      <c r="L251">
        <f t="shared" si="41"/>
        <v>0.52519609535024903</v>
      </c>
      <c r="M251">
        <f t="shared" si="42"/>
        <v>2.1061326375099441</v>
      </c>
      <c r="N251">
        <f t="shared" si="43"/>
        <v>1.904050713349474</v>
      </c>
    </row>
    <row r="252" spans="1:14" x14ac:dyDescent="0.25">
      <c r="A252" s="4">
        <f>IF('True_Odds_Calculator_2-way'!A253="","",'True_Odds_Calculator_2-way'!A253)</f>
        <v>1.68</v>
      </c>
      <c r="B252" s="4">
        <f>IF('True_Odds_Calculator_2-way'!B253="","",'True_Odds_Calculator_2-way'!B253)</f>
        <v>2.2799999999999998</v>
      </c>
      <c r="C252" s="4">
        <f t="shared" si="33"/>
        <v>0.59523809523809523</v>
      </c>
      <c r="D252">
        <f t="shared" si="34"/>
        <v>0.43859649122807021</v>
      </c>
      <c r="E252">
        <f t="shared" si="35"/>
        <v>3.383458646616555E-2</v>
      </c>
      <c r="F252">
        <f t="shared" si="36"/>
        <v>-0.2272347535505429</v>
      </c>
      <c r="G252">
        <v>0</v>
      </c>
      <c r="H252">
        <f t="shared" si="37"/>
        <v>0.26106934001670845</v>
      </c>
      <c r="I252">
        <f t="shared" si="38"/>
        <v>-1.0718661571406805</v>
      </c>
      <c r="J252">
        <f t="shared" si="39"/>
        <v>1.0718661571406805</v>
      </c>
      <c r="K252">
        <f t="shared" si="40"/>
        <v>0.57841282804125305</v>
      </c>
      <c r="L252">
        <f t="shared" si="41"/>
        <v>0.42158717195874679</v>
      </c>
      <c r="M252">
        <f t="shared" si="42"/>
        <v>1.728868986855663</v>
      </c>
      <c r="N252">
        <f t="shared" si="43"/>
        <v>2.3719886811400706</v>
      </c>
    </row>
    <row r="253" spans="1:14" x14ac:dyDescent="0.25">
      <c r="A253" s="4">
        <f>IF('True_Odds_Calculator_2-way'!A254="","",'True_Odds_Calculator_2-way'!A254)</f>
        <v>1.68</v>
      </c>
      <c r="B253" s="4">
        <f>IF('True_Odds_Calculator_2-way'!B254="","",'True_Odds_Calculator_2-way'!B254)</f>
        <v>2.27</v>
      </c>
      <c r="C253" s="4">
        <f t="shared" si="33"/>
        <v>0.59523809523809523</v>
      </c>
      <c r="D253">
        <f t="shared" si="34"/>
        <v>0.44052863436123346</v>
      </c>
      <c r="E253">
        <f t="shared" si="35"/>
        <v>3.5766729599328695E-2</v>
      </c>
      <c r="F253">
        <f t="shared" si="36"/>
        <v>-0.22645269561569115</v>
      </c>
      <c r="G253">
        <v>0</v>
      </c>
      <c r="H253">
        <f t="shared" si="37"/>
        <v>0.2622194252150199</v>
      </c>
      <c r="I253">
        <f t="shared" si="38"/>
        <v>-1.0760778282064791</v>
      </c>
      <c r="J253">
        <f t="shared" si="39"/>
        <v>1.0760778282064791</v>
      </c>
      <c r="K253">
        <f t="shared" si="40"/>
        <v>0.57745625010319412</v>
      </c>
      <c r="L253">
        <f t="shared" si="41"/>
        <v>0.42254374989680582</v>
      </c>
      <c r="M253">
        <f t="shared" si="42"/>
        <v>1.7317329231804059</v>
      </c>
      <c r="N253">
        <f t="shared" si="43"/>
        <v>2.3666188418222287</v>
      </c>
    </row>
    <row r="254" spans="1:14" x14ac:dyDescent="0.25">
      <c r="A254" s="4">
        <f>IF('True_Odds_Calculator_2-way'!A255="","",'True_Odds_Calculator_2-way'!A255)</f>
        <v>1.93</v>
      </c>
      <c r="B254" s="4">
        <f>IF('True_Odds_Calculator_2-way'!B255="","",'True_Odds_Calculator_2-way'!B255)</f>
        <v>1.98</v>
      </c>
      <c r="C254" s="4">
        <f t="shared" si="33"/>
        <v>0.5181347150259068</v>
      </c>
      <c r="D254">
        <f t="shared" si="34"/>
        <v>0.50505050505050508</v>
      </c>
      <c r="E254">
        <f t="shared" si="35"/>
        <v>2.3185220076411994E-2</v>
      </c>
      <c r="F254">
        <f t="shared" si="36"/>
        <v>-0.23849897943162168</v>
      </c>
      <c r="G254">
        <v>0</v>
      </c>
      <c r="H254">
        <f t="shared" si="37"/>
        <v>0.26168419950803373</v>
      </c>
      <c r="I254">
        <f t="shared" si="38"/>
        <v>-1.0474793930096669</v>
      </c>
      <c r="J254">
        <f t="shared" si="39"/>
        <v>1.0474793930096669</v>
      </c>
      <c r="K254">
        <f t="shared" si="40"/>
        <v>0.50654562421980165</v>
      </c>
      <c r="L254">
        <f t="shared" si="41"/>
        <v>0.49345437578019818</v>
      </c>
      <c r="M254">
        <f t="shared" si="42"/>
        <v>1.9741558354989901</v>
      </c>
      <c r="N254">
        <f t="shared" si="43"/>
        <v>2.0265298051494733</v>
      </c>
    </row>
    <row r="255" spans="1:14" x14ac:dyDescent="0.25">
      <c r="A255" s="4">
        <f>IF('True_Odds_Calculator_2-way'!A256="","",'True_Odds_Calculator_2-way'!A256)</f>
        <v>2.2599999999999998</v>
      </c>
      <c r="B255" s="4">
        <f>IF('True_Odds_Calculator_2-way'!B256="","",'True_Odds_Calculator_2-way'!B256)</f>
        <v>1.7</v>
      </c>
      <c r="C255" s="4">
        <f t="shared" si="33"/>
        <v>0.44247787610619471</v>
      </c>
      <c r="D255">
        <f t="shared" si="34"/>
        <v>0.58823529411764708</v>
      </c>
      <c r="E255">
        <f t="shared" si="35"/>
        <v>3.0713170223841679E-2</v>
      </c>
      <c r="F255">
        <f t="shared" si="36"/>
        <v>-0.2295679333680376</v>
      </c>
      <c r="G255">
        <v>0</v>
      </c>
      <c r="H255">
        <f t="shared" si="37"/>
        <v>0.26028110359187923</v>
      </c>
      <c r="I255">
        <f t="shared" si="38"/>
        <v>-1.0647942749998995</v>
      </c>
      <c r="J255">
        <f t="shared" si="39"/>
        <v>1.0647942749998995</v>
      </c>
      <c r="K255">
        <f t="shared" si="40"/>
        <v>0.42705098312484241</v>
      </c>
      <c r="L255">
        <f t="shared" si="41"/>
        <v>0.57294901687515787</v>
      </c>
      <c r="M255">
        <f t="shared" si="42"/>
        <v>2.3416407864998732</v>
      </c>
      <c r="N255">
        <f t="shared" si="43"/>
        <v>1.7453559924999296</v>
      </c>
    </row>
    <row r="256" spans="1:14" x14ac:dyDescent="0.25">
      <c r="A256" s="4">
        <f>IF('True_Odds_Calculator_2-way'!A257="","",'True_Odds_Calculator_2-way'!A257)</f>
        <v>1.6</v>
      </c>
      <c r="B256" s="4">
        <f>IF('True_Odds_Calculator_2-way'!B257="","",'True_Odds_Calculator_2-way'!B257)</f>
        <v>2.48</v>
      </c>
      <c r="C256" s="4">
        <f t="shared" si="33"/>
        <v>0.625</v>
      </c>
      <c r="D256">
        <f t="shared" si="34"/>
        <v>0.40322580645161293</v>
      </c>
      <c r="E256">
        <f t="shared" si="35"/>
        <v>2.8225806451612989E-2</v>
      </c>
      <c r="F256">
        <f t="shared" si="36"/>
        <v>-0.22379032258064502</v>
      </c>
      <c r="G256">
        <v>0</v>
      </c>
      <c r="H256">
        <f t="shared" si="37"/>
        <v>0.25201612903225806</v>
      </c>
      <c r="I256">
        <f t="shared" si="38"/>
        <v>-1.0611908999450224</v>
      </c>
      <c r="J256">
        <f t="shared" si="39"/>
        <v>1.0611908999450224</v>
      </c>
      <c r="K256">
        <f t="shared" si="40"/>
        <v>0.61098009187365931</v>
      </c>
      <c r="L256">
        <f t="shared" si="41"/>
        <v>0.38901990812634057</v>
      </c>
      <c r="M256">
        <f t="shared" si="42"/>
        <v>1.6367145399670135</v>
      </c>
      <c r="N256">
        <f t="shared" si="43"/>
        <v>2.5705625319186329</v>
      </c>
    </row>
    <row r="257" spans="1:14" x14ac:dyDescent="0.25">
      <c r="A257" s="4">
        <f>IF('True_Odds_Calculator_2-way'!A258="","",'True_Odds_Calculator_2-way'!A258)</f>
        <v>2.46</v>
      </c>
      <c r="B257" s="4">
        <f>IF('True_Odds_Calculator_2-way'!B258="","",'True_Odds_Calculator_2-way'!B258)</f>
        <v>1.61</v>
      </c>
      <c r="C257" s="4">
        <f t="shared" si="33"/>
        <v>0.4065040650406504</v>
      </c>
      <c r="D257">
        <f t="shared" si="34"/>
        <v>0.6211180124223602</v>
      </c>
      <c r="E257">
        <f t="shared" si="35"/>
        <v>2.7622077463010708E-2</v>
      </c>
      <c r="F257">
        <f t="shared" si="36"/>
        <v>-0.22486491945664788</v>
      </c>
      <c r="G257">
        <v>0</v>
      </c>
      <c r="H257">
        <f t="shared" si="37"/>
        <v>0.25248699691965859</v>
      </c>
      <c r="I257">
        <f t="shared" si="38"/>
        <v>-1.0596407579073908</v>
      </c>
      <c r="J257">
        <f t="shared" si="39"/>
        <v>1.0596407579073908</v>
      </c>
      <c r="K257">
        <f t="shared" si="40"/>
        <v>0.39260712822626126</v>
      </c>
      <c r="L257">
        <f t="shared" si="41"/>
        <v>0.60739287177373846</v>
      </c>
      <c r="M257">
        <f t="shared" si="42"/>
        <v>2.5470755065447905</v>
      </c>
      <c r="N257">
        <f t="shared" si="43"/>
        <v>1.646380862323509</v>
      </c>
    </row>
    <row r="258" spans="1:14" x14ac:dyDescent="0.25">
      <c r="A258" s="4">
        <f>IF('True_Odds_Calculator_2-way'!A259="","",'True_Odds_Calculator_2-way'!A259)</f>
        <v>2.0499999999999998</v>
      </c>
      <c r="B258" s="4">
        <f>IF('True_Odds_Calculator_2-way'!B259="","",'True_Odds_Calculator_2-way'!B259)</f>
        <v>1.85</v>
      </c>
      <c r="C258" s="4">
        <f t="shared" si="33"/>
        <v>0.48780487804878053</v>
      </c>
      <c r="D258">
        <f t="shared" si="34"/>
        <v>0.54054054054054046</v>
      </c>
      <c r="E258">
        <f t="shared" si="35"/>
        <v>2.8345418589321048E-2</v>
      </c>
      <c r="F258">
        <f t="shared" si="36"/>
        <v>-0.2353328938694792</v>
      </c>
      <c r="G258">
        <v>0</v>
      </c>
      <c r="H258">
        <f t="shared" si="37"/>
        <v>0.26367831245880025</v>
      </c>
      <c r="I258">
        <f t="shared" si="38"/>
        <v>-1.0585122480499263</v>
      </c>
      <c r="J258">
        <f t="shared" si="39"/>
        <v>1.0585122480499263</v>
      </c>
      <c r="K258">
        <f t="shared" si="40"/>
        <v>0.47361090692279612</v>
      </c>
      <c r="L258">
        <f t="shared" si="41"/>
        <v>0.52638909307720383</v>
      </c>
      <c r="M258">
        <f t="shared" si="42"/>
        <v>2.1114378604524222</v>
      </c>
      <c r="N258">
        <f t="shared" si="43"/>
        <v>1.8997354108424378</v>
      </c>
    </row>
    <row r="259" spans="1:14" x14ac:dyDescent="0.25">
      <c r="A259" s="4">
        <f>IF('True_Odds_Calculator_2-way'!A260="","",'True_Odds_Calculator_2-way'!A260)</f>
        <v>2.25</v>
      </c>
      <c r="B259" s="4">
        <f>IF('True_Odds_Calculator_2-way'!B260="","",'True_Odds_Calculator_2-way'!B260)</f>
        <v>1.7</v>
      </c>
      <c r="C259" s="4">
        <f t="shared" ref="C259:C322" si="44">1/A259</f>
        <v>0.44444444444444442</v>
      </c>
      <c r="D259">
        <f t="shared" ref="D259:D322" si="45">1/B259</f>
        <v>0.58823529411764708</v>
      </c>
      <c r="E259">
        <f t="shared" ref="E259:E322" si="46">C259+D259-1</f>
        <v>3.2679738562091387E-2</v>
      </c>
      <c r="F259">
        <f t="shared" ref="F259:F322" si="47">C259+D259-(C259*D259)-1</f>
        <v>-0.2287581699346406</v>
      </c>
      <c r="G259">
        <v>0</v>
      </c>
      <c r="H259">
        <f t="shared" ref="H259:H322" si="48">C259*D259</f>
        <v>0.26143790849673204</v>
      </c>
      <c r="I259">
        <f t="shared" ref="I259:I322" si="49">((-4*F259*H259)^0.5)/(2*F259)</f>
        <v>-1.0690449676496974</v>
      </c>
      <c r="J259">
        <f t="shared" ref="J259:J322" si="50">(-((-4*F259*H259)^0.5))/(2*F259)</f>
        <v>1.0690449676496974</v>
      </c>
      <c r="K259">
        <f t="shared" ref="K259:K322" si="51">IF(A259="","",(C259/($J259+C259-($J259*C259))))</f>
        <v>0.42802608489724608</v>
      </c>
      <c r="L259">
        <f t="shared" ref="L259:L322" si="52">IF(B259="","",(D259/($J259+D259-($J259*D259))))</f>
        <v>0.57197391510275408</v>
      </c>
      <c r="M259">
        <f t="shared" ref="M259:M322" si="53">IF(A259="","",1/K259)</f>
        <v>2.3363062095621219</v>
      </c>
      <c r="N259">
        <f t="shared" ref="N259:N322" si="54">IF(B259="","",1/L259)</f>
        <v>1.7483314773547878</v>
      </c>
    </row>
    <row r="260" spans="1:14" x14ac:dyDescent="0.25">
      <c r="A260" s="4">
        <f>IF('True_Odds_Calculator_2-way'!A261="","",'True_Odds_Calculator_2-way'!A261)</f>
        <v>2.29</v>
      </c>
      <c r="B260" s="4">
        <f>IF('True_Odds_Calculator_2-way'!B261="","",'True_Odds_Calculator_2-way'!B261)</f>
        <v>1.68</v>
      </c>
      <c r="C260" s="4">
        <f t="shared" si="44"/>
        <v>0.4366812227074236</v>
      </c>
      <c r="D260">
        <f t="shared" si="45"/>
        <v>0.59523809523809523</v>
      </c>
      <c r="E260">
        <f t="shared" si="46"/>
        <v>3.1919317945518833E-2</v>
      </c>
      <c r="F260">
        <f t="shared" si="47"/>
        <v>-0.22800998128509042</v>
      </c>
      <c r="G260">
        <v>0</v>
      </c>
      <c r="H260">
        <f t="shared" si="48"/>
        <v>0.25992929923060926</v>
      </c>
      <c r="I260">
        <f t="shared" si="49"/>
        <v>-1.0677035543974551</v>
      </c>
      <c r="J260">
        <f t="shared" si="50"/>
        <v>1.0677035543974551</v>
      </c>
      <c r="K260">
        <f t="shared" si="51"/>
        <v>0.42063861953679943</v>
      </c>
      <c r="L260">
        <f t="shared" si="52"/>
        <v>0.57936138046320074</v>
      </c>
      <c r="M260">
        <f t="shared" si="53"/>
        <v>2.3773375851727168</v>
      </c>
      <c r="N260">
        <f t="shared" si="54"/>
        <v>1.7260384169902692</v>
      </c>
    </row>
    <row r="261" spans="1:14" x14ac:dyDescent="0.25">
      <c r="A261" s="4">
        <f>IF('True_Odds_Calculator_2-way'!A262="","",'True_Odds_Calculator_2-way'!A262)</f>
        <v>2.35</v>
      </c>
      <c r="B261" s="4">
        <f>IF('True_Odds_Calculator_2-way'!B262="","",'True_Odds_Calculator_2-way'!B262)</f>
        <v>1.65</v>
      </c>
      <c r="C261" s="4">
        <f t="shared" si="44"/>
        <v>0.42553191489361702</v>
      </c>
      <c r="D261">
        <f t="shared" si="45"/>
        <v>0.60606060606060608</v>
      </c>
      <c r="E261">
        <f t="shared" si="46"/>
        <v>3.1592520954223158E-2</v>
      </c>
      <c r="F261">
        <f t="shared" si="47"/>
        <v>-0.22630560928433263</v>
      </c>
      <c r="G261">
        <v>0</v>
      </c>
      <c r="H261">
        <f t="shared" si="48"/>
        <v>0.25789813023855579</v>
      </c>
      <c r="I261">
        <f t="shared" si="49"/>
        <v>-1.0675210253672478</v>
      </c>
      <c r="J261">
        <f t="shared" si="50"/>
        <v>1.0675210253672478</v>
      </c>
      <c r="K261">
        <f t="shared" si="51"/>
        <v>0.40964242822822811</v>
      </c>
      <c r="L261">
        <f t="shared" si="52"/>
        <v>0.59035757177177173</v>
      </c>
      <c r="M261">
        <f t="shared" si="53"/>
        <v>2.4411533842457849</v>
      </c>
      <c r="N261">
        <f t="shared" si="54"/>
        <v>1.6938886664887112</v>
      </c>
    </row>
    <row r="262" spans="1:14" x14ac:dyDescent="0.25">
      <c r="A262" s="4">
        <f>IF('True_Odds_Calculator_2-way'!A263="","",'True_Odds_Calculator_2-way'!A263)</f>
        <v>2.21</v>
      </c>
      <c r="B262" s="4">
        <f>IF('True_Odds_Calculator_2-way'!B263="","",'True_Odds_Calculator_2-way'!B263)</f>
        <v>1.72</v>
      </c>
      <c r="C262" s="4">
        <f t="shared" si="44"/>
        <v>0.45248868778280543</v>
      </c>
      <c r="D262">
        <f t="shared" si="45"/>
        <v>0.58139534883720934</v>
      </c>
      <c r="E262">
        <f t="shared" si="46"/>
        <v>3.3884036620014824E-2</v>
      </c>
      <c r="F262">
        <f t="shared" si="47"/>
        <v>-0.2291907818583605</v>
      </c>
      <c r="G262">
        <v>0</v>
      </c>
      <c r="H262">
        <f t="shared" si="48"/>
        <v>0.26307481847837527</v>
      </c>
      <c r="I262">
        <f t="shared" si="49"/>
        <v>-1.0713739108887084</v>
      </c>
      <c r="J262">
        <f t="shared" si="50"/>
        <v>1.0713739108887084</v>
      </c>
      <c r="K262">
        <f t="shared" si="51"/>
        <v>0.43547132891069945</v>
      </c>
      <c r="L262">
        <f t="shared" si="52"/>
        <v>0.56452867108930049</v>
      </c>
      <c r="M262">
        <f t="shared" si="53"/>
        <v>2.2963624321753371</v>
      </c>
      <c r="N262">
        <f t="shared" si="54"/>
        <v>1.7713892158398703</v>
      </c>
    </row>
    <row r="263" spans="1:14" x14ac:dyDescent="0.25">
      <c r="A263" s="4">
        <f>IF('True_Odds_Calculator_2-way'!A264="","",'True_Odds_Calculator_2-way'!A264)</f>
        <v>1.72</v>
      </c>
      <c r="B263" s="4">
        <f>IF('True_Odds_Calculator_2-way'!B264="","",'True_Odds_Calculator_2-way'!B264)</f>
        <v>2.2000000000000002</v>
      </c>
      <c r="C263" s="4">
        <f t="shared" si="44"/>
        <v>0.58139534883720934</v>
      </c>
      <c r="D263">
        <f t="shared" si="45"/>
        <v>0.45454545454545453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0.5635083268962916</v>
      </c>
      <c r="L263">
        <f t="shared" si="52"/>
        <v>0.4364916731037084</v>
      </c>
      <c r="M263">
        <f t="shared" si="53"/>
        <v>1.7745966692414832</v>
      </c>
      <c r="N263">
        <f t="shared" si="54"/>
        <v>2.2909944487358058</v>
      </c>
    </row>
    <row r="264" spans="1:14" x14ac:dyDescent="0.25">
      <c r="A264" s="4">
        <f>IF('True_Odds_Calculator_2-way'!A265="","",'True_Odds_Calculator_2-way'!A265)</f>
        <v>2.2000000000000002</v>
      </c>
      <c r="B264" s="4">
        <f>IF('True_Odds_Calculator_2-way'!B265="","",'True_Odds_Calculator_2-way'!B265)</f>
        <v>1.72</v>
      </c>
      <c r="C264" s="4">
        <f t="shared" si="44"/>
        <v>0.45454545454545453</v>
      </c>
      <c r="D264">
        <f t="shared" si="45"/>
        <v>0.58139534883720934</v>
      </c>
      <c r="E264">
        <f t="shared" si="46"/>
        <v>3.5940803382663811E-2</v>
      </c>
      <c r="F264">
        <f t="shared" si="47"/>
        <v>-0.22832980972515859</v>
      </c>
      <c r="G264">
        <v>0</v>
      </c>
      <c r="H264">
        <f t="shared" si="48"/>
        <v>0.26427061310782241</v>
      </c>
      <c r="I264">
        <f t="shared" si="49"/>
        <v>-1.075828707279838</v>
      </c>
      <c r="J264">
        <f t="shared" si="50"/>
        <v>1.075828707279838</v>
      </c>
      <c r="K264">
        <f t="shared" si="51"/>
        <v>0.4364916731037084</v>
      </c>
      <c r="L264">
        <f t="shared" si="52"/>
        <v>0.5635083268962916</v>
      </c>
      <c r="M264">
        <f t="shared" si="53"/>
        <v>2.2909944487358058</v>
      </c>
      <c r="N264">
        <f t="shared" si="54"/>
        <v>1.7745966692414832</v>
      </c>
    </row>
    <row r="265" spans="1:14" x14ac:dyDescent="0.25">
      <c r="A265" s="4">
        <f>IF('True_Odds_Calculator_2-way'!A266="","",'True_Odds_Calculator_2-way'!A266)</f>
        <v>2</v>
      </c>
      <c r="B265" s="4">
        <f>IF('True_Odds_Calculator_2-way'!B266="","",'True_Odds_Calculator_2-way'!B266)</f>
        <v>1.89</v>
      </c>
      <c r="C265" s="4">
        <f t="shared" si="44"/>
        <v>0.5</v>
      </c>
      <c r="D265">
        <f t="shared" si="45"/>
        <v>0.52910052910052918</v>
      </c>
      <c r="E265">
        <f t="shared" si="46"/>
        <v>2.9100529100529293E-2</v>
      </c>
      <c r="F265">
        <f t="shared" si="47"/>
        <v>-0.23544973544973535</v>
      </c>
      <c r="G265">
        <v>0</v>
      </c>
      <c r="H265">
        <f t="shared" si="48"/>
        <v>0.26455026455026459</v>
      </c>
      <c r="I265">
        <f t="shared" si="49"/>
        <v>-1.0599978800063603</v>
      </c>
      <c r="J265">
        <f t="shared" si="50"/>
        <v>1.0599978800063603</v>
      </c>
      <c r="K265">
        <f t="shared" si="51"/>
        <v>0.48543739277873066</v>
      </c>
      <c r="L265">
        <f t="shared" si="52"/>
        <v>0.51456260722126923</v>
      </c>
      <c r="M265">
        <f t="shared" si="53"/>
        <v>2.0599978800063603</v>
      </c>
      <c r="N265">
        <f t="shared" si="54"/>
        <v>1.9433981132056606</v>
      </c>
    </row>
    <row r="266" spans="1:14" x14ac:dyDescent="0.25">
      <c r="A266" s="4">
        <f>IF('True_Odds_Calculator_2-way'!A267="","",'True_Odds_Calculator_2-way'!A267)</f>
        <v>2.54</v>
      </c>
      <c r="B266" s="4">
        <f>IF('True_Odds_Calculator_2-way'!B267="","",'True_Odds_Calculator_2-way'!B267)</f>
        <v>1.56</v>
      </c>
      <c r="C266" s="4">
        <f t="shared" si="44"/>
        <v>0.39370078740157477</v>
      </c>
      <c r="D266">
        <f t="shared" si="45"/>
        <v>0.64102564102564097</v>
      </c>
      <c r="E266">
        <f t="shared" si="46"/>
        <v>3.4726428427215739E-2</v>
      </c>
      <c r="F266">
        <f t="shared" si="47"/>
        <v>-0.21764587118917833</v>
      </c>
      <c r="G266">
        <v>0</v>
      </c>
      <c r="H266">
        <f t="shared" si="48"/>
        <v>0.25237229961639407</v>
      </c>
      <c r="I266">
        <f t="shared" si="49"/>
        <v>-1.0768262306348699</v>
      </c>
      <c r="J266">
        <f t="shared" si="50"/>
        <v>1.0768262306348699</v>
      </c>
      <c r="K266">
        <f t="shared" si="51"/>
        <v>0.37617851153011422</v>
      </c>
      <c r="L266">
        <f t="shared" si="52"/>
        <v>0.62382148846988572</v>
      </c>
      <c r="M266">
        <f t="shared" si="53"/>
        <v>2.6583123951776999</v>
      </c>
      <c r="N266">
        <f t="shared" si="54"/>
        <v>1.6030226891555273</v>
      </c>
    </row>
    <row r="267" spans="1:14" x14ac:dyDescent="0.25">
      <c r="A267" s="4">
        <f>IF('True_Odds_Calculator_2-way'!A268="","",'True_Odds_Calculator_2-way'!A268)</f>
        <v>2.77</v>
      </c>
      <c r="B267" s="4">
        <f>IF('True_Odds_Calculator_2-way'!B268="","",'True_Odds_Calculator_2-way'!B268)</f>
        <v>1.49</v>
      </c>
      <c r="C267" s="4">
        <f t="shared" si="44"/>
        <v>0.36101083032490977</v>
      </c>
      <c r="D267">
        <f t="shared" si="45"/>
        <v>0.67114093959731547</v>
      </c>
      <c r="E267">
        <f t="shared" si="46"/>
        <v>3.2151769922225348E-2</v>
      </c>
      <c r="F267">
        <f t="shared" si="47"/>
        <v>-0.21013737794684162</v>
      </c>
      <c r="G267">
        <v>0</v>
      </c>
      <c r="H267">
        <f t="shared" si="48"/>
        <v>0.24228914786906697</v>
      </c>
      <c r="I267">
        <f t="shared" si="49"/>
        <v>-1.0737800400040416</v>
      </c>
      <c r="J267">
        <f t="shared" si="50"/>
        <v>1.0737800400040416</v>
      </c>
      <c r="K267">
        <f t="shared" si="51"/>
        <v>0.34475736616836322</v>
      </c>
      <c r="L267">
        <f t="shared" si="52"/>
        <v>0.65524263383163672</v>
      </c>
      <c r="M267">
        <f t="shared" si="53"/>
        <v>2.9005906708071532</v>
      </c>
      <c r="N267">
        <f t="shared" si="54"/>
        <v>1.5261522196019803</v>
      </c>
    </row>
    <row r="268" spans="1:14" x14ac:dyDescent="0.25">
      <c r="A268" s="4">
        <f>IF('True_Odds_Calculator_2-way'!A269="","",'True_Odds_Calculator_2-way'!A269)</f>
        <v>2.66</v>
      </c>
      <c r="B268" s="4">
        <f>IF('True_Odds_Calculator_2-way'!B269="","",'True_Odds_Calculator_2-way'!B269)</f>
        <v>1.52</v>
      </c>
      <c r="C268" s="4">
        <f t="shared" si="44"/>
        <v>0.37593984962406013</v>
      </c>
      <c r="D268">
        <f t="shared" si="45"/>
        <v>0.65789473684210531</v>
      </c>
      <c r="E268">
        <f t="shared" si="46"/>
        <v>3.383458646616555E-2</v>
      </c>
      <c r="F268">
        <f t="shared" si="47"/>
        <v>-0.21349426197071608</v>
      </c>
      <c r="G268">
        <v>0</v>
      </c>
      <c r="H268">
        <f t="shared" si="48"/>
        <v>0.24732884843688169</v>
      </c>
      <c r="I268">
        <f t="shared" si="49"/>
        <v>-1.0763271222740445</v>
      </c>
      <c r="J268">
        <f t="shared" si="50"/>
        <v>1.0763271222740445</v>
      </c>
      <c r="K268">
        <f t="shared" si="51"/>
        <v>0.35884699293592515</v>
      </c>
      <c r="L268">
        <f t="shared" si="52"/>
        <v>0.64115300706407474</v>
      </c>
      <c r="M268">
        <f t="shared" si="53"/>
        <v>2.7867030229749132</v>
      </c>
      <c r="N268">
        <f t="shared" si="54"/>
        <v>1.559690103582503</v>
      </c>
    </row>
    <row r="269" spans="1:14" x14ac:dyDescent="0.25">
      <c r="A269" s="4">
        <f>IF('True_Odds_Calculator_2-way'!A270="","",'True_Odds_Calculator_2-way'!A270)</f>
        <v>1.88</v>
      </c>
      <c r="B269" s="4">
        <f>IF('True_Odds_Calculator_2-way'!B270="","",'True_Odds_Calculator_2-way'!B270)</f>
        <v>1.97</v>
      </c>
      <c r="C269" s="4">
        <f t="shared" si="44"/>
        <v>0.53191489361702127</v>
      </c>
      <c r="D269">
        <f t="shared" si="45"/>
        <v>0.50761421319796951</v>
      </c>
      <c r="E269">
        <f t="shared" si="46"/>
        <v>3.9529106814990778E-2</v>
      </c>
      <c r="F269">
        <f t="shared" si="47"/>
        <v>-0.23047845339669515</v>
      </c>
      <c r="G269">
        <v>0</v>
      </c>
      <c r="H269">
        <f t="shared" si="48"/>
        <v>0.27000756021168593</v>
      </c>
      <c r="I269">
        <f t="shared" si="49"/>
        <v>-1.0823626487770475</v>
      </c>
      <c r="J269">
        <f t="shared" si="50"/>
        <v>1.0823626487770475</v>
      </c>
      <c r="K269">
        <f t="shared" si="51"/>
        <v>0.5121693667101358</v>
      </c>
      <c r="L269">
        <f t="shared" si="52"/>
        <v>0.48783063328986415</v>
      </c>
      <c r="M269">
        <f t="shared" si="53"/>
        <v>1.9524791309238021</v>
      </c>
      <c r="N269">
        <f t="shared" si="54"/>
        <v>2.049891769313736</v>
      </c>
    </row>
    <row r="270" spans="1:14" x14ac:dyDescent="0.25">
      <c r="A270" s="4">
        <f>IF('True_Odds_Calculator_2-way'!A271="","",'True_Odds_Calculator_2-way'!A271)</f>
        <v>2.29</v>
      </c>
      <c r="B270" s="4">
        <f>IF('True_Odds_Calculator_2-way'!B271="","",'True_Odds_Calculator_2-way'!B271)</f>
        <v>1.65</v>
      </c>
      <c r="C270" s="4">
        <f t="shared" si="44"/>
        <v>0.4366812227074236</v>
      </c>
      <c r="D270">
        <f t="shared" si="45"/>
        <v>0.60606060606060608</v>
      </c>
      <c r="E270">
        <f t="shared" si="46"/>
        <v>4.2741828768029677E-2</v>
      </c>
      <c r="F270">
        <f t="shared" si="47"/>
        <v>-0.22191345772131799</v>
      </c>
      <c r="G270">
        <v>0</v>
      </c>
      <c r="H270">
        <f t="shared" si="48"/>
        <v>0.26465528648934766</v>
      </c>
      <c r="I270">
        <f t="shared" si="49"/>
        <v>-1.0920649448492679</v>
      </c>
      <c r="J270">
        <f t="shared" si="50"/>
        <v>1.0920649448492679</v>
      </c>
      <c r="K270">
        <f t="shared" si="51"/>
        <v>0.41515071290017352</v>
      </c>
      <c r="L270">
        <f t="shared" si="52"/>
        <v>0.58484928709982642</v>
      </c>
      <c r="M270">
        <f t="shared" si="53"/>
        <v>2.408763778855556</v>
      </c>
      <c r="N270">
        <f t="shared" si="54"/>
        <v>1.709842214152024</v>
      </c>
    </row>
    <row r="271" spans="1:14" x14ac:dyDescent="0.25">
      <c r="A271" s="4">
        <f>IF('True_Odds_Calculator_2-way'!A272="","",'True_Odds_Calculator_2-way'!A272)</f>
        <v>2.1</v>
      </c>
      <c r="B271" s="4">
        <f>IF('True_Odds_Calculator_2-way'!B272="","",'True_Odds_Calculator_2-way'!B272)</f>
        <v>1.76</v>
      </c>
      <c r="C271" s="4">
        <f t="shared" si="44"/>
        <v>0.47619047619047616</v>
      </c>
      <c r="D271">
        <f t="shared" si="45"/>
        <v>0.56818181818181823</v>
      </c>
      <c r="E271">
        <f t="shared" si="46"/>
        <v>4.4372294372294396E-2</v>
      </c>
      <c r="F271">
        <f t="shared" si="47"/>
        <v>-0.22619047619047616</v>
      </c>
      <c r="G271">
        <v>0</v>
      </c>
      <c r="H271">
        <f t="shared" si="48"/>
        <v>0.27056277056277056</v>
      </c>
      <c r="I271">
        <f t="shared" si="49"/>
        <v>-1.0936965981495177</v>
      </c>
      <c r="J271">
        <f t="shared" si="50"/>
        <v>1.0936965981495177</v>
      </c>
      <c r="K271">
        <f t="shared" si="51"/>
        <v>0.45391281192057903</v>
      </c>
      <c r="L271">
        <f t="shared" si="52"/>
        <v>0.54608718807942114</v>
      </c>
      <c r="M271">
        <f t="shared" si="53"/>
        <v>2.2030662579644695</v>
      </c>
      <c r="N271">
        <f t="shared" si="54"/>
        <v>1.8312094145936331</v>
      </c>
    </row>
    <row r="272" spans="1:14" x14ac:dyDescent="0.25">
      <c r="A272" s="4">
        <f>IF('True_Odds_Calculator_2-way'!A273="","",'True_Odds_Calculator_2-way'!A273)</f>
        <v>2.1</v>
      </c>
      <c r="B272" s="4">
        <f>IF('True_Odds_Calculator_2-way'!B273="","",'True_Odds_Calculator_2-way'!B273)</f>
        <v>1.76</v>
      </c>
      <c r="C272" s="4">
        <f t="shared" si="44"/>
        <v>0.47619047619047616</v>
      </c>
      <c r="D272">
        <f t="shared" si="45"/>
        <v>0.56818181818181823</v>
      </c>
      <c r="E272">
        <f t="shared" si="46"/>
        <v>4.4372294372294396E-2</v>
      </c>
      <c r="F272">
        <f t="shared" si="47"/>
        <v>-0.22619047619047616</v>
      </c>
      <c r="G272">
        <v>0</v>
      </c>
      <c r="H272">
        <f t="shared" si="48"/>
        <v>0.27056277056277056</v>
      </c>
      <c r="I272">
        <f t="shared" si="49"/>
        <v>-1.0936965981495177</v>
      </c>
      <c r="J272">
        <f t="shared" si="50"/>
        <v>1.0936965981495177</v>
      </c>
      <c r="K272">
        <f t="shared" si="51"/>
        <v>0.45391281192057903</v>
      </c>
      <c r="L272">
        <f t="shared" si="52"/>
        <v>0.54608718807942114</v>
      </c>
      <c r="M272">
        <f t="shared" si="53"/>
        <v>2.2030662579644695</v>
      </c>
      <c r="N272">
        <f t="shared" si="54"/>
        <v>1.8312094145936331</v>
      </c>
    </row>
    <row r="273" spans="1:14" x14ac:dyDescent="0.25">
      <c r="A273" s="4">
        <f>IF('True_Odds_Calculator_2-way'!A274="","",'True_Odds_Calculator_2-way'!A274)</f>
        <v>2.17</v>
      </c>
      <c r="B273" s="4">
        <f>IF('True_Odds_Calculator_2-way'!B274="","",'True_Odds_Calculator_2-way'!B274)</f>
        <v>1.71</v>
      </c>
      <c r="C273" s="4">
        <f t="shared" si="44"/>
        <v>0.46082949308755761</v>
      </c>
      <c r="D273">
        <f t="shared" si="45"/>
        <v>0.58479532163742687</v>
      </c>
      <c r="E273">
        <f t="shared" si="46"/>
        <v>4.5624814724984475E-2</v>
      </c>
      <c r="F273">
        <f t="shared" si="47"/>
        <v>-0.22386611690516611</v>
      </c>
      <c r="G273">
        <v>0</v>
      </c>
      <c r="H273">
        <f t="shared" si="48"/>
        <v>0.26949093163015064</v>
      </c>
      <c r="I273">
        <f t="shared" si="49"/>
        <v>-1.097180031127722</v>
      </c>
      <c r="J273">
        <f t="shared" si="50"/>
        <v>1.097180031127722</v>
      </c>
      <c r="K273">
        <f t="shared" si="51"/>
        <v>0.43788576490825809</v>
      </c>
      <c r="L273">
        <f t="shared" si="52"/>
        <v>0.56211423509174197</v>
      </c>
      <c r="M273">
        <f t="shared" si="53"/>
        <v>2.283700636419435</v>
      </c>
      <c r="N273">
        <f t="shared" si="54"/>
        <v>1.7789978221006826</v>
      </c>
    </row>
    <row r="274" spans="1:14" x14ac:dyDescent="0.25">
      <c r="A274" s="4">
        <f>IF('True_Odds_Calculator_2-way'!A275="","",'True_Odds_Calculator_2-way'!A275)</f>
        <v>1.96</v>
      </c>
      <c r="B274" s="4">
        <f>IF('True_Odds_Calculator_2-way'!B275="","",'True_Odds_Calculator_2-way'!B275)</f>
        <v>1.89</v>
      </c>
      <c r="C274" s="4">
        <f t="shared" si="44"/>
        <v>0.51020408163265307</v>
      </c>
      <c r="D274">
        <f t="shared" si="45"/>
        <v>0.52910052910052918</v>
      </c>
      <c r="E274">
        <f t="shared" si="46"/>
        <v>3.9304610733182255E-2</v>
      </c>
      <c r="F274">
        <f t="shared" si="47"/>
        <v>-0.23064463880790409</v>
      </c>
      <c r="G274">
        <v>0</v>
      </c>
      <c r="H274">
        <f t="shared" si="48"/>
        <v>0.26994924954108634</v>
      </c>
      <c r="I274">
        <f t="shared" si="49"/>
        <v>-1.0818558060197889</v>
      </c>
      <c r="J274">
        <f t="shared" si="50"/>
        <v>1.0818558060197889</v>
      </c>
      <c r="K274">
        <f t="shared" si="51"/>
        <v>0.49053715233296324</v>
      </c>
      <c r="L274">
        <f t="shared" si="52"/>
        <v>0.50946284766703676</v>
      </c>
      <c r="M274">
        <f t="shared" si="53"/>
        <v>2.0385815737789974</v>
      </c>
      <c r="N274">
        <f t="shared" si="54"/>
        <v>1.9628516673576117</v>
      </c>
    </row>
    <row r="275" spans="1:14" x14ac:dyDescent="0.25">
      <c r="A275" s="4">
        <f>IF('True_Odds_Calculator_2-way'!A276="","",'True_Odds_Calculator_2-way'!A276)</f>
        <v>2.0099999999999998</v>
      </c>
      <c r="B275" s="4">
        <f>IF('True_Odds_Calculator_2-way'!B276="","",'True_Odds_Calculator_2-way'!B276)</f>
        <v>1.85</v>
      </c>
      <c r="C275" s="4">
        <f t="shared" si="44"/>
        <v>0.49751243781094534</v>
      </c>
      <c r="D275">
        <f t="shared" si="45"/>
        <v>0.54054054054054046</v>
      </c>
      <c r="E275">
        <f t="shared" si="46"/>
        <v>3.80529783514858E-2</v>
      </c>
      <c r="F275">
        <f t="shared" si="47"/>
        <v>-0.23087266370848458</v>
      </c>
      <c r="G275">
        <v>0</v>
      </c>
      <c r="H275">
        <f t="shared" si="48"/>
        <v>0.26892564205997044</v>
      </c>
      <c r="I275">
        <f t="shared" si="49"/>
        <v>-1.0792693660942112</v>
      </c>
      <c r="J275">
        <f t="shared" si="50"/>
        <v>1.0792693660942112</v>
      </c>
      <c r="K275">
        <f t="shared" si="51"/>
        <v>0.47845469244925098</v>
      </c>
      <c r="L275">
        <f t="shared" si="52"/>
        <v>0.52154530755074879</v>
      </c>
      <c r="M275">
        <f t="shared" si="53"/>
        <v>2.0900620597551534</v>
      </c>
      <c r="N275">
        <f t="shared" si="54"/>
        <v>1.91737896118008</v>
      </c>
    </row>
    <row r="276" spans="1:14" x14ac:dyDescent="0.25">
      <c r="A276" s="4">
        <f>IF('True_Odds_Calculator_2-way'!A277="","",'True_Odds_Calculator_2-way'!A277)</f>
        <v>1.8</v>
      </c>
      <c r="B276" s="4">
        <f>IF('True_Odds_Calculator_2-way'!B277="","",'True_Odds_Calculator_2-way'!B277)</f>
        <v>2.0499999999999998</v>
      </c>
      <c r="C276" s="4">
        <f t="shared" si="44"/>
        <v>0.55555555555555558</v>
      </c>
      <c r="D276">
        <f t="shared" si="45"/>
        <v>0.48780487804878053</v>
      </c>
      <c r="E276">
        <f t="shared" si="46"/>
        <v>4.3360433604336057E-2</v>
      </c>
      <c r="F276">
        <f t="shared" si="47"/>
        <v>-0.22764227642276424</v>
      </c>
      <c r="G276">
        <v>0</v>
      </c>
      <c r="H276">
        <f t="shared" si="48"/>
        <v>0.2710027100271003</v>
      </c>
      <c r="I276">
        <f t="shared" si="49"/>
        <v>-1.091089451179962</v>
      </c>
      <c r="J276">
        <f t="shared" si="50"/>
        <v>1.091089451179962</v>
      </c>
      <c r="K276">
        <f t="shared" si="51"/>
        <v>0.533939444035328</v>
      </c>
      <c r="L276">
        <f t="shared" si="52"/>
        <v>0.466060555964672</v>
      </c>
      <c r="M276">
        <f t="shared" si="53"/>
        <v>1.8728715609439694</v>
      </c>
      <c r="N276">
        <f t="shared" si="54"/>
        <v>2.1456439237389602</v>
      </c>
    </row>
    <row r="277" spans="1:14" x14ac:dyDescent="0.25">
      <c r="A277" s="4">
        <f>IF('True_Odds_Calculator_2-way'!A278="","",'True_Odds_Calculator_2-way'!A278)</f>
        <v>2.06</v>
      </c>
      <c r="B277" s="4">
        <f>IF('True_Odds_Calculator_2-way'!B278="","",'True_Odds_Calculator_2-way'!B278)</f>
        <v>1.81</v>
      </c>
      <c r="C277" s="4">
        <f t="shared" si="44"/>
        <v>0.4854368932038835</v>
      </c>
      <c r="D277">
        <f t="shared" si="45"/>
        <v>0.5524861878453039</v>
      </c>
      <c r="E277">
        <f t="shared" si="46"/>
        <v>3.7923081049187513E-2</v>
      </c>
      <c r="F277">
        <f t="shared" si="47"/>
        <v>-0.23027409751649397</v>
      </c>
      <c r="G277">
        <v>0</v>
      </c>
      <c r="H277">
        <f t="shared" si="48"/>
        <v>0.26819717856568148</v>
      </c>
      <c r="I277">
        <f t="shared" si="49"/>
        <v>-1.079206513730294</v>
      </c>
      <c r="J277">
        <f t="shared" si="50"/>
        <v>1.079206513730294</v>
      </c>
      <c r="K277">
        <f t="shared" si="51"/>
        <v>0.46642685075531992</v>
      </c>
      <c r="L277">
        <f t="shared" si="52"/>
        <v>0.5335731492446798</v>
      </c>
      <c r="M277">
        <f t="shared" si="53"/>
        <v>2.1439589045541121</v>
      </c>
      <c r="N277">
        <f t="shared" si="54"/>
        <v>1.8741572761215382</v>
      </c>
    </row>
    <row r="278" spans="1:14" x14ac:dyDescent="0.25">
      <c r="A278" s="4">
        <f>IF('True_Odds_Calculator_2-way'!A279="","",'True_Odds_Calculator_2-way'!A279)</f>
        <v>1.71</v>
      </c>
      <c r="B278" s="4">
        <f>IF('True_Odds_Calculator_2-way'!B279="","",'True_Odds_Calculator_2-way'!B279)</f>
        <v>2.1800000000000002</v>
      </c>
      <c r="C278" s="4">
        <f t="shared" si="44"/>
        <v>0.58479532163742687</v>
      </c>
      <c r="D278">
        <f t="shared" si="45"/>
        <v>0.4587155963302752</v>
      </c>
      <c r="E278">
        <f t="shared" si="46"/>
        <v>4.3510917967702012E-2</v>
      </c>
      <c r="F278">
        <f t="shared" si="47"/>
        <v>-0.2247438167283653</v>
      </c>
      <c r="G278">
        <v>0</v>
      </c>
      <c r="H278">
        <f t="shared" si="48"/>
        <v>0.26825473469606737</v>
      </c>
      <c r="I278">
        <f t="shared" si="49"/>
        <v>-1.0925210715205449</v>
      </c>
      <c r="J278">
        <f t="shared" si="50"/>
        <v>1.0925210715205449</v>
      </c>
      <c r="K278">
        <f t="shared" si="51"/>
        <v>0.56316137506401553</v>
      </c>
      <c r="L278">
        <f t="shared" si="52"/>
        <v>0.43683862493598452</v>
      </c>
      <c r="M278">
        <f t="shared" si="53"/>
        <v>1.7756899607795869</v>
      </c>
      <c r="N278">
        <f t="shared" si="54"/>
        <v>2.2891748643942433</v>
      </c>
    </row>
    <row r="279" spans="1:14" x14ac:dyDescent="0.25">
      <c r="A279" s="4">
        <f>IF('True_Odds_Calculator_2-way'!A280="","",'True_Odds_Calculator_2-way'!A280)</f>
        <v>1.98</v>
      </c>
      <c r="B279" s="4">
        <f>IF('True_Odds_Calculator_2-way'!B280="","",'True_Odds_Calculator_2-way'!B280)</f>
        <v>1.88</v>
      </c>
      <c r="C279" s="4">
        <f t="shared" si="44"/>
        <v>0.50505050505050508</v>
      </c>
      <c r="D279">
        <f t="shared" si="45"/>
        <v>0.53191489361702127</v>
      </c>
      <c r="E279">
        <f t="shared" si="46"/>
        <v>3.6965398667526461E-2</v>
      </c>
      <c r="F279">
        <f t="shared" si="47"/>
        <v>-0.23167848699763582</v>
      </c>
      <c r="G279">
        <v>0</v>
      </c>
      <c r="H279">
        <f t="shared" si="48"/>
        <v>0.26864388566516229</v>
      </c>
      <c r="I279">
        <f t="shared" si="49"/>
        <v>-1.0768262306348704</v>
      </c>
      <c r="J279">
        <f t="shared" si="50"/>
        <v>1.0768262306348704</v>
      </c>
      <c r="K279">
        <f t="shared" si="51"/>
        <v>0.4865494129951195</v>
      </c>
      <c r="L279">
        <f t="shared" si="52"/>
        <v>0.51345058700488033</v>
      </c>
      <c r="M279">
        <f t="shared" si="53"/>
        <v>2.0552897060221729</v>
      </c>
      <c r="N279">
        <f t="shared" si="54"/>
        <v>1.947607082958686</v>
      </c>
    </row>
    <row r="280" spans="1:14" x14ac:dyDescent="0.25">
      <c r="A280" s="4">
        <f>IF('True_Odds_Calculator_2-way'!A281="","",'True_Odds_Calculator_2-way'!A281)</f>
        <v>1.96</v>
      </c>
      <c r="B280" s="4">
        <f>IF('True_Odds_Calculator_2-way'!B281="","",'True_Odds_Calculator_2-way'!B281)</f>
        <v>1.89</v>
      </c>
      <c r="C280" s="4">
        <f t="shared" si="44"/>
        <v>0.51020408163265307</v>
      </c>
      <c r="D280">
        <f t="shared" si="45"/>
        <v>0.52910052910052918</v>
      </c>
      <c r="E280">
        <f t="shared" si="46"/>
        <v>3.9304610733182255E-2</v>
      </c>
      <c r="F280">
        <f t="shared" si="47"/>
        <v>-0.23064463880790409</v>
      </c>
      <c r="G280">
        <v>0</v>
      </c>
      <c r="H280">
        <f t="shared" si="48"/>
        <v>0.26994924954108634</v>
      </c>
      <c r="I280">
        <f t="shared" si="49"/>
        <v>-1.0818558060197889</v>
      </c>
      <c r="J280">
        <f t="shared" si="50"/>
        <v>1.0818558060197889</v>
      </c>
      <c r="K280">
        <f t="shared" si="51"/>
        <v>0.49053715233296324</v>
      </c>
      <c r="L280">
        <f t="shared" si="52"/>
        <v>0.50946284766703676</v>
      </c>
      <c r="M280">
        <f t="shared" si="53"/>
        <v>2.0385815737789974</v>
      </c>
      <c r="N280">
        <f t="shared" si="54"/>
        <v>1.9628516673576117</v>
      </c>
    </row>
    <row r="281" spans="1:14" x14ac:dyDescent="0.25">
      <c r="A281" s="4">
        <f>IF('True_Odds_Calculator_2-way'!A282="","",'True_Odds_Calculator_2-way'!A282)</f>
        <v>1.82</v>
      </c>
      <c r="B281" s="4">
        <f>IF('True_Odds_Calculator_2-way'!B282="","",'True_Odds_Calculator_2-way'!B282)</f>
        <v>2.0499999999999998</v>
      </c>
      <c r="C281" s="4">
        <f t="shared" si="44"/>
        <v>0.54945054945054939</v>
      </c>
      <c r="D281">
        <f t="shared" si="45"/>
        <v>0.48780487804878053</v>
      </c>
      <c r="E281">
        <f t="shared" si="46"/>
        <v>3.7255427499329974E-2</v>
      </c>
      <c r="F281">
        <f t="shared" si="47"/>
        <v>-0.23076923076923073</v>
      </c>
      <c r="G281">
        <v>0</v>
      </c>
      <c r="H281">
        <f t="shared" si="48"/>
        <v>0.2680246582685607</v>
      </c>
      <c r="I281">
        <f t="shared" si="49"/>
        <v>-1.0777013435226059</v>
      </c>
      <c r="J281">
        <f t="shared" si="50"/>
        <v>1.0777013435226059</v>
      </c>
      <c r="K281">
        <f t="shared" si="51"/>
        <v>0.53086584011754934</v>
      </c>
      <c r="L281">
        <f t="shared" si="52"/>
        <v>0.46913415988245072</v>
      </c>
      <c r="M281">
        <f t="shared" si="53"/>
        <v>1.883715101688537</v>
      </c>
      <c r="N281">
        <f t="shared" si="54"/>
        <v>2.1315864106987359</v>
      </c>
    </row>
    <row r="282" spans="1:14" x14ac:dyDescent="0.25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1.87</v>
      </c>
      <c r="C282" s="4">
        <f t="shared" si="44"/>
        <v>0.50505050505050508</v>
      </c>
      <c r="D282">
        <f t="shared" si="45"/>
        <v>0.53475935828876997</v>
      </c>
      <c r="E282">
        <f t="shared" si="46"/>
        <v>3.9809863339275164E-2</v>
      </c>
      <c r="F282">
        <f t="shared" si="47"/>
        <v>-0.23027062064495207</v>
      </c>
      <c r="G282">
        <v>0</v>
      </c>
      <c r="H282">
        <f t="shared" si="48"/>
        <v>0.27008048398422729</v>
      </c>
      <c r="I282">
        <f t="shared" si="49"/>
        <v>-1.0829972051127195</v>
      </c>
      <c r="J282">
        <f t="shared" si="50"/>
        <v>1.0829972051127195</v>
      </c>
      <c r="K282">
        <f t="shared" si="51"/>
        <v>0.48512197344640295</v>
      </c>
      <c r="L282">
        <f t="shared" si="52"/>
        <v>0.51487802655359671</v>
      </c>
      <c r="M282">
        <f t="shared" si="53"/>
        <v>2.0613372610104652</v>
      </c>
      <c r="N282">
        <f t="shared" si="54"/>
        <v>1.9422075684480664</v>
      </c>
    </row>
    <row r="283" spans="1:14" x14ac:dyDescent="0.25">
      <c r="A283" s="4">
        <f>IF('True_Odds_Calculator_2-way'!A284="","",'True_Odds_Calculator_2-way'!A284)</f>
        <v>2.23</v>
      </c>
      <c r="B283" s="4">
        <f>IF('True_Odds_Calculator_2-way'!B284="","",'True_Odds_Calculator_2-way'!B284)</f>
        <v>1.68</v>
      </c>
      <c r="C283" s="4">
        <f t="shared" si="44"/>
        <v>0.44843049327354262</v>
      </c>
      <c r="D283">
        <f t="shared" si="45"/>
        <v>0.59523809523809523</v>
      </c>
      <c r="E283">
        <f t="shared" si="46"/>
        <v>4.3668588511637907E-2</v>
      </c>
      <c r="F283">
        <f t="shared" si="47"/>
        <v>-0.22325432415118507</v>
      </c>
      <c r="G283">
        <v>0</v>
      </c>
      <c r="H283">
        <f t="shared" si="48"/>
        <v>0.26692291266282298</v>
      </c>
      <c r="I283">
        <f t="shared" si="49"/>
        <v>-1.0934350421017387</v>
      </c>
      <c r="J283">
        <f t="shared" si="50"/>
        <v>1.0934350421017387</v>
      </c>
      <c r="K283">
        <f t="shared" si="51"/>
        <v>0.42645285311617104</v>
      </c>
      <c r="L283">
        <f t="shared" si="52"/>
        <v>0.57354714688382902</v>
      </c>
      <c r="M283">
        <f t="shared" si="53"/>
        <v>2.3449251017851385</v>
      </c>
      <c r="N283">
        <f t="shared" si="54"/>
        <v>1.743535828629182</v>
      </c>
    </row>
    <row r="284" spans="1:14" x14ac:dyDescent="0.25">
      <c r="A284" s="4">
        <f>IF('True_Odds_Calculator_2-way'!A285="","",'True_Odds_Calculator_2-way'!A285)</f>
        <v>2.0499999999999998</v>
      </c>
      <c r="B284" s="4">
        <f>IF('True_Odds_Calculator_2-way'!B285="","",'True_Odds_Calculator_2-way'!B285)</f>
        <v>1.82</v>
      </c>
      <c r="C284" s="4">
        <f t="shared" si="44"/>
        <v>0.48780487804878053</v>
      </c>
      <c r="D284">
        <f t="shared" si="45"/>
        <v>0.54945054945054939</v>
      </c>
      <c r="E284">
        <f t="shared" si="46"/>
        <v>3.7255427499329974E-2</v>
      </c>
      <c r="F284">
        <f t="shared" si="47"/>
        <v>-0.23076923076923073</v>
      </c>
      <c r="G284">
        <v>0</v>
      </c>
      <c r="H284">
        <f t="shared" si="48"/>
        <v>0.2680246582685607</v>
      </c>
      <c r="I284">
        <f t="shared" si="49"/>
        <v>-1.0777013435226059</v>
      </c>
      <c r="J284">
        <f t="shared" si="50"/>
        <v>1.0777013435226059</v>
      </c>
      <c r="K284">
        <f t="shared" si="51"/>
        <v>0.46913415988245072</v>
      </c>
      <c r="L284">
        <f t="shared" si="52"/>
        <v>0.53086584011754934</v>
      </c>
      <c r="M284">
        <f t="shared" si="53"/>
        <v>2.1315864106987359</v>
      </c>
      <c r="N284">
        <f t="shared" si="54"/>
        <v>1.883715101688537</v>
      </c>
    </row>
    <row r="285" spans="1:14" x14ac:dyDescent="0.25">
      <c r="A285" s="4">
        <f>IF('True_Odds_Calculator_2-way'!A286="","",'True_Odds_Calculator_2-way'!A286)</f>
        <v>2.09</v>
      </c>
      <c r="B285" s="4">
        <f>IF('True_Odds_Calculator_2-way'!B286="","",'True_Odds_Calculator_2-way'!B286)</f>
        <v>1.77</v>
      </c>
      <c r="C285" s="4">
        <f t="shared" si="44"/>
        <v>0.47846889952153115</v>
      </c>
      <c r="D285">
        <f t="shared" si="45"/>
        <v>0.56497175141242939</v>
      </c>
      <c r="E285">
        <f t="shared" si="46"/>
        <v>4.3440650933960434E-2</v>
      </c>
      <c r="F285">
        <f t="shared" si="47"/>
        <v>-0.22688076122509671</v>
      </c>
      <c r="G285">
        <v>0</v>
      </c>
      <c r="H285">
        <f t="shared" si="48"/>
        <v>0.27032141215905714</v>
      </c>
      <c r="I285">
        <f t="shared" si="49"/>
        <v>-1.09154435611996</v>
      </c>
      <c r="J285">
        <f t="shared" si="50"/>
        <v>1.09154435611996</v>
      </c>
      <c r="K285">
        <f t="shared" si="51"/>
        <v>0.4566661815358829</v>
      </c>
      <c r="L285">
        <f t="shared" si="52"/>
        <v>0.54333381846411721</v>
      </c>
      <c r="M285">
        <f t="shared" si="53"/>
        <v>2.189783348170756</v>
      </c>
      <c r="N285">
        <f t="shared" si="54"/>
        <v>1.8404891542123691</v>
      </c>
    </row>
    <row r="286" spans="1:14" x14ac:dyDescent="0.25">
      <c r="A286" s="4">
        <f>IF('True_Odds_Calculator_2-way'!A287="","",'True_Odds_Calculator_2-way'!A287)</f>
        <v>2.0699999999999998</v>
      </c>
      <c r="B286" s="4">
        <f>IF('True_Odds_Calculator_2-way'!B287="","",'True_Odds_Calculator_2-way'!B287)</f>
        <v>1.78</v>
      </c>
      <c r="C286" s="4">
        <f t="shared" si="44"/>
        <v>0.48309178743961356</v>
      </c>
      <c r="D286">
        <f t="shared" si="45"/>
        <v>0.5617977528089888</v>
      </c>
      <c r="E286">
        <f t="shared" si="46"/>
        <v>4.4889540248602255E-2</v>
      </c>
      <c r="F286">
        <f t="shared" si="47"/>
        <v>-0.22651034033545026</v>
      </c>
      <c r="G286">
        <v>0</v>
      </c>
      <c r="H286">
        <f t="shared" si="48"/>
        <v>0.27139988058405257</v>
      </c>
      <c r="I286">
        <f t="shared" si="49"/>
        <v>-1.0946135246159836</v>
      </c>
      <c r="J286">
        <f t="shared" si="50"/>
        <v>1.0946135246159836</v>
      </c>
      <c r="K286">
        <f t="shared" si="51"/>
        <v>0.46056706084310273</v>
      </c>
      <c r="L286">
        <f t="shared" si="52"/>
        <v>0.53943293915689727</v>
      </c>
      <c r="M286">
        <f t="shared" si="53"/>
        <v>2.1712364713391024</v>
      </c>
      <c r="N286">
        <f t="shared" si="54"/>
        <v>1.8537985492004672</v>
      </c>
    </row>
    <row r="287" spans="1:14" x14ac:dyDescent="0.25">
      <c r="A287" s="4">
        <f>IF('True_Odds_Calculator_2-way'!A288="","",'True_Odds_Calculator_2-way'!A288)</f>
        <v>2.19</v>
      </c>
      <c r="B287" s="4">
        <f>IF('True_Odds_Calculator_2-way'!B288="","",'True_Odds_Calculator_2-way'!B288)</f>
        <v>1.7</v>
      </c>
      <c r="C287" s="4">
        <f t="shared" si="44"/>
        <v>0.45662100456621008</v>
      </c>
      <c r="D287">
        <f t="shared" si="45"/>
        <v>0.58823529411764708</v>
      </c>
      <c r="E287">
        <f t="shared" si="46"/>
        <v>4.485629868385721E-2</v>
      </c>
      <c r="F287">
        <f t="shared" si="47"/>
        <v>-0.22374429223744285</v>
      </c>
      <c r="G287">
        <v>0</v>
      </c>
      <c r="H287">
        <f t="shared" si="48"/>
        <v>0.26860059092130006</v>
      </c>
      <c r="I287">
        <f t="shared" si="49"/>
        <v>-1.0956642697819581</v>
      </c>
      <c r="J287">
        <f t="shared" si="50"/>
        <v>1.0956642697819581</v>
      </c>
      <c r="K287">
        <f t="shared" si="51"/>
        <v>0.43405783005789961</v>
      </c>
      <c r="L287">
        <f t="shared" si="52"/>
        <v>0.56594216994210034</v>
      </c>
      <c r="M287">
        <f t="shared" si="53"/>
        <v>2.3038404810405297</v>
      </c>
      <c r="N287">
        <f t="shared" si="54"/>
        <v>1.7669649888473706</v>
      </c>
    </row>
    <row r="288" spans="1:14" x14ac:dyDescent="0.25">
      <c r="A288" s="4">
        <f>IF('True_Odds_Calculator_2-way'!A289="","",'True_Odds_Calculator_2-way'!A289)</f>
        <v>2.17</v>
      </c>
      <c r="B288" s="4">
        <f>IF('True_Odds_Calculator_2-way'!B289="","",'True_Odds_Calculator_2-way'!B289)</f>
        <v>1.72</v>
      </c>
      <c r="C288" s="4">
        <f t="shared" si="44"/>
        <v>0.46082949308755761</v>
      </c>
      <c r="D288">
        <f t="shared" si="45"/>
        <v>0.58139534883720934</v>
      </c>
      <c r="E288">
        <f t="shared" si="46"/>
        <v>4.2224841924766832E-2</v>
      </c>
      <c r="F288">
        <f t="shared" si="47"/>
        <v>-0.2256992819633481</v>
      </c>
      <c r="G288">
        <v>0</v>
      </c>
      <c r="H288">
        <f t="shared" si="48"/>
        <v>0.26792412388811493</v>
      </c>
      <c r="I288">
        <f t="shared" si="49"/>
        <v>-1.0895340841010224</v>
      </c>
      <c r="J288">
        <f t="shared" si="50"/>
        <v>1.0895340841010224</v>
      </c>
      <c r="K288">
        <f t="shared" si="51"/>
        <v>0.43960780543711397</v>
      </c>
      <c r="L288">
        <f t="shared" si="52"/>
        <v>0.56039219456288614</v>
      </c>
      <c r="M288">
        <f t="shared" si="53"/>
        <v>2.2747548783981961</v>
      </c>
      <c r="N288">
        <f t="shared" si="54"/>
        <v>1.784464540552736</v>
      </c>
    </row>
    <row r="289" spans="1:14" x14ac:dyDescent="0.25">
      <c r="A289" s="4">
        <f>IF('True_Odds_Calculator_2-way'!A290="","",'True_Odds_Calculator_2-way'!A290)</f>
        <v>2.12</v>
      </c>
      <c r="B289" s="4">
        <f>IF('True_Odds_Calculator_2-way'!B290="","",'True_Odds_Calculator_2-way'!B290)</f>
        <v>1.75</v>
      </c>
      <c r="C289" s="4">
        <f t="shared" si="44"/>
        <v>0.47169811320754712</v>
      </c>
      <c r="D289">
        <f t="shared" si="45"/>
        <v>0.5714285714285714</v>
      </c>
      <c r="E289">
        <f t="shared" si="46"/>
        <v>4.3126684636118462E-2</v>
      </c>
      <c r="F289">
        <f t="shared" si="47"/>
        <v>-0.22641509433962281</v>
      </c>
      <c r="G289">
        <v>0</v>
      </c>
      <c r="H289">
        <f t="shared" si="48"/>
        <v>0.26954177897574122</v>
      </c>
      <c r="I289">
        <f t="shared" si="49"/>
        <v>-1.0910894511799614</v>
      </c>
      <c r="J289">
        <f t="shared" si="50"/>
        <v>1.0910894511799614</v>
      </c>
      <c r="K289">
        <f t="shared" si="51"/>
        <v>0.45004091619234604</v>
      </c>
      <c r="L289">
        <f t="shared" si="52"/>
        <v>0.54995908380765413</v>
      </c>
      <c r="M289">
        <f t="shared" si="53"/>
        <v>2.2220201853215569</v>
      </c>
      <c r="N289">
        <f t="shared" si="54"/>
        <v>1.8183170883849711</v>
      </c>
    </row>
    <row r="290" spans="1:14" x14ac:dyDescent="0.25">
      <c r="A290" s="4">
        <f>IF('True_Odds_Calculator_2-way'!A291="","",'True_Odds_Calculator_2-way'!A291)</f>
        <v>2.36</v>
      </c>
      <c r="B290" s="4">
        <f>IF('True_Odds_Calculator_2-way'!B291="","",'True_Odds_Calculator_2-way'!B291)</f>
        <v>1.61</v>
      </c>
      <c r="C290" s="4">
        <f t="shared" si="44"/>
        <v>0.42372881355932207</v>
      </c>
      <c r="D290">
        <f t="shared" si="45"/>
        <v>0.6211180124223602</v>
      </c>
      <c r="E290">
        <f t="shared" si="46"/>
        <v>4.4846825981682326E-2</v>
      </c>
      <c r="F290">
        <f t="shared" si="47"/>
        <v>-0.21833877250236866</v>
      </c>
      <c r="G290">
        <v>0</v>
      </c>
      <c r="H290">
        <f t="shared" si="48"/>
        <v>0.26318559848405093</v>
      </c>
      <c r="I290">
        <f t="shared" si="49"/>
        <v>-1.0979071877276472</v>
      </c>
      <c r="J290">
        <f t="shared" si="50"/>
        <v>1.0979071877276472</v>
      </c>
      <c r="K290">
        <f t="shared" si="51"/>
        <v>0.40109840391847473</v>
      </c>
      <c r="L290">
        <f t="shared" si="52"/>
        <v>0.59890159608152527</v>
      </c>
      <c r="M290">
        <f t="shared" si="53"/>
        <v>2.4931537753095996</v>
      </c>
      <c r="N290">
        <f t="shared" si="54"/>
        <v>1.6697233845138648</v>
      </c>
    </row>
    <row r="291" spans="1:14" x14ac:dyDescent="0.25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</v>
      </c>
      <c r="C291" s="4">
        <f t="shared" si="44"/>
        <v>0.56818181818181823</v>
      </c>
      <c r="D291">
        <f t="shared" si="45"/>
        <v>0.47619047619047616</v>
      </c>
      <c r="E291">
        <f t="shared" si="46"/>
        <v>4.4372294372294396E-2</v>
      </c>
      <c r="F291">
        <f t="shared" si="47"/>
        <v>-0.22619047619047616</v>
      </c>
      <c r="G291">
        <v>0</v>
      </c>
      <c r="H291">
        <f t="shared" si="48"/>
        <v>0.27056277056277056</v>
      </c>
      <c r="I291">
        <f t="shared" si="49"/>
        <v>-1.0936965981495177</v>
      </c>
      <c r="J291">
        <f t="shared" si="50"/>
        <v>1.0936965981495177</v>
      </c>
      <c r="K291">
        <f t="shared" si="51"/>
        <v>0.54608718807942114</v>
      </c>
      <c r="L291">
        <f t="shared" si="52"/>
        <v>0.45391281192057903</v>
      </c>
      <c r="M291">
        <f t="shared" si="53"/>
        <v>1.8312094145936331</v>
      </c>
      <c r="N291">
        <f t="shared" si="54"/>
        <v>2.2030662579644695</v>
      </c>
    </row>
    <row r="292" spans="1:14" x14ac:dyDescent="0.25">
      <c r="A292" s="4">
        <f>IF('True_Odds_Calculator_2-way'!A293="","",'True_Odds_Calculator_2-way'!A293)</f>
        <v>2.08</v>
      </c>
      <c r="B292" s="4">
        <f>IF('True_Odds_Calculator_2-way'!B293="","",'True_Odds_Calculator_2-way'!B293)</f>
        <v>1.75</v>
      </c>
      <c r="C292" s="4">
        <f t="shared" si="44"/>
        <v>0.48076923076923073</v>
      </c>
      <c r="D292">
        <f t="shared" si="45"/>
        <v>0.5714285714285714</v>
      </c>
      <c r="E292">
        <f t="shared" si="46"/>
        <v>5.2197802197802012E-2</v>
      </c>
      <c r="F292">
        <f t="shared" si="47"/>
        <v>-0.22252747252747263</v>
      </c>
      <c r="G292">
        <v>0</v>
      </c>
      <c r="H292">
        <f t="shared" si="48"/>
        <v>0.27472527472527469</v>
      </c>
      <c r="I292">
        <f t="shared" si="49"/>
        <v>-1.1111111111111107</v>
      </c>
      <c r="J292">
        <f t="shared" si="50"/>
        <v>1.1111111111111107</v>
      </c>
      <c r="K292">
        <f t="shared" si="51"/>
        <v>0.45454545454545459</v>
      </c>
      <c r="L292">
        <f t="shared" si="52"/>
        <v>0.54545454545454553</v>
      </c>
      <c r="M292">
        <f t="shared" si="53"/>
        <v>2.1999999999999997</v>
      </c>
      <c r="N292">
        <f t="shared" si="54"/>
        <v>1.833333333333333</v>
      </c>
    </row>
    <row r="293" spans="1:14" x14ac:dyDescent="0.25">
      <c r="A293" s="4">
        <f>IF('True_Odds_Calculator_2-way'!A294="","",'True_Odds_Calculator_2-way'!A294)</f>
        <v>2.19</v>
      </c>
      <c r="B293" s="4">
        <f>IF('True_Odds_Calculator_2-way'!B294="","",'True_Odds_Calculator_2-way'!B294)</f>
        <v>1.68</v>
      </c>
      <c r="C293" s="4">
        <f t="shared" si="44"/>
        <v>0.45662100456621008</v>
      </c>
      <c r="D293">
        <f t="shared" si="45"/>
        <v>0.59523809523809523</v>
      </c>
      <c r="E293">
        <f t="shared" si="46"/>
        <v>5.1859099804305364E-2</v>
      </c>
      <c r="F293">
        <f t="shared" si="47"/>
        <v>-0.21993911719939119</v>
      </c>
      <c r="G293">
        <v>0</v>
      </c>
      <c r="H293">
        <f t="shared" si="48"/>
        <v>0.2717982170036965</v>
      </c>
      <c r="I293">
        <f t="shared" si="49"/>
        <v>-1.1116602147330212</v>
      </c>
      <c r="J293">
        <f t="shared" si="50"/>
        <v>1.1116602147330212</v>
      </c>
      <c r="K293">
        <f t="shared" si="51"/>
        <v>0.43050087404306048</v>
      </c>
      <c r="L293">
        <f t="shared" si="52"/>
        <v>0.56949912595693952</v>
      </c>
      <c r="M293">
        <f t="shared" si="53"/>
        <v>2.3228756555322949</v>
      </c>
      <c r="N293">
        <f t="shared" si="54"/>
        <v>1.7559289460184546</v>
      </c>
    </row>
    <row r="294" spans="1:14" x14ac:dyDescent="0.25">
      <c r="A294" s="4">
        <f>IF('True_Odds_Calculator_2-way'!A295="","",'True_Odds_Calculator_2-way'!A295)</f>
        <v>2.02</v>
      </c>
      <c r="B294" s="4">
        <f>IF('True_Odds_Calculator_2-way'!B295="","",'True_Odds_Calculator_2-way'!B295)</f>
        <v>1.81</v>
      </c>
      <c r="C294" s="4">
        <f t="shared" si="44"/>
        <v>0.49504950495049505</v>
      </c>
      <c r="D294">
        <f t="shared" si="45"/>
        <v>0.5524861878453039</v>
      </c>
      <c r="E294">
        <f t="shared" si="46"/>
        <v>4.7535692795798834E-2</v>
      </c>
      <c r="F294">
        <f t="shared" si="47"/>
        <v>-0.22597232098900499</v>
      </c>
      <c r="G294">
        <v>0</v>
      </c>
      <c r="H294">
        <f t="shared" si="48"/>
        <v>0.27350801378480388</v>
      </c>
      <c r="I294">
        <f t="shared" si="49"/>
        <v>-1.1001639366407492</v>
      </c>
      <c r="J294">
        <f t="shared" si="50"/>
        <v>1.1001639366407492</v>
      </c>
      <c r="K294">
        <f t="shared" si="51"/>
        <v>0.47121640215517624</v>
      </c>
      <c r="L294">
        <f t="shared" si="52"/>
        <v>0.52878359784482387</v>
      </c>
      <c r="M294">
        <f t="shared" si="53"/>
        <v>2.1221672153735645</v>
      </c>
      <c r="N294">
        <f t="shared" si="54"/>
        <v>1.8911327886790064</v>
      </c>
    </row>
    <row r="295" spans="1:14" x14ac:dyDescent="0.25">
      <c r="A295" s="4">
        <f>IF('True_Odds_Calculator_2-way'!A296="","",'True_Odds_Calculator_2-way'!A296)</f>
        <v>1.76</v>
      </c>
      <c r="B295" s="4">
        <f>IF('True_Odds_Calculator_2-way'!B296="","",'True_Odds_Calculator_2-way'!B296)</f>
        <v>2.06</v>
      </c>
      <c r="C295" s="4">
        <f t="shared" si="44"/>
        <v>0.56818181818181823</v>
      </c>
      <c r="D295">
        <f t="shared" si="45"/>
        <v>0.4854368932038835</v>
      </c>
      <c r="E295">
        <f t="shared" si="46"/>
        <v>5.3618711385701623E-2</v>
      </c>
      <c r="F295">
        <f t="shared" si="47"/>
        <v>-0.222197705207414</v>
      </c>
      <c r="G295">
        <v>0</v>
      </c>
      <c r="H295">
        <f t="shared" si="48"/>
        <v>0.27581641659311568</v>
      </c>
      <c r="I295">
        <f t="shared" si="49"/>
        <v>-1.1141412945539659</v>
      </c>
      <c r="J295">
        <f t="shared" si="50"/>
        <v>1.1141412945539659</v>
      </c>
      <c r="K295">
        <f t="shared" si="51"/>
        <v>0.54149257702441678</v>
      </c>
      <c r="L295">
        <f t="shared" si="52"/>
        <v>0.45850742297558345</v>
      </c>
      <c r="M295">
        <f t="shared" si="53"/>
        <v>1.8467473838610133</v>
      </c>
      <c r="N295">
        <f t="shared" si="54"/>
        <v>2.1809897722272038</v>
      </c>
    </row>
    <row r="296" spans="1:14" x14ac:dyDescent="0.25">
      <c r="A296" s="4">
        <f>IF('True_Odds_Calculator_2-way'!A297="","",'True_Odds_Calculator_2-way'!A297)</f>
        <v>1.88</v>
      </c>
      <c r="B296" s="4">
        <f>IF('True_Odds_Calculator_2-way'!B297="","",'True_Odds_Calculator_2-way'!B297)</f>
        <v>1.94</v>
      </c>
      <c r="C296" s="4">
        <f t="shared" si="44"/>
        <v>0.53191489361702127</v>
      </c>
      <c r="D296">
        <f t="shared" si="45"/>
        <v>0.51546391752577325</v>
      </c>
      <c r="E296">
        <f t="shared" si="46"/>
        <v>4.7378811142794408E-2</v>
      </c>
      <c r="F296">
        <f t="shared" si="47"/>
        <v>-0.22680412371134029</v>
      </c>
      <c r="G296">
        <v>0</v>
      </c>
      <c r="H296">
        <f t="shared" si="48"/>
        <v>0.2741829348541347</v>
      </c>
      <c r="I296">
        <f t="shared" si="49"/>
        <v>-1.0994987428338558</v>
      </c>
      <c r="J296">
        <f t="shared" si="50"/>
        <v>1.0994987428338558</v>
      </c>
      <c r="K296">
        <f t="shared" si="51"/>
        <v>0.50824399879723636</v>
      </c>
      <c r="L296">
        <f t="shared" si="52"/>
        <v>0.49175600120276386</v>
      </c>
      <c r="M296">
        <f t="shared" si="53"/>
        <v>1.9675588936937933</v>
      </c>
      <c r="N296">
        <f t="shared" si="54"/>
        <v>2.0335288182638238</v>
      </c>
    </row>
    <row r="297" spans="1:14" x14ac:dyDescent="0.25">
      <c r="A297" s="4">
        <f>IF('True_Odds_Calculator_2-way'!A298="","",'True_Odds_Calculator_2-way'!A298)</f>
        <v>1.93</v>
      </c>
      <c r="B297" s="4">
        <f>IF('True_Odds_Calculator_2-way'!B298="","",'True_Odds_Calculator_2-way'!B298)</f>
        <v>1.89</v>
      </c>
      <c r="C297" s="4">
        <f t="shared" si="44"/>
        <v>0.5181347150259068</v>
      </c>
      <c r="D297">
        <f t="shared" si="45"/>
        <v>0.52910052910052918</v>
      </c>
      <c r="E297">
        <f t="shared" si="46"/>
        <v>4.7235244126436093E-2</v>
      </c>
      <c r="F297">
        <f t="shared" si="47"/>
        <v>-0.22691010773912312</v>
      </c>
      <c r="G297">
        <v>0</v>
      </c>
      <c r="H297">
        <f t="shared" si="48"/>
        <v>0.27414535186555922</v>
      </c>
      <c r="I297">
        <f t="shared" si="49"/>
        <v>-1.0991665980832535</v>
      </c>
      <c r="J297">
        <f t="shared" si="50"/>
        <v>1.0991665980832535</v>
      </c>
      <c r="K297">
        <f t="shared" si="51"/>
        <v>0.49450483083771163</v>
      </c>
      <c r="L297">
        <f t="shared" si="52"/>
        <v>0.50549516916228832</v>
      </c>
      <c r="M297">
        <f t="shared" si="53"/>
        <v>2.0222249362174249</v>
      </c>
      <c r="N297">
        <f t="shared" si="54"/>
        <v>1.9782582722940953</v>
      </c>
    </row>
    <row r="298" spans="1:14" x14ac:dyDescent="0.25">
      <c r="A298" s="4">
        <f>IF('True_Odds_Calculator_2-way'!A299="","",'True_Odds_Calculator_2-way'!A299)</f>
        <v>1.86</v>
      </c>
      <c r="B298" s="4">
        <f>IF('True_Odds_Calculator_2-way'!B299="","",'True_Odds_Calculator_2-way'!B299)</f>
        <v>1.96</v>
      </c>
      <c r="C298" s="4">
        <f t="shared" si="44"/>
        <v>0.5376344086021505</v>
      </c>
      <c r="D298">
        <f t="shared" si="45"/>
        <v>0.51020408163265307</v>
      </c>
      <c r="E298">
        <f t="shared" si="46"/>
        <v>4.7838490234803466E-2</v>
      </c>
      <c r="F298">
        <f t="shared" si="47"/>
        <v>-0.22646477946017129</v>
      </c>
      <c r="G298">
        <v>0</v>
      </c>
      <c r="H298">
        <f t="shared" si="48"/>
        <v>0.27430326969497476</v>
      </c>
      <c r="I298">
        <f t="shared" si="49"/>
        <v>-1.1005636329070294</v>
      </c>
      <c r="J298">
        <f t="shared" si="50"/>
        <v>1.1005636329070294</v>
      </c>
      <c r="K298">
        <f t="shared" si="51"/>
        <v>0.51374664671956227</v>
      </c>
      <c r="L298">
        <f t="shared" si="52"/>
        <v>0.48625335328043789</v>
      </c>
      <c r="M298">
        <f t="shared" si="53"/>
        <v>1.9464847243000454</v>
      </c>
      <c r="N298">
        <f t="shared" si="54"/>
        <v>2.0565410875907482</v>
      </c>
    </row>
    <row r="299" spans="1:14" x14ac:dyDescent="0.25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2.14</v>
      </c>
      <c r="C299" s="4">
        <f t="shared" si="44"/>
        <v>0.58479532163742687</v>
      </c>
      <c r="D299">
        <f t="shared" si="45"/>
        <v>0.46728971962616822</v>
      </c>
      <c r="E299">
        <f t="shared" si="46"/>
        <v>5.2085041263595144E-2</v>
      </c>
      <c r="F299">
        <f t="shared" si="47"/>
        <v>-0.22118380062305287</v>
      </c>
      <c r="G299">
        <v>0</v>
      </c>
      <c r="H299">
        <f t="shared" si="48"/>
        <v>0.27326884188664807</v>
      </c>
      <c r="I299">
        <f t="shared" si="49"/>
        <v>-1.1115228625097588</v>
      </c>
      <c r="J299">
        <f t="shared" si="50"/>
        <v>1.1115228625097588</v>
      </c>
      <c r="K299">
        <f t="shared" si="51"/>
        <v>0.55891487228977055</v>
      </c>
      <c r="L299">
        <f t="shared" si="52"/>
        <v>0.44108512771022929</v>
      </c>
      <c r="M299">
        <f t="shared" si="53"/>
        <v>1.7891812323819287</v>
      </c>
      <c r="N299">
        <f t="shared" si="54"/>
        <v>2.2671360632611255</v>
      </c>
    </row>
    <row r="300" spans="1:14" x14ac:dyDescent="0.25">
      <c r="A300" s="4">
        <f>IF('True_Odds_Calculator_2-way'!A301="","",'True_Odds_Calculator_2-way'!A301)</f>
        <v>2.0699999999999998</v>
      </c>
      <c r="B300" s="4">
        <f>IF('True_Odds_Calculator_2-way'!B301="","",'True_Odds_Calculator_2-way'!B301)</f>
        <v>1.76</v>
      </c>
      <c r="C300" s="4">
        <f t="shared" si="44"/>
        <v>0.48309178743961356</v>
      </c>
      <c r="D300">
        <f t="shared" si="45"/>
        <v>0.56818181818181823</v>
      </c>
      <c r="E300">
        <f t="shared" si="46"/>
        <v>5.1273605621431795E-2</v>
      </c>
      <c r="F300">
        <f t="shared" si="47"/>
        <v>-0.22321036451471232</v>
      </c>
      <c r="G300">
        <v>0</v>
      </c>
      <c r="H300">
        <f t="shared" si="48"/>
        <v>0.27448397013614412</v>
      </c>
      <c r="I300">
        <f t="shared" si="49"/>
        <v>-1.1089228054693063</v>
      </c>
      <c r="J300">
        <f t="shared" si="50"/>
        <v>1.1089228054693063</v>
      </c>
      <c r="K300">
        <f t="shared" si="51"/>
        <v>0.45734201744399888</v>
      </c>
      <c r="L300">
        <f t="shared" si="52"/>
        <v>0.54265798255600095</v>
      </c>
      <c r="M300">
        <f t="shared" si="53"/>
        <v>2.1865474018521578</v>
      </c>
      <c r="N300">
        <f t="shared" si="54"/>
        <v>1.8427813321566728</v>
      </c>
    </row>
    <row r="301" spans="1:14" x14ac:dyDescent="0.25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1.97</v>
      </c>
      <c r="C301" s="4">
        <f t="shared" si="44"/>
        <v>0.54054054054054046</v>
      </c>
      <c r="D301">
        <f t="shared" si="45"/>
        <v>0.50761421319796951</v>
      </c>
      <c r="E301">
        <f t="shared" si="46"/>
        <v>4.8154753738510081E-2</v>
      </c>
      <c r="F301">
        <f t="shared" si="47"/>
        <v>-0.22623130744958153</v>
      </c>
      <c r="G301">
        <v>0</v>
      </c>
      <c r="H301">
        <f t="shared" si="48"/>
        <v>0.27438606118809161</v>
      </c>
      <c r="I301">
        <f t="shared" si="49"/>
        <v>-1.1012975422342641</v>
      </c>
      <c r="J301">
        <f t="shared" si="50"/>
        <v>1.1012975422342641</v>
      </c>
      <c r="K301">
        <f t="shared" si="51"/>
        <v>0.51650147023207593</v>
      </c>
      <c r="L301">
        <f t="shared" si="52"/>
        <v>0.48349852976792396</v>
      </c>
      <c r="M301">
        <f t="shared" si="53"/>
        <v>1.936102910899125</v>
      </c>
      <c r="N301">
        <f t="shared" si="54"/>
        <v>2.0682586159672365</v>
      </c>
    </row>
    <row r="302" spans="1:14" x14ac:dyDescent="0.25">
      <c r="A302" s="4">
        <f>IF('True_Odds_Calculator_2-way'!A303="","",'True_Odds_Calculator_2-way'!A303)</f>
        <v>2.41</v>
      </c>
      <c r="B302" s="4">
        <f>IF('True_Odds_Calculator_2-way'!B303="","",'True_Odds_Calculator_2-way'!B303)</f>
        <v>1.63</v>
      </c>
      <c r="C302" s="4">
        <f t="shared" si="44"/>
        <v>0.41493775933609955</v>
      </c>
      <c r="D302">
        <f t="shared" si="45"/>
        <v>0.61349693251533743</v>
      </c>
      <c r="E302">
        <f t="shared" si="46"/>
        <v>2.8434691851436877E-2</v>
      </c>
      <c r="F302">
        <f t="shared" si="47"/>
        <v>-0.22612835068604753</v>
      </c>
      <c r="G302">
        <v>0</v>
      </c>
      <c r="H302">
        <f t="shared" si="48"/>
        <v>0.25456304253748441</v>
      </c>
      <c r="I302">
        <f t="shared" si="49"/>
        <v>-1.0610116901320503</v>
      </c>
      <c r="J302">
        <f t="shared" si="50"/>
        <v>1.0610116901320503</v>
      </c>
      <c r="K302">
        <f t="shared" si="51"/>
        <v>0.40063677480038529</v>
      </c>
      <c r="L302">
        <f t="shared" si="52"/>
        <v>0.59936322519961482</v>
      </c>
      <c r="M302">
        <f t="shared" si="53"/>
        <v>2.4960264830861911</v>
      </c>
      <c r="N302">
        <f t="shared" si="54"/>
        <v>1.6684373647831916</v>
      </c>
    </row>
    <row r="303" spans="1:14" x14ac:dyDescent="0.25">
      <c r="A303" s="4">
        <f>IF('True_Odds_Calculator_2-way'!A304="","",'True_Odds_Calculator_2-way'!A304)</f>
        <v>2.2999999999999998</v>
      </c>
      <c r="B303" s="4">
        <f>IF('True_Odds_Calculator_2-way'!B304="","",'True_Odds_Calculator_2-way'!B304)</f>
        <v>1.68</v>
      </c>
      <c r="C303" s="4">
        <f t="shared" si="44"/>
        <v>0.43478260869565222</v>
      </c>
      <c r="D303">
        <f t="shared" si="45"/>
        <v>0.59523809523809523</v>
      </c>
      <c r="E303">
        <f t="shared" si="46"/>
        <v>3.002070393374745E-2</v>
      </c>
      <c r="F303">
        <f t="shared" si="47"/>
        <v>-0.22877846790890266</v>
      </c>
      <c r="G303">
        <v>0</v>
      </c>
      <c r="H303">
        <f t="shared" si="48"/>
        <v>0.25879917184265011</v>
      </c>
      <c r="I303">
        <f t="shared" si="49"/>
        <v>-1.0635890745287928</v>
      </c>
      <c r="J303">
        <f t="shared" si="50"/>
        <v>1.0635890745287928</v>
      </c>
      <c r="K303">
        <f t="shared" si="51"/>
        <v>0.41969797077976234</v>
      </c>
      <c r="L303">
        <f t="shared" si="52"/>
        <v>0.58030202922023755</v>
      </c>
      <c r="M303">
        <f t="shared" si="53"/>
        <v>2.3826657968874305</v>
      </c>
      <c r="N303">
        <f t="shared" si="54"/>
        <v>1.7232405706795793</v>
      </c>
    </row>
    <row r="304" spans="1:14" x14ac:dyDescent="0.25">
      <c r="A304" s="4">
        <f>IF('True_Odds_Calculator_2-way'!A305="","",'True_Odds_Calculator_2-way'!A305)</f>
        <v>1.88</v>
      </c>
      <c r="B304" s="4">
        <f>IF('True_Odds_Calculator_2-way'!B305="","",'True_Odds_Calculator_2-way'!B305)</f>
        <v>1.97</v>
      </c>
      <c r="C304" s="4">
        <f t="shared" si="44"/>
        <v>0.53191489361702127</v>
      </c>
      <c r="D304">
        <f t="shared" si="45"/>
        <v>0.50761421319796951</v>
      </c>
      <c r="E304">
        <f t="shared" si="46"/>
        <v>3.9529106814990778E-2</v>
      </c>
      <c r="F304">
        <f t="shared" si="47"/>
        <v>-0.23047845339669515</v>
      </c>
      <c r="G304">
        <v>0</v>
      </c>
      <c r="H304">
        <f t="shared" si="48"/>
        <v>0.27000756021168593</v>
      </c>
      <c r="I304">
        <f t="shared" si="49"/>
        <v>-1.0823626487770475</v>
      </c>
      <c r="J304">
        <f t="shared" si="50"/>
        <v>1.0823626487770475</v>
      </c>
      <c r="K304">
        <f t="shared" si="51"/>
        <v>0.5121693667101358</v>
      </c>
      <c r="L304">
        <f t="shared" si="52"/>
        <v>0.48783063328986415</v>
      </c>
      <c r="M304">
        <f t="shared" si="53"/>
        <v>1.9524791309238021</v>
      </c>
      <c r="N304">
        <f t="shared" si="54"/>
        <v>2.049891769313736</v>
      </c>
    </row>
    <row r="305" spans="1:14" x14ac:dyDescent="0.25">
      <c r="A305" s="4">
        <f>IF('True_Odds_Calculator_2-way'!A306="","",'True_Odds_Calculator_2-way'!A306)</f>
        <v>2.1800000000000002</v>
      </c>
      <c r="B305" s="4">
        <f>IF('True_Odds_Calculator_2-way'!B306="","",'True_Odds_Calculator_2-way'!B306)</f>
        <v>1.71</v>
      </c>
      <c r="C305" s="4">
        <f t="shared" si="44"/>
        <v>0.4587155963302752</v>
      </c>
      <c r="D305">
        <f t="shared" si="45"/>
        <v>0.58479532163742687</v>
      </c>
      <c r="E305">
        <f t="shared" si="46"/>
        <v>4.3510917967702012E-2</v>
      </c>
      <c r="F305">
        <f t="shared" si="47"/>
        <v>-0.2247438167283653</v>
      </c>
      <c r="G305">
        <v>0</v>
      </c>
      <c r="H305">
        <f t="shared" si="48"/>
        <v>0.26825473469606737</v>
      </c>
      <c r="I305">
        <f t="shared" si="49"/>
        <v>-1.0925210715205449</v>
      </c>
      <c r="J305">
        <f t="shared" si="50"/>
        <v>1.0925210715205449</v>
      </c>
      <c r="K305">
        <f t="shared" si="51"/>
        <v>0.43683862493598452</v>
      </c>
      <c r="L305">
        <f t="shared" si="52"/>
        <v>0.56316137506401553</v>
      </c>
      <c r="M305">
        <f t="shared" si="53"/>
        <v>2.2891748643942433</v>
      </c>
      <c r="N305">
        <f t="shared" si="54"/>
        <v>1.7756899607795869</v>
      </c>
    </row>
    <row r="306" spans="1:14" x14ac:dyDescent="0.25">
      <c r="A306" s="4">
        <f>IF('True_Odds_Calculator_2-way'!A307="","",'True_Odds_Calculator_2-way'!A307)</f>
        <v>2.94</v>
      </c>
      <c r="B306" s="4">
        <f>IF('True_Odds_Calculator_2-way'!B307="","",'True_Odds_Calculator_2-way'!B307)</f>
        <v>1.41</v>
      </c>
      <c r="C306" s="4">
        <f t="shared" si="44"/>
        <v>0.3401360544217687</v>
      </c>
      <c r="D306">
        <f t="shared" si="45"/>
        <v>0.70921985815602839</v>
      </c>
      <c r="E306">
        <f t="shared" si="46"/>
        <v>4.9355912577797145E-2</v>
      </c>
      <c r="F306">
        <f t="shared" si="47"/>
        <v>-0.19187533169296078</v>
      </c>
      <c r="G306">
        <v>0</v>
      </c>
      <c r="H306">
        <f t="shared" si="48"/>
        <v>0.24123124427075796</v>
      </c>
      <c r="I306">
        <f t="shared" si="49"/>
        <v>-1.1212622650994872</v>
      </c>
      <c r="J306">
        <f t="shared" si="50"/>
        <v>1.1212622650994872</v>
      </c>
      <c r="K306">
        <f t="shared" si="51"/>
        <v>0.31493595141185088</v>
      </c>
      <c r="L306">
        <f t="shared" si="52"/>
        <v>0.68506404858814907</v>
      </c>
      <c r="M306">
        <f t="shared" si="53"/>
        <v>3.1752487942930054</v>
      </c>
      <c r="N306">
        <f t="shared" si="54"/>
        <v>1.4597175286907897</v>
      </c>
    </row>
    <row r="307" spans="1:14" x14ac:dyDescent="0.25">
      <c r="A307" s="4">
        <f>IF('True_Odds_Calculator_2-way'!A308="","",'True_Odds_Calculator_2-way'!A308)</f>
        <v>1.83</v>
      </c>
      <c r="B307" s="4">
        <f>IF('True_Odds_Calculator_2-way'!B308="","",'True_Odds_Calculator_2-way'!B308)</f>
        <v>2.0299999999999998</v>
      </c>
      <c r="C307" s="4">
        <f t="shared" si="44"/>
        <v>0.54644808743169393</v>
      </c>
      <c r="D307">
        <f t="shared" si="45"/>
        <v>0.49261083743842371</v>
      </c>
      <c r="E307">
        <f t="shared" si="46"/>
        <v>3.9058924870117639E-2</v>
      </c>
      <c r="F307">
        <f t="shared" si="47"/>
        <v>-0.23012732509623413</v>
      </c>
      <c r="G307">
        <v>0</v>
      </c>
      <c r="H307">
        <f t="shared" si="48"/>
        <v>0.26918624996635171</v>
      </c>
      <c r="I307">
        <f t="shared" si="49"/>
        <v>-1.0815393906387938</v>
      </c>
      <c r="J307">
        <f t="shared" si="50"/>
        <v>1.0815393906387938</v>
      </c>
      <c r="K307">
        <f t="shared" si="51"/>
        <v>0.52695987471447536</v>
      </c>
      <c r="L307">
        <f t="shared" si="52"/>
        <v>0.47304012528552486</v>
      </c>
      <c r="M307">
        <f t="shared" si="53"/>
        <v>1.8976776942301987</v>
      </c>
      <c r="N307">
        <f t="shared" si="54"/>
        <v>2.113985572357957</v>
      </c>
    </row>
    <row r="308" spans="1:14" x14ac:dyDescent="0.25">
      <c r="A308" s="4">
        <f>IF('True_Odds_Calculator_2-way'!A309="","",'True_Odds_Calculator_2-way'!A309)</f>
        <v>2.57</v>
      </c>
      <c r="B308" s="4">
        <f>IF('True_Odds_Calculator_2-way'!B309="","",'True_Odds_Calculator_2-way'!B309)</f>
        <v>1.53</v>
      </c>
      <c r="C308" s="4">
        <f t="shared" si="44"/>
        <v>0.38910505836575876</v>
      </c>
      <c r="D308">
        <f t="shared" si="45"/>
        <v>0.65359477124183007</v>
      </c>
      <c r="E308">
        <f t="shared" si="46"/>
        <v>4.2699829607588891E-2</v>
      </c>
      <c r="F308">
        <f t="shared" si="47"/>
        <v>-0.21161720200401812</v>
      </c>
      <c r="G308">
        <v>0</v>
      </c>
      <c r="H308">
        <f t="shared" si="48"/>
        <v>0.25431703161160701</v>
      </c>
      <c r="I308">
        <f t="shared" si="49"/>
        <v>-1.0962566453052482</v>
      </c>
      <c r="J308">
        <f t="shared" si="50"/>
        <v>1.0962566453052482</v>
      </c>
      <c r="K308">
        <f t="shared" si="51"/>
        <v>0.36749534092163155</v>
      </c>
      <c r="L308">
        <f t="shared" si="52"/>
        <v>0.6325046590783685</v>
      </c>
      <c r="M308">
        <f t="shared" si="53"/>
        <v>2.7211229331292399</v>
      </c>
      <c r="N308">
        <f t="shared" si="54"/>
        <v>1.5810160220117813</v>
      </c>
    </row>
    <row r="309" spans="1:14" x14ac:dyDescent="0.25">
      <c r="A309" s="4">
        <f>IF('True_Odds_Calculator_2-way'!A310="","",'True_Odds_Calculator_2-way'!A310)</f>
        <v>2.27</v>
      </c>
      <c r="B309" s="4">
        <f>IF('True_Odds_Calculator_2-way'!B310="","",'True_Odds_Calculator_2-way'!B310)</f>
        <v>1.66</v>
      </c>
      <c r="C309" s="4">
        <f t="shared" si="44"/>
        <v>0.44052863436123346</v>
      </c>
      <c r="D309">
        <f t="shared" si="45"/>
        <v>0.60240963855421692</v>
      </c>
      <c r="E309">
        <f t="shared" si="46"/>
        <v>4.2938272915450382E-2</v>
      </c>
      <c r="F309">
        <f t="shared" si="47"/>
        <v>-0.22244042248288309</v>
      </c>
      <c r="G309">
        <v>0</v>
      </c>
      <c r="H309">
        <f t="shared" si="48"/>
        <v>0.26537869539833342</v>
      </c>
      <c r="I309">
        <f t="shared" si="49"/>
        <v>-1.0922603577424574</v>
      </c>
      <c r="J309">
        <f t="shared" si="50"/>
        <v>1.0922603577424574</v>
      </c>
      <c r="K309">
        <f t="shared" si="51"/>
        <v>0.41890595386840634</v>
      </c>
      <c r="L309">
        <f t="shared" si="52"/>
        <v>0.58109404613159377</v>
      </c>
      <c r="M309">
        <f t="shared" si="53"/>
        <v>2.387170654332921</v>
      </c>
      <c r="N309">
        <f t="shared" si="54"/>
        <v>1.7208918361100216</v>
      </c>
    </row>
    <row r="310" spans="1:14" x14ac:dyDescent="0.25">
      <c r="A310" s="4">
        <f>IF('True_Odds_Calculator_2-way'!A311="","",'True_Odds_Calculator_2-way'!A311)</f>
        <v>2.27</v>
      </c>
      <c r="B310" s="4">
        <f>IF('True_Odds_Calculator_2-way'!B311="","",'True_Odds_Calculator_2-way'!B311)</f>
        <v>1.66</v>
      </c>
      <c r="C310" s="4">
        <f t="shared" si="44"/>
        <v>0.44052863436123346</v>
      </c>
      <c r="D310">
        <f t="shared" si="45"/>
        <v>0.60240963855421692</v>
      </c>
      <c r="E310">
        <f t="shared" si="46"/>
        <v>4.2938272915450382E-2</v>
      </c>
      <c r="F310">
        <f t="shared" si="47"/>
        <v>-0.22244042248288309</v>
      </c>
      <c r="G310">
        <v>0</v>
      </c>
      <c r="H310">
        <f t="shared" si="48"/>
        <v>0.26537869539833342</v>
      </c>
      <c r="I310">
        <f t="shared" si="49"/>
        <v>-1.0922603577424574</v>
      </c>
      <c r="J310">
        <f t="shared" si="50"/>
        <v>1.0922603577424574</v>
      </c>
      <c r="K310">
        <f t="shared" si="51"/>
        <v>0.41890595386840634</v>
      </c>
      <c r="L310">
        <f t="shared" si="52"/>
        <v>0.58109404613159377</v>
      </c>
      <c r="M310">
        <f t="shared" si="53"/>
        <v>2.387170654332921</v>
      </c>
      <c r="N310">
        <f t="shared" si="54"/>
        <v>1.7208918361100216</v>
      </c>
    </row>
    <row r="311" spans="1:14" x14ac:dyDescent="0.25">
      <c r="A311" s="4">
        <f>IF('True_Odds_Calculator_2-way'!A312="","",'True_Odds_Calculator_2-way'!A312)</f>
        <v>2.08</v>
      </c>
      <c r="B311" s="4">
        <f>IF('True_Odds_Calculator_2-way'!B312="","",'True_Odds_Calculator_2-way'!B312)</f>
        <v>1.78</v>
      </c>
      <c r="C311" s="4">
        <f t="shared" si="44"/>
        <v>0.48076923076923073</v>
      </c>
      <c r="D311">
        <f t="shared" si="45"/>
        <v>0.5617977528089888</v>
      </c>
      <c r="E311">
        <f t="shared" si="46"/>
        <v>4.2566983578219642E-2</v>
      </c>
      <c r="F311">
        <f t="shared" si="47"/>
        <v>-0.22752808988764039</v>
      </c>
      <c r="G311">
        <v>0</v>
      </c>
      <c r="H311">
        <f t="shared" si="48"/>
        <v>0.27009507346585998</v>
      </c>
      <c r="I311">
        <f t="shared" si="49"/>
        <v>-1.0895340841010226</v>
      </c>
      <c r="J311">
        <f t="shared" si="50"/>
        <v>1.0895340841010226</v>
      </c>
      <c r="K311">
        <f t="shared" si="51"/>
        <v>0.45941170815567078</v>
      </c>
      <c r="L311">
        <f t="shared" si="52"/>
        <v>0.54058829184432911</v>
      </c>
      <c r="M311">
        <f t="shared" si="53"/>
        <v>2.1766968108291049</v>
      </c>
      <c r="N311">
        <f t="shared" si="54"/>
        <v>1.8498365855987975</v>
      </c>
    </row>
    <row r="312" spans="1:14" x14ac:dyDescent="0.25">
      <c r="A312" s="4">
        <f>IF('True_Odds_Calculator_2-way'!A313="","",'True_Odds_Calculator_2-way'!A313)</f>
        <v>2.0699999999999998</v>
      </c>
      <c r="B312" s="4">
        <f>IF('True_Odds_Calculator_2-way'!B313="","",'True_Odds_Calculator_2-way'!B313)</f>
        <v>1.8</v>
      </c>
      <c r="C312" s="4">
        <f t="shared" si="44"/>
        <v>0.48309178743961356</v>
      </c>
      <c r="D312">
        <f t="shared" si="45"/>
        <v>0.55555555555555558</v>
      </c>
      <c r="E312">
        <f t="shared" si="46"/>
        <v>3.8647342995169254E-2</v>
      </c>
      <c r="F312">
        <f t="shared" si="47"/>
        <v>-0.22973698336017168</v>
      </c>
      <c r="G312">
        <v>0</v>
      </c>
      <c r="H312">
        <f t="shared" si="48"/>
        <v>0.26838432635534087</v>
      </c>
      <c r="I312">
        <f t="shared" si="49"/>
        <v>-1.0808442529177926</v>
      </c>
      <c r="J312">
        <f t="shared" si="50"/>
        <v>1.0808442529177926</v>
      </c>
      <c r="K312">
        <f t="shared" si="51"/>
        <v>0.46371363147270434</v>
      </c>
      <c r="L312">
        <f t="shared" si="52"/>
        <v>0.53628636852729539</v>
      </c>
      <c r="M312">
        <f t="shared" si="53"/>
        <v>2.1565033506220384</v>
      </c>
      <c r="N312">
        <f t="shared" si="54"/>
        <v>1.8646754023342345</v>
      </c>
    </row>
    <row r="313" spans="1:14" x14ac:dyDescent="0.25">
      <c r="A313" s="4">
        <f>IF('True_Odds_Calculator_2-way'!A314="","",'True_Odds_Calculator_2-way'!A314)</f>
        <v>2.39</v>
      </c>
      <c r="B313" s="4">
        <f>IF('True_Odds_Calculator_2-way'!B314="","",'True_Odds_Calculator_2-way'!B314)</f>
        <v>1.57</v>
      </c>
      <c r="C313" s="4">
        <f t="shared" si="44"/>
        <v>0.41841004184100417</v>
      </c>
      <c r="D313">
        <f t="shared" si="45"/>
        <v>0.63694267515923564</v>
      </c>
      <c r="E313">
        <f t="shared" si="46"/>
        <v>5.5352717000239693E-2</v>
      </c>
      <c r="F313">
        <f t="shared" si="47"/>
        <v>-0.21115049436345723</v>
      </c>
      <c r="G313">
        <v>0</v>
      </c>
      <c r="H313">
        <f t="shared" si="48"/>
        <v>0.26650321136369692</v>
      </c>
      <c r="I313">
        <f t="shared" si="49"/>
        <v>-1.1234536822654881</v>
      </c>
      <c r="J313">
        <f t="shared" si="50"/>
        <v>1.1234536822654881</v>
      </c>
      <c r="K313">
        <f t="shared" si="51"/>
        <v>0.39038091763286176</v>
      </c>
      <c r="L313">
        <f t="shared" si="52"/>
        <v>0.60961908236713847</v>
      </c>
      <c r="M313">
        <f t="shared" si="53"/>
        <v>2.5616006183490287</v>
      </c>
      <c r="N313">
        <f t="shared" si="54"/>
        <v>1.6403685988913279</v>
      </c>
    </row>
    <row r="314" spans="1:14" x14ac:dyDescent="0.25">
      <c r="A314" s="4">
        <f>IF('True_Odds_Calculator_2-way'!A315="","",'True_Odds_Calculator_2-way'!A315)</f>
        <v>1.77</v>
      </c>
      <c r="B314" s="4">
        <f>IF('True_Odds_Calculator_2-way'!B315="","",'True_Odds_Calculator_2-way'!B315)</f>
        <v>2.0499999999999998</v>
      </c>
      <c r="C314" s="4">
        <f t="shared" si="44"/>
        <v>0.56497175141242939</v>
      </c>
      <c r="D314">
        <f t="shared" si="45"/>
        <v>0.48780487804878053</v>
      </c>
      <c r="E314">
        <f t="shared" si="46"/>
        <v>5.2776629461209978E-2</v>
      </c>
      <c r="F314">
        <f t="shared" si="47"/>
        <v>-0.22281934683753613</v>
      </c>
      <c r="G314">
        <v>0</v>
      </c>
      <c r="H314">
        <f t="shared" si="48"/>
        <v>0.27559597629874605</v>
      </c>
      <c r="I314">
        <f t="shared" si="49"/>
        <v>-1.1121413488021759</v>
      </c>
      <c r="J314">
        <f t="shared" si="50"/>
        <v>1.1121413488021759</v>
      </c>
      <c r="K314">
        <f t="shared" si="51"/>
        <v>0.53869185533371766</v>
      </c>
      <c r="L314">
        <f t="shared" si="52"/>
        <v>0.46130814466628223</v>
      </c>
      <c r="M314">
        <f t="shared" si="53"/>
        <v>1.8563488385776756</v>
      </c>
      <c r="N314">
        <f t="shared" si="54"/>
        <v>2.1677484162422846</v>
      </c>
    </row>
    <row r="315" spans="1:14" x14ac:dyDescent="0.25">
      <c r="A315" s="4">
        <f>IF('True_Odds_Calculator_2-way'!A316="","",'True_Odds_Calculator_2-way'!A316)</f>
        <v>1.66</v>
      </c>
      <c r="B315" s="4">
        <f>IF('True_Odds_Calculator_2-way'!B316="","",'True_Odds_Calculator_2-way'!B316)</f>
        <v>2.34</v>
      </c>
      <c r="C315" s="4">
        <f t="shared" si="44"/>
        <v>0.60240963855421692</v>
      </c>
      <c r="D315">
        <f t="shared" si="45"/>
        <v>0.42735042735042739</v>
      </c>
      <c r="E315">
        <f t="shared" si="46"/>
        <v>2.9760065904644417E-2</v>
      </c>
      <c r="F315">
        <f t="shared" si="47"/>
        <v>-0.22767995057151669</v>
      </c>
      <c r="G315">
        <v>0</v>
      </c>
      <c r="H315">
        <f t="shared" si="48"/>
        <v>0.2574400164761611</v>
      </c>
      <c r="I315">
        <f t="shared" si="49"/>
        <v>-1.0633485251477839</v>
      </c>
      <c r="J315">
        <f t="shared" si="50"/>
        <v>1.0633485251477839</v>
      </c>
      <c r="K315">
        <f t="shared" si="51"/>
        <v>0.58760965346955907</v>
      </c>
      <c r="L315">
        <f t="shared" si="52"/>
        <v>0.41239034653044082</v>
      </c>
      <c r="M315">
        <f t="shared" si="53"/>
        <v>1.7018100265975373</v>
      </c>
      <c r="N315">
        <f t="shared" si="54"/>
        <v>2.4248870236980302</v>
      </c>
    </row>
    <row r="316" spans="1:14" x14ac:dyDescent="0.25">
      <c r="A316" s="4">
        <f>IF('True_Odds_Calculator_2-way'!A317="","",'True_Odds_Calculator_2-way'!A317)</f>
        <v>2.2599999999999998</v>
      </c>
      <c r="B316" s="4">
        <f>IF('True_Odds_Calculator_2-way'!B317="","",'True_Odds_Calculator_2-way'!B317)</f>
        <v>1.7</v>
      </c>
      <c r="C316" s="4">
        <f t="shared" si="44"/>
        <v>0.44247787610619471</v>
      </c>
      <c r="D316">
        <f t="shared" si="45"/>
        <v>0.58823529411764708</v>
      </c>
      <c r="E316">
        <f t="shared" si="46"/>
        <v>3.0713170223841679E-2</v>
      </c>
      <c r="F316">
        <f t="shared" si="47"/>
        <v>-0.2295679333680376</v>
      </c>
      <c r="G316">
        <v>0</v>
      </c>
      <c r="H316">
        <f t="shared" si="48"/>
        <v>0.26028110359187923</v>
      </c>
      <c r="I316">
        <f t="shared" si="49"/>
        <v>-1.0647942749998995</v>
      </c>
      <c r="J316">
        <f t="shared" si="50"/>
        <v>1.0647942749998995</v>
      </c>
      <c r="K316">
        <f t="shared" si="51"/>
        <v>0.42705098312484241</v>
      </c>
      <c r="L316">
        <f t="shared" si="52"/>
        <v>0.57294901687515787</v>
      </c>
      <c r="M316">
        <f t="shared" si="53"/>
        <v>2.3416407864998732</v>
      </c>
      <c r="N316">
        <f t="shared" si="54"/>
        <v>1.7453559924999296</v>
      </c>
    </row>
    <row r="317" spans="1:14" x14ac:dyDescent="0.25">
      <c r="A317" s="4">
        <f>IF('True_Odds_Calculator_2-way'!A318="","",'True_Odds_Calculator_2-way'!A318)</f>
        <v>1.65</v>
      </c>
      <c r="B317" s="4">
        <f>IF('True_Odds_Calculator_2-way'!B318="","",'True_Odds_Calculator_2-way'!B318)</f>
        <v>2.36</v>
      </c>
      <c r="C317" s="4">
        <f t="shared" si="44"/>
        <v>0.60606060606060608</v>
      </c>
      <c r="D317">
        <f t="shared" si="45"/>
        <v>0.42372881355932207</v>
      </c>
      <c r="E317">
        <f t="shared" si="46"/>
        <v>2.9789419619928204E-2</v>
      </c>
      <c r="F317">
        <f t="shared" si="47"/>
        <v>-0.22701592193117603</v>
      </c>
      <c r="G317">
        <v>0</v>
      </c>
      <c r="H317">
        <f t="shared" si="48"/>
        <v>0.25680534155110429</v>
      </c>
      <c r="I317">
        <f t="shared" si="49"/>
        <v>-1.063589074528793</v>
      </c>
      <c r="J317">
        <f t="shared" si="50"/>
        <v>1.063589074528793</v>
      </c>
      <c r="K317">
        <f t="shared" si="51"/>
        <v>0.59124965931908058</v>
      </c>
      <c r="L317">
        <f t="shared" si="52"/>
        <v>0.4087503406809192</v>
      </c>
      <c r="M317">
        <f t="shared" si="53"/>
        <v>1.6913328984437157</v>
      </c>
      <c r="N317">
        <f t="shared" si="54"/>
        <v>2.4464811413591585</v>
      </c>
    </row>
    <row r="318" spans="1:14" x14ac:dyDescent="0.25">
      <c r="A318" s="4">
        <f>IF('True_Odds_Calculator_2-way'!A319="","",'True_Odds_Calculator_2-way'!A319)</f>
        <v>2.2000000000000002</v>
      </c>
      <c r="B318" s="4">
        <f>IF('True_Odds_Calculator_2-way'!B319="","",'True_Odds_Calculator_2-way'!B319)</f>
        <v>1.72</v>
      </c>
      <c r="C318" s="4">
        <f t="shared" si="44"/>
        <v>0.45454545454545453</v>
      </c>
      <c r="D318">
        <f t="shared" si="45"/>
        <v>0.58139534883720934</v>
      </c>
      <c r="E318">
        <f t="shared" si="46"/>
        <v>3.5940803382663811E-2</v>
      </c>
      <c r="F318">
        <f t="shared" si="47"/>
        <v>-0.22832980972515859</v>
      </c>
      <c r="G318">
        <v>0</v>
      </c>
      <c r="H318">
        <f t="shared" si="48"/>
        <v>0.26427061310782241</v>
      </c>
      <c r="I318">
        <f t="shared" si="49"/>
        <v>-1.075828707279838</v>
      </c>
      <c r="J318">
        <f t="shared" si="50"/>
        <v>1.075828707279838</v>
      </c>
      <c r="K318">
        <f t="shared" si="51"/>
        <v>0.4364916731037084</v>
      </c>
      <c r="L318">
        <f t="shared" si="52"/>
        <v>0.5635083268962916</v>
      </c>
      <c r="M318">
        <f t="shared" si="53"/>
        <v>2.2909944487358058</v>
      </c>
      <c r="N318">
        <f t="shared" si="54"/>
        <v>1.7745966692414832</v>
      </c>
    </row>
    <row r="319" spans="1:14" x14ac:dyDescent="0.25">
      <c r="A319" s="4">
        <f>IF('True_Odds_Calculator_2-way'!A320="","",'True_Odds_Calculator_2-way'!A320)</f>
        <v>2.0099999999999998</v>
      </c>
      <c r="B319" s="4">
        <f>IF('True_Odds_Calculator_2-way'!B320="","",'True_Odds_Calculator_2-way'!B320)</f>
        <v>1.79</v>
      </c>
      <c r="C319" s="4">
        <f t="shared" si="44"/>
        <v>0.49751243781094534</v>
      </c>
      <c r="D319">
        <f t="shared" si="45"/>
        <v>0.55865921787709494</v>
      </c>
      <c r="E319">
        <f t="shared" si="46"/>
        <v>5.6171655688040278E-2</v>
      </c>
      <c r="F319">
        <f t="shared" si="47"/>
        <v>-0.22176825370354925</v>
      </c>
      <c r="G319">
        <v>0</v>
      </c>
      <c r="H319">
        <f t="shared" si="48"/>
        <v>0.27793990939158958</v>
      </c>
      <c r="I319">
        <f t="shared" si="49"/>
        <v>-1.1195043036766856</v>
      </c>
      <c r="J319">
        <f t="shared" si="50"/>
        <v>1.1195043036766856</v>
      </c>
      <c r="K319">
        <f t="shared" si="51"/>
        <v>0.46932947228921518</v>
      </c>
      <c r="L319">
        <f t="shared" si="52"/>
        <v>0.53067052771078471</v>
      </c>
      <c r="M319">
        <f t="shared" si="53"/>
        <v>2.1306993467134521</v>
      </c>
      <c r="N319">
        <f t="shared" si="54"/>
        <v>1.884408399904582</v>
      </c>
    </row>
    <row r="320" spans="1:14" x14ac:dyDescent="0.25">
      <c r="A320" s="4">
        <f>IF('True_Odds_Calculator_2-way'!A321="","",'True_Odds_Calculator_2-way'!A321)</f>
        <v>1.98</v>
      </c>
      <c r="B320" s="4">
        <f>IF('True_Odds_Calculator_2-way'!B321="","",'True_Odds_Calculator_2-way'!B321)</f>
        <v>1.91</v>
      </c>
      <c r="C320" s="4">
        <f t="shared" si="44"/>
        <v>0.50505050505050508</v>
      </c>
      <c r="D320">
        <f t="shared" si="45"/>
        <v>0.52356020942408377</v>
      </c>
      <c r="E320">
        <f t="shared" si="46"/>
        <v>2.861071447458885E-2</v>
      </c>
      <c r="F320">
        <f t="shared" si="47"/>
        <v>-0.23581363371939279</v>
      </c>
      <c r="G320">
        <v>0</v>
      </c>
      <c r="H320">
        <f t="shared" si="48"/>
        <v>0.2644243481939817</v>
      </c>
      <c r="I320">
        <f t="shared" si="49"/>
        <v>-1.0589275952301447</v>
      </c>
      <c r="J320">
        <f t="shared" si="50"/>
        <v>1.0589275952301447</v>
      </c>
      <c r="K320">
        <f t="shared" si="51"/>
        <v>0.4907375632320416</v>
      </c>
      <c r="L320">
        <f t="shared" si="52"/>
        <v>0.50926243676795835</v>
      </c>
      <c r="M320">
        <f t="shared" si="53"/>
        <v>2.0377490433255412</v>
      </c>
      <c r="N320">
        <f t="shared" si="54"/>
        <v>1.9636241116594322</v>
      </c>
    </row>
    <row r="321" spans="1:14" x14ac:dyDescent="0.25">
      <c r="A321" s="4">
        <f>IF('True_Odds_Calculator_2-way'!A322="","",'True_Odds_Calculator_2-way'!A322)</f>
        <v>2.17</v>
      </c>
      <c r="B321" s="4">
        <f>IF('True_Odds_Calculator_2-way'!B322="","",'True_Odds_Calculator_2-way'!B322)</f>
        <v>1.74</v>
      </c>
      <c r="C321" s="4">
        <f t="shared" si="44"/>
        <v>0.46082949308755761</v>
      </c>
      <c r="D321">
        <f t="shared" si="45"/>
        <v>0.57471264367816088</v>
      </c>
      <c r="E321">
        <f t="shared" si="46"/>
        <v>3.5542136765718491E-2</v>
      </c>
      <c r="F321">
        <f t="shared" si="47"/>
        <v>-0.22930239949149844</v>
      </c>
      <c r="G321">
        <v>0</v>
      </c>
      <c r="H321">
        <f t="shared" si="48"/>
        <v>0.26484453625721699</v>
      </c>
      <c r="I321">
        <f t="shared" si="49"/>
        <v>-1.0747098003652684</v>
      </c>
      <c r="J321">
        <f t="shared" si="50"/>
        <v>1.0747098003652684</v>
      </c>
      <c r="K321">
        <f t="shared" si="51"/>
        <v>0.44298545385174265</v>
      </c>
      <c r="L321">
        <f t="shared" si="52"/>
        <v>0.55701454614825729</v>
      </c>
      <c r="M321">
        <f t="shared" si="53"/>
        <v>2.2574104664273644</v>
      </c>
      <c r="N321">
        <f t="shared" si="54"/>
        <v>1.7952852522702987</v>
      </c>
    </row>
    <row r="322" spans="1:14" x14ac:dyDescent="0.25">
      <c r="A322" s="4">
        <f>IF('True_Odds_Calculator_2-way'!A323="","",'True_Odds_Calculator_2-way'!A323)</f>
        <v>2.1800000000000002</v>
      </c>
      <c r="B322" s="4">
        <f>IF('True_Odds_Calculator_2-way'!B323="","",'True_Odds_Calculator_2-way'!B323)</f>
        <v>1.74</v>
      </c>
      <c r="C322" s="4">
        <f t="shared" si="44"/>
        <v>0.4587155963302752</v>
      </c>
      <c r="D322">
        <f t="shared" si="45"/>
        <v>0.57471264367816088</v>
      </c>
      <c r="E322">
        <f t="shared" si="46"/>
        <v>3.3428240008436028E-2</v>
      </c>
      <c r="F322">
        <f t="shared" si="47"/>
        <v>-0.23020141305494057</v>
      </c>
      <c r="G322">
        <v>0</v>
      </c>
      <c r="H322">
        <f t="shared" si="48"/>
        <v>0.26362965306337655</v>
      </c>
      <c r="I322">
        <f t="shared" si="49"/>
        <v>-1.0701462561817372</v>
      </c>
      <c r="J322">
        <f t="shared" si="50"/>
        <v>1.0701462561817372</v>
      </c>
      <c r="K322">
        <f t="shared" si="51"/>
        <v>0.44193570658612125</v>
      </c>
      <c r="L322">
        <f t="shared" si="52"/>
        <v>0.55806429341387886</v>
      </c>
      <c r="M322">
        <f t="shared" si="53"/>
        <v>2.26277258229445</v>
      </c>
      <c r="N322">
        <f t="shared" si="54"/>
        <v>1.7919082295744857</v>
      </c>
    </row>
    <row r="323" spans="1:14" x14ac:dyDescent="0.25">
      <c r="A323" s="4">
        <f>IF('True_Odds_Calculator_2-way'!A324="","",'True_Odds_Calculator_2-way'!A324)</f>
        <v>2.21</v>
      </c>
      <c r="B323" s="4">
        <f>IF('True_Odds_Calculator_2-way'!B324="","",'True_Odds_Calculator_2-way'!B324)</f>
        <v>1.72</v>
      </c>
      <c r="C323" s="4">
        <f t="shared" ref="C323:C386" si="55">1/A323</f>
        <v>0.45248868778280543</v>
      </c>
      <c r="D323">
        <f t="shared" ref="D323:D386" si="56">1/B323</f>
        <v>0.58139534883720934</v>
      </c>
      <c r="E323">
        <f t="shared" ref="E323:E386" si="57">C323+D323-1</f>
        <v>3.3884036620014824E-2</v>
      </c>
      <c r="F323">
        <f t="shared" ref="F323:F386" si="58">C323+D323-(C323*D323)-1</f>
        <v>-0.2291907818583605</v>
      </c>
      <c r="G323">
        <v>0</v>
      </c>
      <c r="H323">
        <f t="shared" ref="H323:H386" si="59">C323*D323</f>
        <v>0.26307481847837527</v>
      </c>
      <c r="I323">
        <f t="shared" ref="I323:I386" si="60">((-4*F323*H323)^0.5)/(2*F323)</f>
        <v>-1.0713739108887084</v>
      </c>
      <c r="J323">
        <f t="shared" ref="J323:J386" si="61">(-((-4*F323*H323)^0.5))/(2*F323)</f>
        <v>1.0713739108887084</v>
      </c>
      <c r="K323">
        <f t="shared" ref="K323:K386" si="62">IF(A323="","",(C323/($J323+C323-($J323*C323))))</f>
        <v>0.43547132891069945</v>
      </c>
      <c r="L323">
        <f t="shared" ref="L323:L386" si="63">IF(B323="","",(D323/($J323+D323-($J323*D323))))</f>
        <v>0.56452867108930049</v>
      </c>
      <c r="M323">
        <f t="shared" ref="M323:M386" si="64">IF(A323="","",1/K323)</f>
        <v>2.2963624321753371</v>
      </c>
      <c r="N323">
        <f t="shared" ref="N323:N386" si="65">IF(B323="","",1/L323)</f>
        <v>1.7713892158398703</v>
      </c>
    </row>
    <row r="324" spans="1:14" x14ac:dyDescent="0.25">
      <c r="A324" s="4">
        <f>IF('True_Odds_Calculator_2-way'!A325="","",'True_Odds_Calculator_2-way'!A325)</f>
        <v>1.88</v>
      </c>
      <c r="B324" s="4">
        <f>IF('True_Odds_Calculator_2-way'!B325="","",'True_Odds_Calculator_2-way'!B325)</f>
        <v>2.0099999999999998</v>
      </c>
      <c r="C324" s="4">
        <f t="shared" si="55"/>
        <v>0.53191489361702127</v>
      </c>
      <c r="D324">
        <f t="shared" si="56"/>
        <v>0.49751243781094534</v>
      </c>
      <c r="E324">
        <f t="shared" si="57"/>
        <v>2.9427331427966497E-2</v>
      </c>
      <c r="F324">
        <f t="shared" si="58"/>
        <v>-0.23520694400338749</v>
      </c>
      <c r="G324">
        <v>0</v>
      </c>
      <c r="H324">
        <f t="shared" si="59"/>
        <v>0.26463427543135393</v>
      </c>
      <c r="I324">
        <f t="shared" si="60"/>
        <v>-1.060713208766217</v>
      </c>
      <c r="J324">
        <f t="shared" si="61"/>
        <v>1.060713208766217</v>
      </c>
      <c r="K324">
        <f t="shared" si="62"/>
        <v>0.5172161542198922</v>
      </c>
      <c r="L324">
        <f t="shared" si="63"/>
        <v>0.48278384578010813</v>
      </c>
      <c r="M324">
        <f t="shared" si="64"/>
        <v>1.9334276237142709</v>
      </c>
      <c r="N324">
        <f t="shared" si="65"/>
        <v>2.0713203408538785</v>
      </c>
    </row>
    <row r="325" spans="1:14" x14ac:dyDescent="0.25">
      <c r="A325" s="4">
        <f>IF('True_Odds_Calculator_2-way'!A326="","",'True_Odds_Calculator_2-way'!A326)</f>
        <v>1.88</v>
      </c>
      <c r="B325" s="4">
        <f>IF('True_Odds_Calculator_2-way'!B326="","",'True_Odds_Calculator_2-way'!B326)</f>
        <v>2.0099999999999998</v>
      </c>
      <c r="C325" s="4">
        <f t="shared" si="55"/>
        <v>0.53191489361702127</v>
      </c>
      <c r="D325">
        <f t="shared" si="56"/>
        <v>0.49751243781094534</v>
      </c>
      <c r="E325">
        <f t="shared" si="57"/>
        <v>2.9427331427966497E-2</v>
      </c>
      <c r="F325">
        <f t="shared" si="58"/>
        <v>-0.23520694400338749</v>
      </c>
      <c r="G325">
        <v>0</v>
      </c>
      <c r="H325">
        <f t="shared" si="59"/>
        <v>0.26463427543135393</v>
      </c>
      <c r="I325">
        <f t="shared" si="60"/>
        <v>-1.060713208766217</v>
      </c>
      <c r="J325">
        <f t="shared" si="61"/>
        <v>1.060713208766217</v>
      </c>
      <c r="K325">
        <f t="shared" si="62"/>
        <v>0.5172161542198922</v>
      </c>
      <c r="L325">
        <f t="shared" si="63"/>
        <v>0.48278384578010813</v>
      </c>
      <c r="M325">
        <f t="shared" si="64"/>
        <v>1.9334276237142709</v>
      </c>
      <c r="N325">
        <f t="shared" si="65"/>
        <v>2.0713203408538785</v>
      </c>
    </row>
    <row r="326" spans="1:14" x14ac:dyDescent="0.25">
      <c r="A326" s="4">
        <f>IF('True_Odds_Calculator_2-way'!A327="","",'True_Odds_Calculator_2-way'!A327)</f>
        <v>1.44</v>
      </c>
      <c r="B326" s="4">
        <f>IF('True_Odds_Calculator_2-way'!B327="","",'True_Odds_Calculator_2-way'!B327)</f>
        <v>2.91</v>
      </c>
      <c r="C326" s="4">
        <f t="shared" si="55"/>
        <v>0.69444444444444442</v>
      </c>
      <c r="D326">
        <f t="shared" si="56"/>
        <v>0.3436426116838488</v>
      </c>
      <c r="E326">
        <f t="shared" si="57"/>
        <v>3.8087056128293106E-2</v>
      </c>
      <c r="F326">
        <f t="shared" si="58"/>
        <v>-0.20055364642993523</v>
      </c>
      <c r="G326">
        <v>0</v>
      </c>
      <c r="H326">
        <f t="shared" si="59"/>
        <v>0.23864070255822833</v>
      </c>
      <c r="I326">
        <f t="shared" si="60"/>
        <v>-1.0908297607202129</v>
      </c>
      <c r="J326">
        <f t="shared" si="61"/>
        <v>1.0908297607202129</v>
      </c>
      <c r="K326">
        <f t="shared" si="62"/>
        <v>0.67569161162634883</v>
      </c>
      <c r="L326">
        <f t="shared" si="63"/>
        <v>0.32430838837365117</v>
      </c>
      <c r="M326">
        <f t="shared" si="64"/>
        <v>1.4799650947168939</v>
      </c>
      <c r="N326">
        <f t="shared" si="65"/>
        <v>3.083484842975607</v>
      </c>
    </row>
    <row r="327" spans="1:14" x14ac:dyDescent="0.25">
      <c r="A327" s="4">
        <f>IF('True_Odds_Calculator_2-way'!A328="","",'True_Odds_Calculator_2-way'!A328)</f>
        <v>1.69</v>
      </c>
      <c r="B327" s="4">
        <f>IF('True_Odds_Calculator_2-way'!B328="","",'True_Odds_Calculator_2-way'!B328)</f>
        <v>2.25</v>
      </c>
      <c r="C327" s="4">
        <f t="shared" si="55"/>
        <v>0.59171597633136097</v>
      </c>
      <c r="D327">
        <f t="shared" si="56"/>
        <v>0.44444444444444442</v>
      </c>
      <c r="E327">
        <f t="shared" si="57"/>
        <v>3.6160420775805502E-2</v>
      </c>
      <c r="F327">
        <f t="shared" si="58"/>
        <v>-0.22682445759368819</v>
      </c>
      <c r="G327">
        <v>0</v>
      </c>
      <c r="H327">
        <f t="shared" si="59"/>
        <v>0.26298487836949375</v>
      </c>
      <c r="I327">
        <f t="shared" si="60"/>
        <v>-1.0767638041163314</v>
      </c>
      <c r="J327">
        <f t="shared" si="61"/>
        <v>1.0767638041163314</v>
      </c>
      <c r="K327">
        <f t="shared" si="62"/>
        <v>0.57373431955297227</v>
      </c>
      <c r="L327">
        <f t="shared" si="63"/>
        <v>0.42626568044702751</v>
      </c>
      <c r="M327">
        <f t="shared" si="64"/>
        <v>1.7429670248402687</v>
      </c>
      <c r="N327">
        <f t="shared" si="65"/>
        <v>2.3459547551454145</v>
      </c>
    </row>
    <row r="328" spans="1:14" x14ac:dyDescent="0.25">
      <c r="A328" s="4">
        <f>IF('True_Odds_Calculator_2-way'!A329="","",'True_Odds_Calculator_2-way'!A329)</f>
        <v>2.67</v>
      </c>
      <c r="B328" s="4">
        <f>IF('True_Odds_Calculator_2-way'!B329="","",'True_Odds_Calculator_2-way'!B329)</f>
        <v>1.52</v>
      </c>
      <c r="C328" s="4">
        <f t="shared" si="55"/>
        <v>0.37453183520599254</v>
      </c>
      <c r="D328">
        <f t="shared" si="56"/>
        <v>0.65789473684210531</v>
      </c>
      <c r="E328">
        <f t="shared" si="57"/>
        <v>3.2426572048097846E-2</v>
      </c>
      <c r="F328">
        <f t="shared" si="58"/>
        <v>-0.21397595111373935</v>
      </c>
      <c r="G328">
        <v>0</v>
      </c>
      <c r="H328">
        <f t="shared" si="59"/>
        <v>0.24640252316183722</v>
      </c>
      <c r="I328">
        <f t="shared" si="60"/>
        <v>-1.0730997473258173</v>
      </c>
      <c r="J328">
        <f t="shared" si="61"/>
        <v>1.0730997473258173</v>
      </c>
      <c r="K328">
        <f t="shared" si="62"/>
        <v>0.3581563657197735</v>
      </c>
      <c r="L328">
        <f t="shared" si="63"/>
        <v>0.6418436342802265</v>
      </c>
      <c r="M328">
        <f t="shared" si="64"/>
        <v>2.7920765780341146</v>
      </c>
      <c r="N328">
        <f t="shared" si="65"/>
        <v>1.5580118686094249</v>
      </c>
    </row>
    <row r="329" spans="1:14" x14ac:dyDescent="0.25">
      <c r="A329" s="4">
        <f>IF('True_Odds_Calculator_2-way'!A330="","",'True_Odds_Calculator_2-way'!A330)</f>
        <v>2.58</v>
      </c>
      <c r="B329" s="4">
        <f>IF('True_Odds_Calculator_2-way'!B330="","",'True_Odds_Calculator_2-way'!B330)</f>
        <v>1.55</v>
      </c>
      <c r="C329" s="4">
        <f t="shared" si="55"/>
        <v>0.38759689922480617</v>
      </c>
      <c r="D329">
        <f t="shared" si="56"/>
        <v>0.64516129032258063</v>
      </c>
      <c r="E329">
        <f t="shared" si="57"/>
        <v>3.275818954738674E-2</v>
      </c>
      <c r="F329">
        <f t="shared" si="58"/>
        <v>-0.21730432608152039</v>
      </c>
      <c r="G329">
        <v>0</v>
      </c>
      <c r="H329">
        <f t="shared" si="59"/>
        <v>0.25006251562890719</v>
      </c>
      <c r="I329">
        <f t="shared" si="60"/>
        <v>-1.072729223145815</v>
      </c>
      <c r="J329">
        <f t="shared" si="61"/>
        <v>1.072729223145815</v>
      </c>
      <c r="K329">
        <f t="shared" si="62"/>
        <v>0.37106960671234313</v>
      </c>
      <c r="L329">
        <f t="shared" si="63"/>
        <v>0.6289303932876571</v>
      </c>
      <c r="M329">
        <f t="shared" si="64"/>
        <v>2.6949121725703877</v>
      </c>
      <c r="N329">
        <f t="shared" si="65"/>
        <v>1.5900010727301979</v>
      </c>
    </row>
    <row r="330" spans="1:14" x14ac:dyDescent="0.25">
      <c r="A330" s="4">
        <f>IF('True_Odds_Calculator_2-way'!A331="","",'True_Odds_Calculator_2-way'!A331)</f>
        <v>1.98</v>
      </c>
      <c r="B330" s="4">
        <f>IF('True_Odds_Calculator_2-way'!B331="","",'True_Odds_Calculator_2-way'!B331)</f>
        <v>1.91</v>
      </c>
      <c r="C330" s="4">
        <f t="shared" si="55"/>
        <v>0.50505050505050508</v>
      </c>
      <c r="D330">
        <f t="shared" si="56"/>
        <v>0.52356020942408377</v>
      </c>
      <c r="E330">
        <f t="shared" si="57"/>
        <v>2.861071447458885E-2</v>
      </c>
      <c r="F330">
        <f t="shared" si="58"/>
        <v>-0.23581363371939279</v>
      </c>
      <c r="G330">
        <v>0</v>
      </c>
      <c r="H330">
        <f t="shared" si="59"/>
        <v>0.2644243481939817</v>
      </c>
      <c r="I330">
        <f t="shared" si="60"/>
        <v>-1.0589275952301447</v>
      </c>
      <c r="J330">
        <f t="shared" si="61"/>
        <v>1.0589275952301447</v>
      </c>
      <c r="K330">
        <f t="shared" si="62"/>
        <v>0.4907375632320416</v>
      </c>
      <c r="L330">
        <f t="shared" si="63"/>
        <v>0.50926243676795835</v>
      </c>
      <c r="M330">
        <f t="shared" si="64"/>
        <v>2.0377490433255412</v>
      </c>
      <c r="N330">
        <f t="shared" si="65"/>
        <v>1.9636241116594322</v>
      </c>
    </row>
    <row r="331" spans="1:14" x14ac:dyDescent="0.25">
      <c r="A331" s="4">
        <f>IF('True_Odds_Calculator_2-way'!A332="","",'True_Odds_Calculator_2-way'!A332)</f>
        <v>2.2799999999999998</v>
      </c>
      <c r="B331" s="4">
        <f>IF('True_Odds_Calculator_2-way'!B332="","",'True_Odds_Calculator_2-way'!B332)</f>
        <v>1.68</v>
      </c>
      <c r="C331" s="4">
        <f t="shared" si="55"/>
        <v>0.43859649122807021</v>
      </c>
      <c r="D331">
        <f t="shared" si="56"/>
        <v>0.59523809523809523</v>
      </c>
      <c r="E331">
        <f t="shared" si="57"/>
        <v>3.383458646616555E-2</v>
      </c>
      <c r="F331">
        <f t="shared" si="58"/>
        <v>-0.2272347535505429</v>
      </c>
      <c r="G331">
        <v>0</v>
      </c>
      <c r="H331">
        <f t="shared" si="59"/>
        <v>0.26106934001670845</v>
      </c>
      <c r="I331">
        <f t="shared" si="60"/>
        <v>-1.0718661571406805</v>
      </c>
      <c r="J331">
        <f t="shared" si="61"/>
        <v>1.0718661571406805</v>
      </c>
      <c r="K331">
        <f t="shared" si="62"/>
        <v>0.42158717195874679</v>
      </c>
      <c r="L331">
        <f t="shared" si="63"/>
        <v>0.57841282804125305</v>
      </c>
      <c r="M331">
        <f t="shared" si="64"/>
        <v>2.3719886811400706</v>
      </c>
      <c r="N331">
        <f t="shared" si="65"/>
        <v>1.728868986855663</v>
      </c>
    </row>
    <row r="332" spans="1:14" x14ac:dyDescent="0.25">
      <c r="A332" s="4">
        <f>IF('True_Odds_Calculator_2-way'!A333="","",'True_Odds_Calculator_2-way'!A333)</f>
        <v>1.81</v>
      </c>
      <c r="B332" s="4">
        <f>IF('True_Odds_Calculator_2-way'!B333="","",'True_Odds_Calculator_2-way'!B333)</f>
        <v>2.0699999999999998</v>
      </c>
      <c r="C332" s="4">
        <f t="shared" si="55"/>
        <v>0.5524861878453039</v>
      </c>
      <c r="D332">
        <f t="shared" si="56"/>
        <v>0.48309178743961356</v>
      </c>
      <c r="E332">
        <f t="shared" si="57"/>
        <v>3.5577975284917462E-2</v>
      </c>
      <c r="F332">
        <f t="shared" si="58"/>
        <v>-0.23132356473696847</v>
      </c>
      <c r="G332">
        <v>0</v>
      </c>
      <c r="H332">
        <f t="shared" si="59"/>
        <v>0.26690154002188599</v>
      </c>
      <c r="I332">
        <f t="shared" si="60"/>
        <v>-1.0741516544951821</v>
      </c>
      <c r="J332">
        <f t="shared" si="61"/>
        <v>1.0741516544951821</v>
      </c>
      <c r="K332">
        <f t="shared" si="62"/>
        <v>0.53474138865009979</v>
      </c>
      <c r="L332">
        <f t="shared" si="63"/>
        <v>0.46525861134990021</v>
      </c>
      <c r="M332">
        <f t="shared" si="64"/>
        <v>1.8700628401410975</v>
      </c>
      <c r="N332">
        <f t="shared" si="65"/>
        <v>2.1493422703098441</v>
      </c>
    </row>
    <row r="333" spans="1:14" x14ac:dyDescent="0.25">
      <c r="A333" s="4">
        <f>IF('True_Odds_Calculator_2-way'!A334="","",'True_Odds_Calculator_2-way'!A334)</f>
        <v>2.2599999999999998</v>
      </c>
      <c r="B333" s="4">
        <f>IF('True_Odds_Calculator_2-way'!B334="","",'True_Odds_Calculator_2-way'!B334)</f>
        <v>1.69</v>
      </c>
      <c r="C333" s="4">
        <f t="shared" si="55"/>
        <v>0.44247787610619471</v>
      </c>
      <c r="D333">
        <f t="shared" si="56"/>
        <v>0.59171597633136097</v>
      </c>
      <c r="E333">
        <f t="shared" si="57"/>
        <v>3.4193852437555794E-2</v>
      </c>
      <c r="F333">
        <f t="shared" si="58"/>
        <v>-0.22762737602764815</v>
      </c>
      <c r="G333">
        <v>0</v>
      </c>
      <c r="H333">
        <f t="shared" si="59"/>
        <v>0.261821228465204</v>
      </c>
      <c r="I333">
        <f t="shared" si="60"/>
        <v>-1.0724824201463119</v>
      </c>
      <c r="J333">
        <f t="shared" si="61"/>
        <v>1.0724824201463119</v>
      </c>
      <c r="K333">
        <f t="shared" si="62"/>
        <v>0.42529160714947917</v>
      </c>
      <c r="L333">
        <f t="shared" si="63"/>
        <v>0.57470839285052078</v>
      </c>
      <c r="M333">
        <f t="shared" si="64"/>
        <v>2.351327849384353</v>
      </c>
      <c r="N333">
        <f t="shared" si="65"/>
        <v>1.7400128699009547</v>
      </c>
    </row>
    <row r="334" spans="1:14" x14ac:dyDescent="0.25">
      <c r="A334" s="4">
        <f>IF('True_Odds_Calculator_2-way'!A335="","",'True_Odds_Calculator_2-way'!A335)</f>
        <v>2.4700000000000002</v>
      </c>
      <c r="B334" s="4">
        <f>IF('True_Odds_Calculator_2-way'!B335="","",'True_Odds_Calculator_2-way'!B335)</f>
        <v>1.59</v>
      </c>
      <c r="C334" s="4">
        <f t="shared" si="55"/>
        <v>0.40485829959514169</v>
      </c>
      <c r="D334">
        <f t="shared" si="56"/>
        <v>0.62893081761006286</v>
      </c>
      <c r="E334">
        <f t="shared" si="57"/>
        <v>3.37891172052045E-2</v>
      </c>
      <c r="F334">
        <f t="shared" si="58"/>
        <v>-0.22083874417538774</v>
      </c>
      <c r="G334">
        <v>0</v>
      </c>
      <c r="H334">
        <f t="shared" si="59"/>
        <v>0.25462786138059224</v>
      </c>
      <c r="I334">
        <f t="shared" si="60"/>
        <v>-1.0737800400040409</v>
      </c>
      <c r="J334">
        <f t="shared" si="61"/>
        <v>1.0737800400040409</v>
      </c>
      <c r="K334">
        <f t="shared" si="62"/>
        <v>0.38782889624489203</v>
      </c>
      <c r="L334">
        <f t="shared" si="63"/>
        <v>0.61217110375510797</v>
      </c>
      <c r="M334">
        <f t="shared" si="64"/>
        <v>2.5784566588059405</v>
      </c>
      <c r="N334">
        <f t="shared" si="65"/>
        <v>1.6335302236023845</v>
      </c>
    </row>
    <row r="335" spans="1:14" x14ac:dyDescent="0.25">
      <c r="A335" s="4">
        <f>IF('True_Odds_Calculator_2-way'!A336="","",'True_Odds_Calculator_2-way'!A336)</f>
        <v>1.96</v>
      </c>
      <c r="B335" s="4">
        <f>IF('True_Odds_Calculator_2-way'!B336="","",'True_Odds_Calculator_2-way'!B336)</f>
        <v>1.89</v>
      </c>
      <c r="C335" s="4">
        <f t="shared" si="55"/>
        <v>0.51020408163265307</v>
      </c>
      <c r="D335">
        <f t="shared" si="56"/>
        <v>0.52910052910052918</v>
      </c>
      <c r="E335">
        <f t="shared" si="57"/>
        <v>3.9304610733182255E-2</v>
      </c>
      <c r="F335">
        <f t="shared" si="58"/>
        <v>-0.23064463880790409</v>
      </c>
      <c r="G335">
        <v>0</v>
      </c>
      <c r="H335">
        <f t="shared" si="59"/>
        <v>0.26994924954108634</v>
      </c>
      <c r="I335">
        <f t="shared" si="60"/>
        <v>-1.0818558060197889</v>
      </c>
      <c r="J335">
        <f t="shared" si="61"/>
        <v>1.0818558060197889</v>
      </c>
      <c r="K335">
        <f t="shared" si="62"/>
        <v>0.49053715233296324</v>
      </c>
      <c r="L335">
        <f t="shared" si="63"/>
        <v>0.50946284766703676</v>
      </c>
      <c r="M335">
        <f t="shared" si="64"/>
        <v>2.0385815737789974</v>
      </c>
      <c r="N335">
        <f t="shared" si="65"/>
        <v>1.9628516673576117</v>
      </c>
    </row>
    <row r="336" spans="1:14" x14ac:dyDescent="0.25">
      <c r="A336" s="4">
        <f>IF('True_Odds_Calculator_2-way'!A337="","",'True_Odds_Calculator_2-way'!A337)</f>
        <v>1.78</v>
      </c>
      <c r="B336" s="4">
        <f>IF('True_Odds_Calculator_2-way'!B337="","",'True_Odds_Calculator_2-way'!B337)</f>
        <v>2.08</v>
      </c>
      <c r="C336" s="4">
        <f t="shared" si="55"/>
        <v>0.5617977528089888</v>
      </c>
      <c r="D336">
        <f t="shared" si="56"/>
        <v>0.48076923076923073</v>
      </c>
      <c r="E336">
        <f t="shared" si="57"/>
        <v>4.2566983578219642E-2</v>
      </c>
      <c r="F336">
        <f t="shared" si="58"/>
        <v>-0.22752808988764039</v>
      </c>
      <c r="G336">
        <v>0</v>
      </c>
      <c r="H336">
        <f t="shared" si="59"/>
        <v>0.27009507346585998</v>
      </c>
      <c r="I336">
        <f t="shared" si="60"/>
        <v>-1.0895340841010226</v>
      </c>
      <c r="J336">
        <f t="shared" si="61"/>
        <v>1.0895340841010226</v>
      </c>
      <c r="K336">
        <f t="shared" si="62"/>
        <v>0.54058829184432911</v>
      </c>
      <c r="L336">
        <f t="shared" si="63"/>
        <v>0.45941170815567078</v>
      </c>
      <c r="M336">
        <f t="shared" si="64"/>
        <v>1.8498365855987975</v>
      </c>
      <c r="N336">
        <f t="shared" si="65"/>
        <v>2.1766968108291049</v>
      </c>
    </row>
    <row r="337" spans="1:14" x14ac:dyDescent="0.25">
      <c r="A337" s="4">
        <f>IF('True_Odds_Calculator_2-way'!A338="","",'True_Odds_Calculator_2-way'!A338)</f>
        <v>1.64</v>
      </c>
      <c r="B337" s="4">
        <f>IF('True_Odds_Calculator_2-way'!B338="","",'True_Odds_Calculator_2-way'!B338)</f>
        <v>2.31</v>
      </c>
      <c r="C337" s="4">
        <f t="shared" si="55"/>
        <v>0.6097560975609756</v>
      </c>
      <c r="D337">
        <f t="shared" si="56"/>
        <v>0.4329004329004329</v>
      </c>
      <c r="E337">
        <f t="shared" si="57"/>
        <v>4.2656530461408604E-2</v>
      </c>
      <c r="F337">
        <f t="shared" si="58"/>
        <v>-0.22130714813641639</v>
      </c>
      <c r="G337">
        <v>0</v>
      </c>
      <c r="H337">
        <f t="shared" si="59"/>
        <v>0.26396367859782494</v>
      </c>
      <c r="I337">
        <f t="shared" si="60"/>
        <v>-1.0921300708262975</v>
      </c>
      <c r="J337">
        <f t="shared" si="61"/>
        <v>1.0921300708262975</v>
      </c>
      <c r="K337">
        <f t="shared" si="62"/>
        <v>0.58859425167049584</v>
      </c>
      <c r="L337">
        <f t="shared" si="63"/>
        <v>0.41140574832950405</v>
      </c>
      <c r="M337">
        <f t="shared" si="64"/>
        <v>1.6989632453288304</v>
      </c>
      <c r="N337">
        <f t="shared" si="65"/>
        <v>2.4306903927824499</v>
      </c>
    </row>
    <row r="338" spans="1:14" x14ac:dyDescent="0.25">
      <c r="A338" s="4">
        <f>IF('True_Odds_Calculator_2-way'!A339="","",'True_Odds_Calculator_2-way'!A339)</f>
        <v>1.74</v>
      </c>
      <c r="B338" s="4">
        <f>IF('True_Odds_Calculator_2-way'!B339="","",'True_Odds_Calculator_2-way'!B339)</f>
        <v>2.13</v>
      </c>
      <c r="C338" s="4">
        <f t="shared" si="55"/>
        <v>0.57471264367816088</v>
      </c>
      <c r="D338">
        <f t="shared" si="56"/>
        <v>0.46948356807511737</v>
      </c>
      <c r="E338">
        <f t="shared" si="57"/>
        <v>4.4196211753278369E-2</v>
      </c>
      <c r="F338">
        <f t="shared" si="58"/>
        <v>-0.22562193081862814</v>
      </c>
      <c r="G338">
        <v>0</v>
      </c>
      <c r="H338">
        <f t="shared" si="59"/>
        <v>0.26981814257190651</v>
      </c>
      <c r="I338">
        <f t="shared" si="60"/>
        <v>-1.093565796666284</v>
      </c>
      <c r="J338">
        <f t="shared" si="61"/>
        <v>1.093565796666284</v>
      </c>
      <c r="K338">
        <f t="shared" si="62"/>
        <v>0.55271866878885501</v>
      </c>
      <c r="L338">
        <f t="shared" si="63"/>
        <v>0.44728133121114488</v>
      </c>
      <c r="M338">
        <f t="shared" si="64"/>
        <v>1.8092386895330501</v>
      </c>
      <c r="N338">
        <f t="shared" si="65"/>
        <v>2.235729350232901</v>
      </c>
    </row>
    <row r="339" spans="1:14" x14ac:dyDescent="0.25">
      <c r="A339" s="4">
        <f>IF('True_Odds_Calculator_2-way'!A340="","",'True_Odds_Calculator_2-way'!A340)</f>
        <v>1.45</v>
      </c>
      <c r="B339" s="4">
        <f>IF('True_Odds_Calculator_2-way'!B340="","",'True_Odds_Calculator_2-way'!B340)</f>
        <v>2.76</v>
      </c>
      <c r="C339" s="4">
        <f t="shared" si="55"/>
        <v>0.68965517241379315</v>
      </c>
      <c r="D339">
        <f t="shared" si="56"/>
        <v>0.3623188405797102</v>
      </c>
      <c r="E339">
        <f t="shared" si="57"/>
        <v>5.1974012993503349E-2</v>
      </c>
      <c r="F339">
        <f t="shared" si="58"/>
        <v>-0.19790104947526233</v>
      </c>
      <c r="G339">
        <v>0</v>
      </c>
      <c r="H339">
        <f t="shared" si="59"/>
        <v>0.24987506246876567</v>
      </c>
      <c r="I339">
        <f t="shared" si="60"/>
        <v>-1.1236664374387371</v>
      </c>
      <c r="J339">
        <f t="shared" si="61"/>
        <v>1.1236664374387371</v>
      </c>
      <c r="K339">
        <f t="shared" si="62"/>
        <v>0.66416502408283995</v>
      </c>
      <c r="L339">
        <f t="shared" si="63"/>
        <v>0.33583497591715994</v>
      </c>
      <c r="M339">
        <f t="shared" si="64"/>
        <v>1.5056498968474317</v>
      </c>
      <c r="N339">
        <f t="shared" si="65"/>
        <v>2.977652929892177</v>
      </c>
    </row>
    <row r="340" spans="1:14" x14ac:dyDescent="0.25">
      <c r="A340" s="4">
        <f>IF('True_Odds_Calculator_2-way'!A341="","",'True_Odds_Calculator_2-way'!A341)</f>
        <v>2.57</v>
      </c>
      <c r="B340" s="4">
        <f>IF('True_Odds_Calculator_2-way'!B341="","",'True_Odds_Calculator_2-way'!B341)</f>
        <v>1.56</v>
      </c>
      <c r="C340" s="4">
        <f t="shared" si="55"/>
        <v>0.38910505836575876</v>
      </c>
      <c r="D340">
        <f t="shared" si="56"/>
        <v>0.64102564102564097</v>
      </c>
      <c r="E340">
        <f t="shared" si="57"/>
        <v>3.0130699391399673E-2</v>
      </c>
      <c r="F340">
        <f t="shared" si="58"/>
        <v>-0.2192956200738303</v>
      </c>
      <c r="G340">
        <v>0</v>
      </c>
      <c r="H340">
        <f t="shared" si="59"/>
        <v>0.24942631946522995</v>
      </c>
      <c r="I340">
        <f t="shared" si="60"/>
        <v>-1.066488459484171</v>
      </c>
      <c r="J340">
        <f t="shared" si="61"/>
        <v>1.066488459484171</v>
      </c>
      <c r="K340">
        <f t="shared" si="62"/>
        <v>0.37391747879057763</v>
      </c>
      <c r="L340">
        <f t="shared" si="63"/>
        <v>0.62608252120942243</v>
      </c>
      <c r="M340">
        <f t="shared" si="64"/>
        <v>2.6743868813901486</v>
      </c>
      <c r="N340">
        <f t="shared" si="65"/>
        <v>1.5972335373111359</v>
      </c>
    </row>
    <row r="341" spans="1:14" x14ac:dyDescent="0.25">
      <c r="A341" s="4">
        <f>IF('True_Odds_Calculator_2-way'!A342="","",'True_Odds_Calculator_2-way'!A342)</f>
        <v>2.04</v>
      </c>
      <c r="B341" s="4">
        <f>IF('True_Odds_Calculator_2-way'!B342="","",'True_Odds_Calculator_2-way'!B342)</f>
        <v>1.87</v>
      </c>
      <c r="C341" s="4">
        <f t="shared" si="55"/>
        <v>0.49019607843137253</v>
      </c>
      <c r="D341">
        <f t="shared" si="56"/>
        <v>0.53475935828876997</v>
      </c>
      <c r="E341">
        <f t="shared" si="57"/>
        <v>2.4955436720142554E-2</v>
      </c>
      <c r="F341">
        <f t="shared" si="58"/>
        <v>-0.2371815036174898</v>
      </c>
      <c r="G341">
        <v>0</v>
      </c>
      <c r="H341">
        <f t="shared" si="59"/>
        <v>0.26213694033763235</v>
      </c>
      <c r="I341">
        <f t="shared" si="60"/>
        <v>-1.0512928338279499</v>
      </c>
      <c r="J341">
        <f t="shared" si="61"/>
        <v>1.0512928338279499</v>
      </c>
      <c r="K341">
        <f t="shared" si="62"/>
        <v>0.47770444733840695</v>
      </c>
      <c r="L341">
        <f t="shared" si="63"/>
        <v>0.52229555266159289</v>
      </c>
      <c r="M341">
        <f t="shared" si="64"/>
        <v>2.0933445471810685</v>
      </c>
      <c r="N341">
        <f t="shared" si="65"/>
        <v>1.9146247654303168</v>
      </c>
    </row>
    <row r="342" spans="1:14" x14ac:dyDescent="0.25">
      <c r="A342" s="4">
        <f>IF('True_Odds_Calculator_2-way'!A343="","",'True_Odds_Calculator_2-way'!A343)</f>
        <v>2.3199999999999998</v>
      </c>
      <c r="B342" s="4">
        <f>IF('True_Odds_Calculator_2-way'!B343="","",'True_Odds_Calculator_2-way'!B343)</f>
        <v>1.68</v>
      </c>
      <c r="C342" s="4">
        <f t="shared" si="55"/>
        <v>0.43103448275862072</v>
      </c>
      <c r="D342">
        <f t="shared" si="56"/>
        <v>0.59523809523809523</v>
      </c>
      <c r="E342">
        <f t="shared" si="57"/>
        <v>2.6272577996715896E-2</v>
      </c>
      <c r="F342">
        <f t="shared" si="58"/>
        <v>-0.23029556650246308</v>
      </c>
      <c r="G342">
        <v>0</v>
      </c>
      <c r="H342">
        <f t="shared" si="59"/>
        <v>0.25656814449917897</v>
      </c>
      <c r="I342">
        <f t="shared" si="60"/>
        <v>-1.0555008273018727</v>
      </c>
      <c r="J342">
        <f t="shared" si="61"/>
        <v>1.0555008273018727</v>
      </c>
      <c r="K342">
        <f t="shared" si="62"/>
        <v>0.41783991029087642</v>
      </c>
      <c r="L342">
        <f t="shared" si="63"/>
        <v>0.58216008970912358</v>
      </c>
      <c r="M342">
        <f t="shared" si="64"/>
        <v>2.3932610920384718</v>
      </c>
      <c r="N342">
        <f t="shared" si="65"/>
        <v>1.7177405625652735</v>
      </c>
    </row>
    <row r="343" spans="1:14" x14ac:dyDescent="0.25">
      <c r="A343" s="4">
        <f>IF('True_Odds_Calculator_2-way'!A344="","",'True_Odds_Calculator_2-way'!A344)</f>
        <v>1.93</v>
      </c>
      <c r="B343" s="4">
        <f>IF('True_Odds_Calculator_2-way'!B344="","",'True_Odds_Calculator_2-way'!B344)</f>
        <v>1.97</v>
      </c>
      <c r="C343" s="4">
        <f t="shared" si="55"/>
        <v>0.5181347150259068</v>
      </c>
      <c r="D343">
        <f t="shared" si="56"/>
        <v>0.50761421319796951</v>
      </c>
      <c r="E343">
        <f t="shared" si="57"/>
        <v>2.5748928223876311E-2</v>
      </c>
      <c r="F343">
        <f t="shared" si="58"/>
        <v>-0.23726361747455349</v>
      </c>
      <c r="G343">
        <v>0</v>
      </c>
      <c r="H343">
        <f t="shared" si="59"/>
        <v>0.26301254569842986</v>
      </c>
      <c r="I343">
        <f t="shared" si="60"/>
        <v>-1.0528649266733445</v>
      </c>
      <c r="J343">
        <f t="shared" si="61"/>
        <v>1.0528649266733445</v>
      </c>
      <c r="K343">
        <f t="shared" si="62"/>
        <v>0.50526374119939821</v>
      </c>
      <c r="L343">
        <f t="shared" si="63"/>
        <v>0.49473625880060179</v>
      </c>
      <c r="M343">
        <f t="shared" si="64"/>
        <v>1.9791643818062103</v>
      </c>
      <c r="N343">
        <f t="shared" si="65"/>
        <v>2.021278978873144</v>
      </c>
    </row>
    <row r="344" spans="1:14" x14ac:dyDescent="0.25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1.78</v>
      </c>
      <c r="C344" s="4">
        <f t="shared" si="55"/>
        <v>0.47393364928909953</v>
      </c>
      <c r="D344">
        <f t="shared" si="56"/>
        <v>0.5617977528089888</v>
      </c>
      <c r="E344">
        <f t="shared" si="57"/>
        <v>3.5731402098088338E-2</v>
      </c>
      <c r="F344">
        <f t="shared" si="58"/>
        <v>-0.23052345705309119</v>
      </c>
      <c r="G344">
        <v>0</v>
      </c>
      <c r="H344">
        <f t="shared" si="59"/>
        <v>0.26625485915117952</v>
      </c>
      <c r="I344">
        <f t="shared" si="60"/>
        <v>-1.0747098003652684</v>
      </c>
      <c r="J344">
        <f t="shared" si="61"/>
        <v>1.0747098003652684</v>
      </c>
      <c r="K344">
        <f t="shared" si="62"/>
        <v>0.45601134895833134</v>
      </c>
      <c r="L344">
        <f t="shared" si="63"/>
        <v>0.54398865104166871</v>
      </c>
      <c r="M344">
        <f t="shared" si="64"/>
        <v>2.192927878405448</v>
      </c>
      <c r="N344">
        <f t="shared" si="65"/>
        <v>1.838273644284909</v>
      </c>
    </row>
    <row r="345" spans="1:14" x14ac:dyDescent="0.25">
      <c r="A345" s="4">
        <f>IF('True_Odds_Calculator_2-way'!A346="","",'True_Odds_Calculator_2-way'!A346)</f>
        <v>2.99</v>
      </c>
      <c r="B345" s="4">
        <f>IF('True_Odds_Calculator_2-way'!B346="","",'True_Odds_Calculator_2-way'!B346)</f>
        <v>1.41</v>
      </c>
      <c r="C345" s="4">
        <f t="shared" si="55"/>
        <v>0.33444816053511706</v>
      </c>
      <c r="D345">
        <f t="shared" si="56"/>
        <v>0.70921985815602839</v>
      </c>
      <c r="E345">
        <f t="shared" si="57"/>
        <v>4.3668018691145338E-2</v>
      </c>
      <c r="F345">
        <f t="shared" si="58"/>
        <v>-0.19352925828411505</v>
      </c>
      <c r="G345">
        <v>0</v>
      </c>
      <c r="H345">
        <f t="shared" si="59"/>
        <v>0.23719727697526033</v>
      </c>
      <c r="I345">
        <f t="shared" si="60"/>
        <v>-1.1070864451827995</v>
      </c>
      <c r="J345">
        <f t="shared" si="61"/>
        <v>1.1070864451827995</v>
      </c>
      <c r="K345">
        <f t="shared" si="62"/>
        <v>0.31219736115483959</v>
      </c>
      <c r="L345">
        <f t="shared" si="63"/>
        <v>0.68780263884516069</v>
      </c>
      <c r="M345">
        <f t="shared" si="64"/>
        <v>3.203102025913771</v>
      </c>
      <c r="N345">
        <f t="shared" si="65"/>
        <v>1.4539054425249476</v>
      </c>
    </row>
    <row r="346" spans="1:14" x14ac:dyDescent="0.25">
      <c r="A346" s="4">
        <f>IF('True_Odds_Calculator_2-way'!A347="","",'True_Odds_Calculator_2-way'!A347)</f>
        <v>2.61</v>
      </c>
      <c r="B346" s="4">
        <f>IF('True_Odds_Calculator_2-way'!B347="","",'True_Odds_Calculator_2-way'!B347)</f>
        <v>1.53</v>
      </c>
      <c r="C346" s="4">
        <f t="shared" si="55"/>
        <v>0.38314176245210729</v>
      </c>
      <c r="D346">
        <f t="shared" si="56"/>
        <v>0.65359477124183007</v>
      </c>
      <c r="E346">
        <f t="shared" si="57"/>
        <v>3.6736533693937368E-2</v>
      </c>
      <c r="F346">
        <f t="shared" si="58"/>
        <v>-0.21368291888913937</v>
      </c>
      <c r="G346">
        <v>0</v>
      </c>
      <c r="H346">
        <f t="shared" si="59"/>
        <v>0.25041945258307668</v>
      </c>
      <c r="I346">
        <f t="shared" si="60"/>
        <v>-1.0825528985483326</v>
      </c>
      <c r="J346">
        <f t="shared" si="61"/>
        <v>1.0825528985483326</v>
      </c>
      <c r="K346">
        <f t="shared" si="62"/>
        <v>0.36457628549193738</v>
      </c>
      <c r="L346">
        <f t="shared" si="63"/>
        <v>0.63542371450806256</v>
      </c>
      <c r="M346">
        <f t="shared" si="64"/>
        <v>2.7429101666628148</v>
      </c>
      <c r="N346">
        <f t="shared" si="65"/>
        <v>1.5737530362306167</v>
      </c>
    </row>
    <row r="347" spans="1:14" x14ac:dyDescent="0.25">
      <c r="A347" s="4">
        <f>IF('True_Odds_Calculator_2-way'!A348="","",'True_Odds_Calculator_2-way'!A348)</f>
        <v>1.74</v>
      </c>
      <c r="B347" s="4">
        <f>IF('True_Odds_Calculator_2-way'!B348="","",'True_Odds_Calculator_2-way'!B348)</f>
        <v>2.14</v>
      </c>
      <c r="C347" s="4">
        <f t="shared" si="55"/>
        <v>0.57471264367816088</v>
      </c>
      <c r="D347">
        <f t="shared" si="56"/>
        <v>0.46728971962616822</v>
      </c>
      <c r="E347">
        <f t="shared" si="57"/>
        <v>4.200236330432916E-2</v>
      </c>
      <c r="F347">
        <f t="shared" si="58"/>
        <v>-0.22655494682565258</v>
      </c>
      <c r="G347">
        <v>0</v>
      </c>
      <c r="H347">
        <f t="shared" si="59"/>
        <v>0.26855731012998174</v>
      </c>
      <c r="I347">
        <f t="shared" si="60"/>
        <v>-1.0887588907733556</v>
      </c>
      <c r="J347">
        <f t="shared" si="61"/>
        <v>1.0887588907733556</v>
      </c>
      <c r="K347">
        <f t="shared" si="62"/>
        <v>0.55380749935899309</v>
      </c>
      <c r="L347">
        <f t="shared" si="63"/>
        <v>0.44619250064100674</v>
      </c>
      <c r="M347">
        <f t="shared" si="64"/>
        <v>1.8056815791722833</v>
      </c>
      <c r="N347">
        <f t="shared" si="65"/>
        <v>2.2411851354816257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1.87</v>
      </c>
      <c r="C348" s="4">
        <f t="shared" si="55"/>
        <v>0.50251256281407031</v>
      </c>
      <c r="D348">
        <f t="shared" si="56"/>
        <v>0.53475935828876997</v>
      </c>
      <c r="E348">
        <f t="shared" si="57"/>
        <v>3.7271921102840277E-2</v>
      </c>
      <c r="F348">
        <f t="shared" si="58"/>
        <v>-0.23145137451965714</v>
      </c>
      <c r="G348">
        <v>0</v>
      </c>
      <c r="H348">
        <f t="shared" si="59"/>
        <v>0.26872329562249747</v>
      </c>
      <c r="I348">
        <f t="shared" si="60"/>
        <v>-1.077513639725393</v>
      </c>
      <c r="J348">
        <f t="shared" si="61"/>
        <v>1.077513639725393</v>
      </c>
      <c r="K348">
        <f t="shared" si="62"/>
        <v>0.48385414912900976</v>
      </c>
      <c r="L348">
        <f t="shared" si="63"/>
        <v>0.51614585087099007</v>
      </c>
      <c r="M348">
        <f t="shared" si="64"/>
        <v>2.0667385033281396</v>
      </c>
      <c r="N348">
        <f t="shared" si="65"/>
        <v>1.9374368665610926</v>
      </c>
    </row>
    <row r="349" spans="1:14" x14ac:dyDescent="0.25">
      <c r="A349" s="4">
        <f>IF('True_Odds_Calculator_2-way'!A350="","",'True_Odds_Calculator_2-way'!A350)</f>
        <v>2.35</v>
      </c>
      <c r="B349" s="4">
        <f>IF('True_Odds_Calculator_2-way'!B350="","",'True_Odds_Calculator_2-way'!B350)</f>
        <v>1.62</v>
      </c>
      <c r="C349" s="4">
        <f t="shared" si="55"/>
        <v>0.42553191489361702</v>
      </c>
      <c r="D349">
        <f t="shared" si="56"/>
        <v>0.61728395061728392</v>
      </c>
      <c r="E349">
        <f t="shared" si="57"/>
        <v>4.2815865510900997E-2</v>
      </c>
      <c r="F349">
        <f t="shared" si="58"/>
        <v>-0.21985815602836878</v>
      </c>
      <c r="G349">
        <v>0</v>
      </c>
      <c r="H349">
        <f t="shared" si="59"/>
        <v>0.26267402153926978</v>
      </c>
      <c r="I349">
        <f t="shared" si="60"/>
        <v>-1.0930430596399217</v>
      </c>
      <c r="J349">
        <f t="shared" si="61"/>
        <v>1.0930430596399217</v>
      </c>
      <c r="K349">
        <f t="shared" si="62"/>
        <v>0.40394115194330737</v>
      </c>
      <c r="L349">
        <f t="shared" si="63"/>
        <v>0.59605884805669263</v>
      </c>
      <c r="M349">
        <f t="shared" si="64"/>
        <v>2.4756081305138942</v>
      </c>
      <c r="N349">
        <f t="shared" si="65"/>
        <v>1.6776866969767514</v>
      </c>
    </row>
    <row r="350" spans="1:14" x14ac:dyDescent="0.25">
      <c r="A350" s="4">
        <f>IF('True_Odds_Calculator_2-way'!A351="","",'True_Odds_Calculator_2-way'!A351)</f>
        <v>1.78</v>
      </c>
      <c r="B350" s="4">
        <f>IF('True_Odds_Calculator_2-way'!B351="","",'True_Odds_Calculator_2-way'!B351)</f>
        <v>2.0699999999999998</v>
      </c>
      <c r="C350" s="4">
        <f t="shared" si="55"/>
        <v>0.5617977528089888</v>
      </c>
      <c r="D350">
        <f t="shared" si="56"/>
        <v>0.48309178743961356</v>
      </c>
      <c r="E350">
        <f t="shared" si="57"/>
        <v>4.4889540248602255E-2</v>
      </c>
      <c r="F350">
        <f t="shared" si="58"/>
        <v>-0.22651034033545026</v>
      </c>
      <c r="G350">
        <v>0</v>
      </c>
      <c r="H350">
        <f t="shared" si="59"/>
        <v>0.27139988058405257</v>
      </c>
      <c r="I350">
        <f t="shared" si="60"/>
        <v>-1.0946135246159836</v>
      </c>
      <c r="J350">
        <f t="shared" si="61"/>
        <v>1.0946135246159836</v>
      </c>
      <c r="K350">
        <f t="shared" si="62"/>
        <v>0.53943293915689727</v>
      </c>
      <c r="L350">
        <f t="shared" si="63"/>
        <v>0.46056706084310273</v>
      </c>
      <c r="M350">
        <f t="shared" si="64"/>
        <v>1.8537985492004672</v>
      </c>
      <c r="N350">
        <f t="shared" si="65"/>
        <v>2.1712364713391024</v>
      </c>
    </row>
    <row r="351" spans="1:14" x14ac:dyDescent="0.25">
      <c r="A351" s="4">
        <f>IF('True_Odds_Calculator_2-way'!A352="","",'True_Odds_Calculator_2-way'!A352)</f>
        <v>1.75</v>
      </c>
      <c r="B351" s="4">
        <f>IF('True_Odds_Calculator_2-way'!B352="","",'True_Odds_Calculator_2-way'!B352)</f>
        <v>2.11</v>
      </c>
      <c r="C351" s="4">
        <f t="shared" si="55"/>
        <v>0.5714285714285714</v>
      </c>
      <c r="D351">
        <f t="shared" si="56"/>
        <v>0.47393364928909953</v>
      </c>
      <c r="E351">
        <f t="shared" si="57"/>
        <v>4.5362220717670931E-2</v>
      </c>
      <c r="F351">
        <f t="shared" si="58"/>
        <v>-0.22545700744752883</v>
      </c>
      <c r="G351">
        <v>0</v>
      </c>
      <c r="H351">
        <f t="shared" si="59"/>
        <v>0.27081922816519971</v>
      </c>
      <c r="I351">
        <f t="shared" si="60"/>
        <v>-1.0959932487023818</v>
      </c>
      <c r="J351">
        <f t="shared" si="61"/>
        <v>1.0959932487023818</v>
      </c>
      <c r="K351">
        <f t="shared" si="62"/>
        <v>0.54884894570907516</v>
      </c>
      <c r="L351">
        <f t="shared" si="63"/>
        <v>0.45115105429092489</v>
      </c>
      <c r="M351">
        <f t="shared" si="64"/>
        <v>1.8219949365267862</v>
      </c>
      <c r="N351">
        <f t="shared" si="65"/>
        <v>2.216552506059644</v>
      </c>
    </row>
    <row r="352" spans="1:14" x14ac:dyDescent="0.25">
      <c r="A352" s="4">
        <f>IF('True_Odds_Calculator_2-way'!A353="","",'True_Odds_Calculator_2-way'!A353)</f>
        <v>1.63</v>
      </c>
      <c r="B352" s="4">
        <f>IF('True_Odds_Calculator_2-way'!B353="","",'True_Odds_Calculator_2-way'!B353)</f>
        <v>2.33</v>
      </c>
      <c r="C352" s="4">
        <f t="shared" si="55"/>
        <v>0.61349693251533743</v>
      </c>
      <c r="D352">
        <f t="shared" si="56"/>
        <v>0.42918454935622319</v>
      </c>
      <c r="E352">
        <f t="shared" si="57"/>
        <v>4.2681481871560623E-2</v>
      </c>
      <c r="F352">
        <f t="shared" si="58"/>
        <v>-0.22062192264145974</v>
      </c>
      <c r="G352">
        <v>0</v>
      </c>
      <c r="H352">
        <f t="shared" si="59"/>
        <v>0.26330340451302037</v>
      </c>
      <c r="I352">
        <f t="shared" si="60"/>
        <v>-1.0924558755741036</v>
      </c>
      <c r="J352">
        <f t="shared" si="61"/>
        <v>1.0924558755741036</v>
      </c>
      <c r="K352">
        <f t="shared" si="62"/>
        <v>0.59233031693779803</v>
      </c>
      <c r="L352">
        <f t="shared" si="63"/>
        <v>0.40766968306220203</v>
      </c>
      <c r="M352">
        <f t="shared" si="64"/>
        <v>1.688247201611685</v>
      </c>
      <c r="N352">
        <f t="shared" si="65"/>
        <v>2.4529663145135583</v>
      </c>
    </row>
    <row r="353" spans="1:14" x14ac:dyDescent="0.25">
      <c r="A353" s="4">
        <f>IF('True_Odds_Calculator_2-way'!A354="","",'True_Odds_Calculator_2-way'!A354)</f>
        <v>1.65</v>
      </c>
      <c r="B353" s="4">
        <f>IF('True_Odds_Calculator_2-way'!B354="","",'True_Odds_Calculator_2-way'!B354)</f>
        <v>2.29</v>
      </c>
      <c r="C353" s="4">
        <f t="shared" si="55"/>
        <v>0.60606060606060608</v>
      </c>
      <c r="D353">
        <f t="shared" si="56"/>
        <v>0.4366812227074236</v>
      </c>
      <c r="E353">
        <f t="shared" si="57"/>
        <v>4.2741828768029677E-2</v>
      </c>
      <c r="F353">
        <f t="shared" si="58"/>
        <v>-0.22191345772131799</v>
      </c>
      <c r="G353">
        <v>0</v>
      </c>
      <c r="H353">
        <f t="shared" si="59"/>
        <v>0.26465528648934766</v>
      </c>
      <c r="I353">
        <f t="shared" si="60"/>
        <v>-1.0920649448492679</v>
      </c>
      <c r="J353">
        <f t="shared" si="61"/>
        <v>1.0920649448492679</v>
      </c>
      <c r="K353">
        <f t="shared" si="62"/>
        <v>0.58484928709982642</v>
      </c>
      <c r="L353">
        <f t="shared" si="63"/>
        <v>0.41515071290017352</v>
      </c>
      <c r="M353">
        <f t="shared" si="64"/>
        <v>1.709842214152024</v>
      </c>
      <c r="N353">
        <f t="shared" si="65"/>
        <v>2.408763778855556</v>
      </c>
    </row>
    <row r="354" spans="1:14" x14ac:dyDescent="0.25">
      <c r="A354" s="4">
        <f>IF('True_Odds_Calculator_2-way'!A355="","",'True_Odds_Calculator_2-way'!A355)</f>
        <v>1.78</v>
      </c>
      <c r="B354" s="4">
        <f>IF('True_Odds_Calculator_2-way'!B355="","",'True_Odds_Calculator_2-way'!B355)</f>
        <v>2.08</v>
      </c>
      <c r="C354" s="4">
        <f t="shared" si="55"/>
        <v>0.5617977528089888</v>
      </c>
      <c r="D354">
        <f t="shared" si="56"/>
        <v>0.48076923076923073</v>
      </c>
      <c r="E354">
        <f t="shared" si="57"/>
        <v>4.2566983578219642E-2</v>
      </c>
      <c r="F354">
        <f t="shared" si="58"/>
        <v>-0.22752808988764039</v>
      </c>
      <c r="G354">
        <v>0</v>
      </c>
      <c r="H354">
        <f t="shared" si="59"/>
        <v>0.27009507346585998</v>
      </c>
      <c r="I354">
        <f t="shared" si="60"/>
        <v>-1.0895340841010226</v>
      </c>
      <c r="J354">
        <f t="shared" si="61"/>
        <v>1.0895340841010226</v>
      </c>
      <c r="K354">
        <f t="shared" si="62"/>
        <v>0.54058829184432911</v>
      </c>
      <c r="L354">
        <f t="shared" si="63"/>
        <v>0.45941170815567078</v>
      </c>
      <c r="M354">
        <f t="shared" si="64"/>
        <v>1.8498365855987975</v>
      </c>
      <c r="N354">
        <f t="shared" si="65"/>
        <v>2.1766968108291049</v>
      </c>
    </row>
    <row r="355" spans="1:14" x14ac:dyDescent="0.25">
      <c r="A355" s="4">
        <f>IF('True_Odds_Calculator_2-way'!A356="","",'True_Odds_Calculator_2-way'!A356)</f>
        <v>1.75</v>
      </c>
      <c r="B355" s="4">
        <f>IF('True_Odds_Calculator_2-way'!B356="","",'True_Odds_Calculator_2-way'!B356)</f>
        <v>2.1800000000000002</v>
      </c>
      <c r="C355" s="4">
        <f t="shared" si="55"/>
        <v>0.5714285714285714</v>
      </c>
      <c r="D355">
        <f t="shared" si="56"/>
        <v>0.4587155963302752</v>
      </c>
      <c r="E355">
        <f t="shared" si="57"/>
        <v>3.0144167758846541E-2</v>
      </c>
      <c r="F355">
        <f t="shared" si="58"/>
        <v>-0.23197903014416776</v>
      </c>
      <c r="G355">
        <v>0</v>
      </c>
      <c r="H355">
        <f t="shared" si="59"/>
        <v>0.26212319790301436</v>
      </c>
      <c r="I355">
        <f t="shared" si="60"/>
        <v>-1.0629880069054676</v>
      </c>
      <c r="J355">
        <f t="shared" si="61"/>
        <v>1.0629880069054676</v>
      </c>
      <c r="K355">
        <f t="shared" si="62"/>
        <v>0.55640840439223493</v>
      </c>
      <c r="L355">
        <f t="shared" si="63"/>
        <v>0.44359159560776512</v>
      </c>
      <c r="M355">
        <f t="shared" si="64"/>
        <v>1.797241005179101</v>
      </c>
      <c r="N355">
        <f t="shared" si="65"/>
        <v>2.2543258481484516</v>
      </c>
    </row>
    <row r="356" spans="1:14" x14ac:dyDescent="0.25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2.12</v>
      </c>
      <c r="C356" s="4">
        <f t="shared" si="55"/>
        <v>0.55865921787709494</v>
      </c>
      <c r="D356">
        <f t="shared" si="56"/>
        <v>0.47169811320754712</v>
      </c>
      <c r="E356">
        <f t="shared" si="57"/>
        <v>3.0357331084642114E-2</v>
      </c>
      <c r="F356">
        <f t="shared" si="58"/>
        <v>-0.23316116791398755</v>
      </c>
      <c r="G356">
        <v>0</v>
      </c>
      <c r="H356">
        <f t="shared" si="59"/>
        <v>0.26351849899862967</v>
      </c>
      <c r="I356">
        <f t="shared" si="60"/>
        <v>-1.0631081389064057</v>
      </c>
      <c r="J356">
        <f t="shared" si="61"/>
        <v>1.0631081389064057</v>
      </c>
      <c r="K356">
        <f t="shared" si="62"/>
        <v>0.54352096574427933</v>
      </c>
      <c r="L356">
        <f t="shared" si="63"/>
        <v>0.4564790342557204</v>
      </c>
      <c r="M356">
        <f t="shared" si="64"/>
        <v>1.8398554297360612</v>
      </c>
      <c r="N356">
        <f t="shared" si="65"/>
        <v>2.1906811155751749</v>
      </c>
    </row>
    <row r="357" spans="1:14" x14ac:dyDescent="0.25">
      <c r="A357" s="4">
        <f>IF('True_Odds_Calculator_2-way'!A358="","",'True_Odds_Calculator_2-way'!A358)</f>
        <v>1.78</v>
      </c>
      <c r="B357" s="4">
        <f>IF('True_Odds_Calculator_2-way'!B358="","",'True_Odds_Calculator_2-way'!B358)</f>
        <v>2.15</v>
      </c>
      <c r="C357" s="4">
        <f t="shared" si="55"/>
        <v>0.5617977528089888</v>
      </c>
      <c r="D357">
        <f t="shared" si="56"/>
        <v>0.46511627906976744</v>
      </c>
      <c r="E357">
        <f t="shared" si="57"/>
        <v>2.6914031878756184E-2</v>
      </c>
      <c r="F357">
        <f t="shared" si="58"/>
        <v>-0.23438724849751769</v>
      </c>
      <c r="G357">
        <v>0</v>
      </c>
      <c r="H357">
        <f t="shared" si="59"/>
        <v>0.26130128037627387</v>
      </c>
      <c r="I357">
        <f t="shared" si="60"/>
        <v>-1.0558537785999174</v>
      </c>
      <c r="J357">
        <f t="shared" si="61"/>
        <v>1.0558537785999174</v>
      </c>
      <c r="K357">
        <f t="shared" si="62"/>
        <v>0.54837610971857853</v>
      </c>
      <c r="L357">
        <f t="shared" si="63"/>
        <v>0.45162389028142153</v>
      </c>
      <c r="M357">
        <f t="shared" si="64"/>
        <v>1.8235659473079355</v>
      </c>
      <c r="N357">
        <f t="shared" si="65"/>
        <v>2.214231845389905</v>
      </c>
    </row>
    <row r="358" spans="1:14" x14ac:dyDescent="0.25">
      <c r="A358" s="4">
        <f>IF('True_Odds_Calculator_2-way'!A359="","",'True_Odds_Calculator_2-way'!A359)</f>
        <v>1.97</v>
      </c>
      <c r="B358" s="4">
        <f>IF('True_Odds_Calculator_2-way'!B359="","",'True_Odds_Calculator_2-way'!B359)</f>
        <v>1.92</v>
      </c>
      <c r="C358" s="4">
        <f t="shared" si="55"/>
        <v>0.50761421319796951</v>
      </c>
      <c r="D358">
        <f t="shared" si="56"/>
        <v>0.52083333333333337</v>
      </c>
      <c r="E358">
        <f t="shared" si="57"/>
        <v>2.844754653130277E-2</v>
      </c>
      <c r="F358">
        <f t="shared" si="58"/>
        <v>-0.2359348561759731</v>
      </c>
      <c r="G358">
        <v>0</v>
      </c>
      <c r="H358">
        <f t="shared" si="59"/>
        <v>0.26438240270727581</v>
      </c>
      <c r="I358">
        <f t="shared" si="60"/>
        <v>-1.0585715534396718</v>
      </c>
      <c r="J358">
        <f t="shared" si="61"/>
        <v>1.0585715534396718</v>
      </c>
      <c r="K358">
        <f t="shared" si="62"/>
        <v>0.49338508579127022</v>
      </c>
      <c r="L358">
        <f t="shared" si="63"/>
        <v>0.50661491420873006</v>
      </c>
      <c r="M358">
        <f t="shared" si="64"/>
        <v>2.0268144068364817</v>
      </c>
      <c r="N358">
        <f t="shared" si="65"/>
        <v>1.9738858291644976</v>
      </c>
    </row>
    <row r="359" spans="1:14" x14ac:dyDescent="0.25">
      <c r="A359" s="4">
        <f>IF('True_Odds_Calculator_2-way'!A360="","",'True_Odds_Calculator_2-way'!A360)</f>
        <v>1.83</v>
      </c>
      <c r="B359" s="4">
        <f>IF('True_Odds_Calculator_2-way'!B360="","",'True_Odds_Calculator_2-way'!B360)</f>
        <v>2.06</v>
      </c>
      <c r="C359" s="4">
        <f t="shared" si="55"/>
        <v>0.54644808743169393</v>
      </c>
      <c r="D359">
        <f t="shared" si="56"/>
        <v>0.4854368932038835</v>
      </c>
      <c r="E359">
        <f t="shared" si="57"/>
        <v>3.1884980635577431E-2</v>
      </c>
      <c r="F359">
        <f t="shared" si="58"/>
        <v>-0.2333810812244681</v>
      </c>
      <c r="G359">
        <v>0</v>
      </c>
      <c r="H359">
        <f t="shared" si="59"/>
        <v>0.26526606186004559</v>
      </c>
      <c r="I359">
        <f t="shared" si="60"/>
        <v>-1.0661247392009334</v>
      </c>
      <c r="J359">
        <f t="shared" si="61"/>
        <v>1.0661247392009334</v>
      </c>
      <c r="K359">
        <f t="shared" si="62"/>
        <v>0.53053675848269044</v>
      </c>
      <c r="L359">
        <f t="shared" si="63"/>
        <v>0.46946324151730962</v>
      </c>
      <c r="M359">
        <f t="shared" si="64"/>
        <v>1.8848835335367746</v>
      </c>
      <c r="N359">
        <f t="shared" si="65"/>
        <v>2.1300922235529893</v>
      </c>
    </row>
    <row r="360" spans="1:14" x14ac:dyDescent="0.25">
      <c r="A360" s="4">
        <f>IF('True_Odds_Calculator_2-way'!A361="","",'True_Odds_Calculator_2-way'!A361)</f>
        <v>1.72</v>
      </c>
      <c r="B360" s="4">
        <f>IF('True_Odds_Calculator_2-way'!B361="","",'True_Odds_Calculator_2-way'!B361)</f>
        <v>2.21</v>
      </c>
      <c r="C360" s="4">
        <f t="shared" si="55"/>
        <v>0.58139534883720934</v>
      </c>
      <c r="D360">
        <f t="shared" si="56"/>
        <v>0.45248868778280543</v>
      </c>
      <c r="E360">
        <f t="shared" si="57"/>
        <v>3.3884036620014824E-2</v>
      </c>
      <c r="F360">
        <f t="shared" si="58"/>
        <v>-0.2291907818583605</v>
      </c>
      <c r="G360">
        <v>0</v>
      </c>
      <c r="H360">
        <f t="shared" si="59"/>
        <v>0.26307481847837527</v>
      </c>
      <c r="I360">
        <f t="shared" si="60"/>
        <v>-1.0713739108887084</v>
      </c>
      <c r="J360">
        <f t="shared" si="61"/>
        <v>1.0713739108887084</v>
      </c>
      <c r="K360">
        <f t="shared" si="62"/>
        <v>0.56452867108930049</v>
      </c>
      <c r="L360">
        <f t="shared" si="63"/>
        <v>0.43547132891069945</v>
      </c>
      <c r="M360">
        <f t="shared" si="64"/>
        <v>1.7713892158398703</v>
      </c>
      <c r="N360">
        <f t="shared" si="65"/>
        <v>2.2963624321753371</v>
      </c>
    </row>
    <row r="361" spans="1:14" x14ac:dyDescent="0.25">
      <c r="A361" s="4">
        <f>IF('True_Odds_Calculator_2-way'!A362="","",'True_Odds_Calculator_2-way'!A362)</f>
        <v>2.02</v>
      </c>
      <c r="B361" s="4">
        <f>IF('True_Odds_Calculator_2-way'!B362="","",'True_Odds_Calculator_2-way'!B362)</f>
        <v>1.89</v>
      </c>
      <c r="C361" s="4">
        <f t="shared" si="55"/>
        <v>0.49504950495049505</v>
      </c>
      <c r="D361">
        <f t="shared" si="56"/>
        <v>0.52910052910052918</v>
      </c>
      <c r="E361">
        <f t="shared" si="57"/>
        <v>2.4150034051024338E-2</v>
      </c>
      <c r="F361">
        <f t="shared" si="58"/>
        <v>-0.23778092094923764</v>
      </c>
      <c r="G361">
        <v>0</v>
      </c>
      <c r="H361">
        <f t="shared" si="59"/>
        <v>0.26193095500026198</v>
      </c>
      <c r="I361">
        <f t="shared" si="60"/>
        <v>-1.0495542964487814</v>
      </c>
      <c r="J361">
        <f t="shared" si="61"/>
        <v>1.0495542964487814</v>
      </c>
      <c r="K361">
        <f t="shared" si="62"/>
        <v>0.48296454089387197</v>
      </c>
      <c r="L361">
        <f t="shared" si="63"/>
        <v>0.51703545910612803</v>
      </c>
      <c r="M361">
        <f t="shared" si="64"/>
        <v>2.0705453823777571</v>
      </c>
      <c r="N361">
        <f t="shared" si="65"/>
        <v>1.9341033238394147</v>
      </c>
    </row>
    <row r="362" spans="1:14" x14ac:dyDescent="0.25">
      <c r="A362" s="4">
        <f>IF('True_Odds_Calculator_2-way'!A363="","",'True_Odds_Calculator_2-way'!A363)</f>
        <v>1.82</v>
      </c>
      <c r="B362" s="4">
        <f>IF('True_Odds_Calculator_2-way'!B363="","",'True_Odds_Calculator_2-way'!B363)</f>
        <v>2.09</v>
      </c>
      <c r="C362" s="4">
        <f t="shared" si="55"/>
        <v>0.54945054945054939</v>
      </c>
      <c r="D362">
        <f t="shared" si="56"/>
        <v>0.47846889952153115</v>
      </c>
      <c r="E362">
        <f t="shared" si="57"/>
        <v>2.7919448972080652E-2</v>
      </c>
      <c r="F362">
        <f t="shared" si="58"/>
        <v>-0.23497555076502441</v>
      </c>
      <c r="G362">
        <v>0</v>
      </c>
      <c r="H362">
        <f t="shared" si="59"/>
        <v>0.26289499973710501</v>
      </c>
      <c r="I362">
        <f t="shared" si="60"/>
        <v>-1.0577421839157299</v>
      </c>
      <c r="J362">
        <f t="shared" si="61"/>
        <v>1.0577421839157299</v>
      </c>
      <c r="K362">
        <f t="shared" si="62"/>
        <v>0.53551865191155801</v>
      </c>
      <c r="L362">
        <f t="shared" si="63"/>
        <v>0.46448134808844194</v>
      </c>
      <c r="M362">
        <f t="shared" si="64"/>
        <v>1.8673485908108987</v>
      </c>
      <c r="N362">
        <f t="shared" si="65"/>
        <v>2.1529389804681456</v>
      </c>
    </row>
    <row r="363" spans="1:14" x14ac:dyDescent="0.25">
      <c r="A363" s="4">
        <f>IF('True_Odds_Calculator_2-way'!A364="","",'True_Odds_Calculator_2-way'!A364)</f>
        <v>1.78</v>
      </c>
      <c r="B363" s="4">
        <f>IF('True_Odds_Calculator_2-way'!B364="","",'True_Odds_Calculator_2-way'!B364)</f>
        <v>2.14</v>
      </c>
      <c r="C363" s="4">
        <f t="shared" si="55"/>
        <v>0.5617977528089888</v>
      </c>
      <c r="D363">
        <f t="shared" si="56"/>
        <v>0.46728971962616822</v>
      </c>
      <c r="E363">
        <f t="shared" si="57"/>
        <v>2.908747243515708E-2</v>
      </c>
      <c r="F363">
        <f t="shared" si="58"/>
        <v>-0.23343484196156661</v>
      </c>
      <c r="G363">
        <v>0</v>
      </c>
      <c r="H363">
        <f t="shared" si="59"/>
        <v>0.26252231439672374</v>
      </c>
      <c r="I363">
        <f t="shared" si="60"/>
        <v>-1.0604746049596299</v>
      </c>
      <c r="J363">
        <f t="shared" si="61"/>
        <v>1.0604746049596299</v>
      </c>
      <c r="K363">
        <f t="shared" si="62"/>
        <v>0.54729439241638145</v>
      </c>
      <c r="L363">
        <f t="shared" si="63"/>
        <v>0.45270560758361844</v>
      </c>
      <c r="M363">
        <f t="shared" si="64"/>
        <v>1.8271701918685113</v>
      </c>
      <c r="N363">
        <f t="shared" si="65"/>
        <v>2.2089410496539781</v>
      </c>
    </row>
    <row r="364" spans="1:14" x14ac:dyDescent="0.25">
      <c r="A364" s="4">
        <f>IF('True_Odds_Calculator_2-way'!A365="","",'True_Odds_Calculator_2-way'!A365)</f>
        <v>1.58</v>
      </c>
      <c r="B364" s="4">
        <f>IF('True_Odds_Calculator_2-way'!B365="","",'True_Odds_Calculator_2-way'!B365)</f>
        <v>2.5099999999999998</v>
      </c>
      <c r="C364" s="4">
        <f t="shared" si="55"/>
        <v>0.63291139240506322</v>
      </c>
      <c r="D364">
        <f t="shared" si="56"/>
        <v>0.39840637450199207</v>
      </c>
      <c r="E364">
        <f t="shared" si="57"/>
        <v>3.1317766907055233E-2</v>
      </c>
      <c r="F364">
        <f t="shared" si="58"/>
        <v>-0.22083816632205366</v>
      </c>
      <c r="G364">
        <v>0</v>
      </c>
      <c r="H364">
        <f t="shared" si="59"/>
        <v>0.2521559332291089</v>
      </c>
      <c r="I364">
        <f t="shared" si="60"/>
        <v>-1.0685565962365233</v>
      </c>
      <c r="J364">
        <f t="shared" si="61"/>
        <v>1.0685565962365233</v>
      </c>
      <c r="K364">
        <f t="shared" si="62"/>
        <v>0.61737433657640084</v>
      </c>
      <c r="L364">
        <f t="shared" si="63"/>
        <v>0.38262566342359927</v>
      </c>
      <c r="M364">
        <f t="shared" si="64"/>
        <v>1.6197628258171834</v>
      </c>
      <c r="N364">
        <f t="shared" si="65"/>
        <v>2.61352046031715</v>
      </c>
    </row>
    <row r="365" spans="1:14" x14ac:dyDescent="0.25">
      <c r="A365" s="4">
        <f>IF('True_Odds_Calculator_2-way'!A366="","",'True_Odds_Calculator_2-way'!A366)</f>
        <v>2.16</v>
      </c>
      <c r="B365" s="4">
        <f>IF('True_Odds_Calculator_2-way'!B366="","",'True_Odds_Calculator_2-way'!B366)</f>
        <v>1.72</v>
      </c>
      <c r="C365" s="4">
        <f t="shared" si="55"/>
        <v>0.46296296296296291</v>
      </c>
      <c r="D365">
        <f t="shared" si="56"/>
        <v>0.58139534883720934</v>
      </c>
      <c r="E365">
        <f t="shared" si="57"/>
        <v>4.4358311800172245E-2</v>
      </c>
      <c r="F365">
        <f t="shared" si="58"/>
        <v>-0.22480620155038755</v>
      </c>
      <c r="G365">
        <v>0</v>
      </c>
      <c r="H365">
        <f t="shared" si="59"/>
        <v>0.26916451335055985</v>
      </c>
      <c r="I365">
        <f t="shared" si="60"/>
        <v>-1.0942202738310214</v>
      </c>
      <c r="J365">
        <f t="shared" si="61"/>
        <v>1.0942202738310214</v>
      </c>
      <c r="K365">
        <f t="shared" si="62"/>
        <v>0.44066539250833864</v>
      </c>
      <c r="L365">
        <f t="shared" si="63"/>
        <v>0.55933460749166131</v>
      </c>
      <c r="M365">
        <f t="shared" si="64"/>
        <v>2.2692955176439846</v>
      </c>
      <c r="N365">
        <f t="shared" si="65"/>
        <v>1.7878385971583355</v>
      </c>
    </row>
    <row r="366" spans="1:14" x14ac:dyDescent="0.25">
      <c r="A366" s="4">
        <f>IF('True_Odds_Calculator_2-way'!A367="","",'True_Odds_Calculator_2-way'!A367)</f>
        <v>2.08</v>
      </c>
      <c r="B366" s="4">
        <f>IF('True_Odds_Calculator_2-way'!B367="","",'True_Odds_Calculator_2-way'!B367)</f>
        <v>1.84</v>
      </c>
      <c r="C366" s="4">
        <f t="shared" si="55"/>
        <v>0.48076923076923073</v>
      </c>
      <c r="D366">
        <f t="shared" si="56"/>
        <v>0.54347826086956519</v>
      </c>
      <c r="E366">
        <f t="shared" si="57"/>
        <v>2.4247491638795804E-2</v>
      </c>
      <c r="F366">
        <f t="shared" si="58"/>
        <v>-0.23704013377926436</v>
      </c>
      <c r="G366">
        <v>0</v>
      </c>
      <c r="H366">
        <f t="shared" si="59"/>
        <v>0.26128762541806017</v>
      </c>
      <c r="I366">
        <f t="shared" si="60"/>
        <v>-1.0499013139145197</v>
      </c>
      <c r="J366">
        <f t="shared" si="61"/>
        <v>1.0499013139145197</v>
      </c>
      <c r="K366">
        <f t="shared" si="62"/>
        <v>0.46862696659688596</v>
      </c>
      <c r="L366">
        <f t="shared" si="63"/>
        <v>0.53137303340311415</v>
      </c>
      <c r="M366">
        <f t="shared" si="64"/>
        <v>2.1338934190276815</v>
      </c>
      <c r="N366">
        <f t="shared" si="65"/>
        <v>1.8819171036881968</v>
      </c>
    </row>
    <row r="367" spans="1:14" x14ac:dyDescent="0.25">
      <c r="A367" s="4">
        <f>IF('True_Odds_Calculator_2-way'!A368="","",'True_Odds_Calculator_2-way'!A368)</f>
        <v>1.92</v>
      </c>
      <c r="B367" s="4">
        <f>IF('True_Odds_Calculator_2-way'!B368="","",'True_Odds_Calculator_2-way'!B368)</f>
        <v>1.99</v>
      </c>
      <c r="C367" s="4">
        <f t="shared" si="55"/>
        <v>0.52083333333333337</v>
      </c>
      <c r="D367">
        <f t="shared" si="56"/>
        <v>0.50251256281407031</v>
      </c>
      <c r="E367">
        <f t="shared" si="57"/>
        <v>2.3345896147403788E-2</v>
      </c>
      <c r="F367">
        <f t="shared" si="58"/>
        <v>-0.2383793969849245</v>
      </c>
      <c r="G367">
        <v>0</v>
      </c>
      <c r="H367">
        <f t="shared" si="59"/>
        <v>0.26172529313232828</v>
      </c>
      <c r="I367">
        <f t="shared" si="60"/>
        <v>-1.0478243557698861</v>
      </c>
      <c r="J367">
        <f t="shared" si="61"/>
        <v>1.0478243557698861</v>
      </c>
      <c r="K367">
        <f t="shared" si="62"/>
        <v>0.50916538235411457</v>
      </c>
      <c r="L367">
        <f t="shared" si="63"/>
        <v>0.49083461764588526</v>
      </c>
      <c r="M367">
        <f t="shared" si="64"/>
        <v>1.9639984073082948</v>
      </c>
      <c r="N367">
        <f t="shared" si="65"/>
        <v>2.0373461122121879</v>
      </c>
    </row>
    <row r="368" spans="1:14" x14ac:dyDescent="0.25">
      <c r="A368" s="4">
        <f>IF('True_Odds_Calculator_2-way'!A369="","",'True_Odds_Calculator_2-way'!A369)</f>
        <v>2.33</v>
      </c>
      <c r="B368" s="4">
        <f>IF('True_Odds_Calculator_2-way'!B369="","",'True_Odds_Calculator_2-way'!B369)</f>
        <v>1.67</v>
      </c>
      <c r="C368" s="4">
        <f t="shared" si="55"/>
        <v>0.42918454935622319</v>
      </c>
      <c r="D368">
        <f t="shared" si="56"/>
        <v>0.5988023952095809</v>
      </c>
      <c r="E368">
        <f t="shared" si="57"/>
        <v>2.7986944565804084E-2</v>
      </c>
      <c r="F368">
        <f t="shared" si="58"/>
        <v>-0.22900979157564694</v>
      </c>
      <c r="G368">
        <v>0</v>
      </c>
      <c r="H368">
        <f t="shared" si="59"/>
        <v>0.25699673614145102</v>
      </c>
      <c r="I368">
        <f t="shared" si="60"/>
        <v>-1.0593434317257451</v>
      </c>
      <c r="J368">
        <f t="shared" si="61"/>
        <v>1.0593434317257451</v>
      </c>
      <c r="K368">
        <f t="shared" si="62"/>
        <v>0.41512262425880503</v>
      </c>
      <c r="L368">
        <f t="shared" si="63"/>
        <v>0.58487737574119503</v>
      </c>
      <c r="M368">
        <f t="shared" si="64"/>
        <v>2.408926764195241</v>
      </c>
      <c r="N368">
        <f t="shared" si="65"/>
        <v>1.7097600992562489</v>
      </c>
    </row>
    <row r="369" spans="1:14" x14ac:dyDescent="0.25">
      <c r="A369" s="4">
        <f>IF('True_Odds_Calculator_2-way'!A370="","",'True_Odds_Calculator_2-way'!A370)</f>
        <v>2.0099999999999998</v>
      </c>
      <c r="B369" s="4">
        <f>IF('True_Odds_Calculator_2-way'!B370="","",'True_Odds_Calculator_2-way'!B370)</f>
        <v>1.9</v>
      </c>
      <c r="C369" s="4">
        <f t="shared" si="55"/>
        <v>0.49751243781094534</v>
      </c>
      <c r="D369">
        <f t="shared" si="56"/>
        <v>0.52631578947368418</v>
      </c>
      <c r="E369">
        <f t="shared" si="57"/>
        <v>2.3828227284629522E-2</v>
      </c>
      <c r="F369">
        <f t="shared" si="58"/>
        <v>-0.23802042419481539</v>
      </c>
      <c r="G369">
        <v>0</v>
      </c>
      <c r="H369">
        <f t="shared" si="59"/>
        <v>0.26184865147944492</v>
      </c>
      <c r="I369">
        <f t="shared" si="60"/>
        <v>-1.0488612925459211</v>
      </c>
      <c r="J369">
        <f t="shared" si="61"/>
        <v>1.0488612925459211</v>
      </c>
      <c r="K369">
        <f t="shared" si="62"/>
        <v>0.48559013567492909</v>
      </c>
      <c r="L369">
        <f t="shared" si="63"/>
        <v>0.51440986432507074</v>
      </c>
      <c r="M369">
        <f t="shared" si="64"/>
        <v>2.0593499054713802</v>
      </c>
      <c r="N369">
        <f t="shared" si="65"/>
        <v>1.9439751632913294</v>
      </c>
    </row>
    <row r="370" spans="1:14" x14ac:dyDescent="0.25">
      <c r="A370" s="4">
        <f>IF('True_Odds_Calculator_2-way'!A371="","",'True_Odds_Calculator_2-way'!A371)</f>
        <v>2.29</v>
      </c>
      <c r="B370" s="4">
        <f>IF('True_Odds_Calculator_2-way'!B371="","",'True_Odds_Calculator_2-way'!B371)</f>
        <v>1.68</v>
      </c>
      <c r="C370" s="4">
        <f t="shared" si="55"/>
        <v>0.4366812227074236</v>
      </c>
      <c r="D370">
        <f t="shared" si="56"/>
        <v>0.59523809523809523</v>
      </c>
      <c r="E370">
        <f t="shared" si="57"/>
        <v>3.1919317945518833E-2</v>
      </c>
      <c r="F370">
        <f t="shared" si="58"/>
        <v>-0.22800998128509042</v>
      </c>
      <c r="G370">
        <v>0</v>
      </c>
      <c r="H370">
        <f t="shared" si="59"/>
        <v>0.25992929923060926</v>
      </c>
      <c r="I370">
        <f t="shared" si="60"/>
        <v>-1.0677035543974551</v>
      </c>
      <c r="J370">
        <f t="shared" si="61"/>
        <v>1.0677035543974551</v>
      </c>
      <c r="K370">
        <f t="shared" si="62"/>
        <v>0.42063861953679943</v>
      </c>
      <c r="L370">
        <f t="shared" si="63"/>
        <v>0.57936138046320074</v>
      </c>
      <c r="M370">
        <f t="shared" si="64"/>
        <v>2.3773375851727168</v>
      </c>
      <c r="N370">
        <f t="shared" si="65"/>
        <v>1.7260384169902692</v>
      </c>
    </row>
    <row r="371" spans="1:14" x14ac:dyDescent="0.25">
      <c r="A371" s="4">
        <f>IF('True_Odds_Calculator_2-way'!A372="","",'True_Odds_Calculator_2-way'!A372)</f>
        <v>2.2799999999999998</v>
      </c>
      <c r="B371" s="4">
        <f>IF('True_Odds_Calculator_2-way'!B372="","",'True_Odds_Calculator_2-way'!B372)</f>
        <v>1.69</v>
      </c>
      <c r="C371" s="4">
        <f t="shared" si="55"/>
        <v>0.43859649122807021</v>
      </c>
      <c r="D371">
        <f t="shared" si="56"/>
        <v>0.59171597633136097</v>
      </c>
      <c r="E371">
        <f t="shared" si="57"/>
        <v>3.0312467559431067E-2</v>
      </c>
      <c r="F371">
        <f t="shared" si="58"/>
        <v>-0.22921208346309574</v>
      </c>
      <c r="G371">
        <v>0</v>
      </c>
      <c r="H371">
        <f t="shared" si="59"/>
        <v>0.25952455102252675</v>
      </c>
      <c r="I371">
        <f t="shared" si="60"/>
        <v>-1.0640706634484354</v>
      </c>
      <c r="J371">
        <f t="shared" si="61"/>
        <v>1.0640706634484354</v>
      </c>
      <c r="K371">
        <f t="shared" si="62"/>
        <v>0.42336815247060766</v>
      </c>
      <c r="L371">
        <f t="shared" si="63"/>
        <v>0.57663184752939267</v>
      </c>
      <c r="M371">
        <f t="shared" si="64"/>
        <v>2.3620104492139973</v>
      </c>
      <c r="N371">
        <f t="shared" si="65"/>
        <v>1.7342087577794201</v>
      </c>
    </row>
    <row r="372" spans="1:14" x14ac:dyDescent="0.25">
      <c r="A372" s="4">
        <f>IF('True_Odds_Calculator_2-way'!A373="","",'True_Odds_Calculator_2-way'!A373)</f>
        <v>1.43</v>
      </c>
      <c r="B372" s="4">
        <f>IF('True_Odds_Calculator_2-way'!B373="","",'True_Odds_Calculator_2-way'!B373)</f>
        <v>2.98</v>
      </c>
      <c r="C372" s="4">
        <f t="shared" si="55"/>
        <v>0.69930069930069938</v>
      </c>
      <c r="D372">
        <f t="shared" si="56"/>
        <v>0.33557046979865773</v>
      </c>
      <c r="E372">
        <f t="shared" si="57"/>
        <v>3.4871169099357058E-2</v>
      </c>
      <c r="F372">
        <f t="shared" si="58"/>
        <v>-0.19979349509550848</v>
      </c>
      <c r="G372">
        <v>0</v>
      </c>
      <c r="H372">
        <f t="shared" si="59"/>
        <v>0.23466466419486556</v>
      </c>
      <c r="I372">
        <f t="shared" si="60"/>
        <v>-1.0837601479372587</v>
      </c>
      <c r="J372">
        <f t="shared" si="61"/>
        <v>1.0837601479372587</v>
      </c>
      <c r="K372">
        <f t="shared" si="62"/>
        <v>0.6821203935782052</v>
      </c>
      <c r="L372">
        <f t="shared" si="63"/>
        <v>0.31787960642179475</v>
      </c>
      <c r="M372">
        <f t="shared" si="64"/>
        <v>1.4660168636130213</v>
      </c>
      <c r="N372">
        <f t="shared" si="65"/>
        <v>3.1458450929157724</v>
      </c>
    </row>
    <row r="373" spans="1:14" x14ac:dyDescent="0.25">
      <c r="A373" s="4">
        <f>IF('True_Odds_Calculator_2-way'!A374="","",'True_Odds_Calculator_2-way'!A374)</f>
        <v>1.74</v>
      </c>
      <c r="B373" s="4">
        <f>IF('True_Odds_Calculator_2-way'!B374="","",'True_Odds_Calculator_2-way'!B374)</f>
        <v>2.08</v>
      </c>
      <c r="C373" s="4">
        <f t="shared" si="55"/>
        <v>0.57471264367816088</v>
      </c>
      <c r="D373">
        <f t="shared" si="56"/>
        <v>0.48076923076923073</v>
      </c>
      <c r="E373">
        <f t="shared" si="57"/>
        <v>5.5481874447391721E-2</v>
      </c>
      <c r="F373">
        <f t="shared" si="58"/>
        <v>-0.22082228116710867</v>
      </c>
      <c r="G373">
        <v>0</v>
      </c>
      <c r="H373">
        <f t="shared" si="59"/>
        <v>0.27630415561450039</v>
      </c>
      <c r="I373">
        <f t="shared" si="60"/>
        <v>-1.1185934253567074</v>
      </c>
      <c r="J373">
        <f t="shared" si="61"/>
        <v>1.1185934253567074</v>
      </c>
      <c r="K373">
        <f t="shared" si="62"/>
        <v>0.54711804251446938</v>
      </c>
      <c r="L373">
        <f t="shared" si="63"/>
        <v>0.4528819574855304</v>
      </c>
      <c r="M373">
        <f t="shared" si="64"/>
        <v>1.8277591347639637</v>
      </c>
      <c r="N373">
        <f t="shared" si="65"/>
        <v>2.2080808993852443</v>
      </c>
    </row>
    <row r="374" spans="1:14" x14ac:dyDescent="0.25">
      <c r="A374" s="4">
        <f>IF('True_Odds_Calculator_2-way'!A375="","",'True_Odds_Calculator_2-way'!A375)</f>
        <v>2.38</v>
      </c>
      <c r="B374" s="4">
        <f>IF('True_Odds_Calculator_2-way'!B375="","",'True_Odds_Calculator_2-way'!B375)</f>
        <v>1.58</v>
      </c>
      <c r="C374" s="4">
        <f t="shared" si="55"/>
        <v>0.42016806722689076</v>
      </c>
      <c r="D374">
        <f t="shared" si="56"/>
        <v>0.63291139240506322</v>
      </c>
      <c r="E374">
        <f t="shared" si="57"/>
        <v>5.3079459631953929E-2</v>
      </c>
      <c r="F374">
        <f t="shared" si="58"/>
        <v>-0.21284969684076172</v>
      </c>
      <c r="G374">
        <v>0</v>
      </c>
      <c r="H374">
        <f t="shared" si="59"/>
        <v>0.26592915647271564</v>
      </c>
      <c r="I374">
        <f t="shared" si="60"/>
        <v>-1.1177545850247395</v>
      </c>
      <c r="J374">
        <f t="shared" si="61"/>
        <v>1.1177545850247395</v>
      </c>
      <c r="K374">
        <f t="shared" si="62"/>
        <v>0.39331346231725206</v>
      </c>
      <c r="L374">
        <f t="shared" si="63"/>
        <v>0.60668653768274794</v>
      </c>
      <c r="M374">
        <f t="shared" si="64"/>
        <v>2.5425013273341408</v>
      </c>
      <c r="N374">
        <f t="shared" si="65"/>
        <v>1.648297659314349</v>
      </c>
    </row>
    <row r="375" spans="1:14" x14ac:dyDescent="0.25">
      <c r="A375" s="4">
        <f>IF('True_Odds_Calculator_2-way'!A376="","",'True_Odds_Calculator_2-way'!A376)</f>
        <v>2.2799999999999998</v>
      </c>
      <c r="B375" s="4">
        <f>IF('True_Odds_Calculator_2-way'!B376="","",'True_Odds_Calculator_2-way'!B376)</f>
        <v>1.63</v>
      </c>
      <c r="C375" s="4">
        <f t="shared" si="55"/>
        <v>0.43859649122807021</v>
      </c>
      <c r="D375">
        <f t="shared" si="56"/>
        <v>0.61349693251533743</v>
      </c>
      <c r="E375">
        <f t="shared" si="57"/>
        <v>5.2093423743407641E-2</v>
      </c>
      <c r="F375">
        <f t="shared" si="58"/>
        <v>-0.21698417823700356</v>
      </c>
      <c r="G375">
        <v>0</v>
      </c>
      <c r="H375">
        <f t="shared" si="59"/>
        <v>0.2690776019804112</v>
      </c>
      <c r="I375">
        <f t="shared" si="60"/>
        <v>-1.1135885079684351</v>
      </c>
      <c r="J375">
        <f t="shared" si="61"/>
        <v>1.1135885079684351</v>
      </c>
      <c r="K375">
        <f t="shared" si="62"/>
        <v>0.41230426588576297</v>
      </c>
      <c r="L375">
        <f t="shared" si="63"/>
        <v>0.58769573411423703</v>
      </c>
      <c r="M375">
        <f t="shared" si="64"/>
        <v>2.4253932901995969</v>
      </c>
      <c r="N375">
        <f t="shared" si="65"/>
        <v>1.7015607600201139</v>
      </c>
    </row>
    <row r="376" spans="1:14" x14ac:dyDescent="0.25">
      <c r="A376" s="4">
        <f>IF('True_Odds_Calculator_2-way'!A377="","",'True_Odds_Calculator_2-way'!A377)</f>
        <v>1.89</v>
      </c>
      <c r="B376" s="4">
        <f>IF('True_Odds_Calculator_2-way'!B377="","",'True_Odds_Calculator_2-way'!B377)</f>
        <v>1.93</v>
      </c>
      <c r="C376" s="4">
        <f t="shared" si="55"/>
        <v>0.52910052910052918</v>
      </c>
      <c r="D376">
        <f t="shared" si="56"/>
        <v>0.5181347150259068</v>
      </c>
      <c r="E376">
        <f t="shared" si="57"/>
        <v>4.7235244126436093E-2</v>
      </c>
      <c r="F376">
        <f t="shared" si="58"/>
        <v>-0.22691010773912312</v>
      </c>
      <c r="G376">
        <v>0</v>
      </c>
      <c r="H376">
        <f t="shared" si="59"/>
        <v>0.27414535186555922</v>
      </c>
      <c r="I376">
        <f t="shared" si="60"/>
        <v>-1.0991665980832535</v>
      </c>
      <c r="J376">
        <f t="shared" si="61"/>
        <v>1.0991665980832535</v>
      </c>
      <c r="K376">
        <f t="shared" si="62"/>
        <v>0.50549516916228832</v>
      </c>
      <c r="L376">
        <f t="shared" si="63"/>
        <v>0.49450483083771163</v>
      </c>
      <c r="M376">
        <f t="shared" si="64"/>
        <v>1.9782582722940953</v>
      </c>
      <c r="N376">
        <f t="shared" si="65"/>
        <v>2.0222249362174249</v>
      </c>
    </row>
    <row r="377" spans="1:14" x14ac:dyDescent="0.25">
      <c r="A377" s="4">
        <f>IF('True_Odds_Calculator_2-way'!A378="","",'True_Odds_Calculator_2-way'!A378)</f>
        <v>2.2400000000000002</v>
      </c>
      <c r="B377" s="4">
        <f>IF('True_Odds_Calculator_2-way'!B378="","",'True_Odds_Calculator_2-way'!B378)</f>
        <v>1.72</v>
      </c>
      <c r="C377" s="4">
        <f t="shared" si="55"/>
        <v>0.4464285714285714</v>
      </c>
      <c r="D377">
        <f t="shared" si="56"/>
        <v>0.58139534883720934</v>
      </c>
      <c r="E377">
        <f t="shared" si="57"/>
        <v>2.7823920265780622E-2</v>
      </c>
      <c r="F377">
        <f t="shared" si="58"/>
        <v>-0.23172757475083072</v>
      </c>
      <c r="G377">
        <v>0</v>
      </c>
      <c r="H377">
        <f t="shared" si="59"/>
        <v>0.25955149501661129</v>
      </c>
      <c r="I377">
        <f t="shared" si="60"/>
        <v>-1.0583343916682537</v>
      </c>
      <c r="J377">
        <f t="shared" si="61"/>
        <v>1.0583343916682537</v>
      </c>
      <c r="K377">
        <f t="shared" si="62"/>
        <v>0.43246335554118726</v>
      </c>
      <c r="L377">
        <f t="shared" si="63"/>
        <v>0.56753664445881302</v>
      </c>
      <c r="M377">
        <f t="shared" si="64"/>
        <v>2.3123346456686344</v>
      </c>
      <c r="N377">
        <f t="shared" si="65"/>
        <v>1.7620007620011424</v>
      </c>
    </row>
    <row r="378" spans="1:14" x14ac:dyDescent="0.25">
      <c r="A378" s="4">
        <f>IF('True_Odds_Calculator_2-way'!A379="","",'True_Odds_Calculator_2-way'!A379)</f>
        <v>1.74</v>
      </c>
      <c r="B378" s="4">
        <f>IF('True_Odds_Calculator_2-way'!B379="","",'True_Odds_Calculator_2-way'!B379)</f>
        <v>2.21</v>
      </c>
      <c r="C378" s="4">
        <f t="shared" si="55"/>
        <v>0.57471264367816088</v>
      </c>
      <c r="D378">
        <f t="shared" si="56"/>
        <v>0.45248868778280543</v>
      </c>
      <c r="E378">
        <f t="shared" si="57"/>
        <v>2.720133146096626E-2</v>
      </c>
      <c r="F378">
        <f t="shared" si="58"/>
        <v>-0.23284963852915186</v>
      </c>
      <c r="G378">
        <v>0</v>
      </c>
      <c r="H378">
        <f t="shared" si="59"/>
        <v>0.26005096999011806</v>
      </c>
      <c r="I378">
        <f t="shared" si="60"/>
        <v>-1.0567967158529021</v>
      </c>
      <c r="J378">
        <f t="shared" si="61"/>
        <v>1.0567967158529021</v>
      </c>
      <c r="K378">
        <f t="shared" si="62"/>
        <v>0.56115791622406608</v>
      </c>
      <c r="L378">
        <f t="shared" si="63"/>
        <v>0.43884208377593403</v>
      </c>
      <c r="M378">
        <f t="shared" si="64"/>
        <v>1.7820295697311479</v>
      </c>
      <c r="N378">
        <f t="shared" si="65"/>
        <v>2.2787240261820116</v>
      </c>
    </row>
    <row r="379" spans="1:14" x14ac:dyDescent="0.25">
      <c r="A379" s="4">
        <f>IF('True_Odds_Calculator_2-way'!A380="","",'True_Odds_Calculator_2-way'!A380)</f>
        <v>1.68</v>
      </c>
      <c r="B379" s="4">
        <f>IF('True_Odds_Calculator_2-way'!B380="","",'True_Odds_Calculator_2-way'!B380)</f>
        <v>2.29</v>
      </c>
      <c r="C379" s="4">
        <f t="shared" si="55"/>
        <v>0.59523809523809523</v>
      </c>
      <c r="D379">
        <f t="shared" si="56"/>
        <v>0.4366812227074236</v>
      </c>
      <c r="E379">
        <f t="shared" si="57"/>
        <v>3.1919317945518833E-2</v>
      </c>
      <c r="F379">
        <f t="shared" si="58"/>
        <v>-0.22800998128509042</v>
      </c>
      <c r="G379">
        <v>0</v>
      </c>
      <c r="H379">
        <f t="shared" si="59"/>
        <v>0.25992929923060926</v>
      </c>
      <c r="I379">
        <f t="shared" si="60"/>
        <v>-1.0677035543974551</v>
      </c>
      <c r="J379">
        <f t="shared" si="61"/>
        <v>1.0677035543974551</v>
      </c>
      <c r="K379">
        <f t="shared" si="62"/>
        <v>0.57936138046320074</v>
      </c>
      <c r="L379">
        <f t="shared" si="63"/>
        <v>0.42063861953679943</v>
      </c>
      <c r="M379">
        <f t="shared" si="64"/>
        <v>1.7260384169902692</v>
      </c>
      <c r="N379">
        <f t="shared" si="65"/>
        <v>2.3773375851727168</v>
      </c>
    </row>
    <row r="380" spans="1:14" x14ac:dyDescent="0.25">
      <c r="A380" s="4">
        <f>IF('True_Odds_Calculator_2-way'!A381="","",'True_Odds_Calculator_2-way'!A381)</f>
        <v>1.5</v>
      </c>
      <c r="B380" s="4">
        <f>IF('True_Odds_Calculator_2-way'!B381="","",'True_Odds_Calculator_2-way'!B381)</f>
        <v>2.74</v>
      </c>
      <c r="C380" s="4">
        <f t="shared" si="55"/>
        <v>0.66666666666666663</v>
      </c>
      <c r="D380">
        <f t="shared" si="56"/>
        <v>0.36496350364963503</v>
      </c>
      <c r="E380">
        <f t="shared" si="57"/>
        <v>3.1630170316301776E-2</v>
      </c>
      <c r="F380">
        <f t="shared" si="58"/>
        <v>-0.21167883211678817</v>
      </c>
      <c r="G380">
        <v>0</v>
      </c>
      <c r="H380">
        <f t="shared" si="59"/>
        <v>0.24330900243309</v>
      </c>
      <c r="I380">
        <f t="shared" si="60"/>
        <v>-1.0721125348377951</v>
      </c>
      <c r="J380">
        <f t="shared" si="61"/>
        <v>1.0721125348377951</v>
      </c>
      <c r="K380">
        <f t="shared" si="62"/>
        <v>0.65101781829928906</v>
      </c>
      <c r="L380">
        <f t="shared" si="63"/>
        <v>0.34898218170071083</v>
      </c>
      <c r="M380">
        <f t="shared" si="64"/>
        <v>1.5360562674188976</v>
      </c>
      <c r="N380">
        <f t="shared" si="65"/>
        <v>2.8654758106177636</v>
      </c>
    </row>
    <row r="381" spans="1:14" x14ac:dyDescent="0.25">
      <c r="A381" s="4">
        <f>IF('True_Odds_Calculator_2-way'!A382="","",'True_Odds_Calculator_2-way'!A382)</f>
        <v>2.42</v>
      </c>
      <c r="B381" s="4">
        <f>IF('True_Odds_Calculator_2-way'!B382="","",'True_Odds_Calculator_2-way'!B382)</f>
        <v>1.61</v>
      </c>
      <c r="C381" s="4">
        <f t="shared" si="55"/>
        <v>0.41322314049586778</v>
      </c>
      <c r="D381">
        <f t="shared" si="56"/>
        <v>0.6211180124223602</v>
      </c>
      <c r="E381">
        <f t="shared" si="57"/>
        <v>3.4341152918228035E-2</v>
      </c>
      <c r="F381">
        <f t="shared" si="58"/>
        <v>-0.22231918279349105</v>
      </c>
      <c r="G381">
        <v>0</v>
      </c>
      <c r="H381">
        <f t="shared" si="59"/>
        <v>0.25666033571171909</v>
      </c>
      <c r="I381">
        <f t="shared" si="60"/>
        <v>-1.0744616281415773</v>
      </c>
      <c r="J381">
        <f t="shared" si="61"/>
        <v>1.0744616281415773</v>
      </c>
      <c r="K381">
        <f t="shared" si="62"/>
        <v>0.3959242744397955</v>
      </c>
      <c r="L381">
        <f t="shared" si="63"/>
        <v>0.60407572556020461</v>
      </c>
      <c r="M381">
        <f t="shared" si="64"/>
        <v>2.5257355119610394</v>
      </c>
      <c r="N381">
        <f t="shared" si="65"/>
        <v>1.6554215931663621</v>
      </c>
    </row>
    <row r="382" spans="1:14" x14ac:dyDescent="0.25">
      <c r="A382" s="4">
        <f>IF('True_Odds_Calculator_2-way'!A383="","",'True_Odds_Calculator_2-way'!A383)</f>
        <v>1.92</v>
      </c>
      <c r="B382" s="4">
        <f>IF('True_Odds_Calculator_2-way'!B383="","",'True_Odds_Calculator_2-way'!B383)</f>
        <v>1.96</v>
      </c>
      <c r="C382" s="4">
        <f t="shared" si="55"/>
        <v>0.52083333333333337</v>
      </c>
      <c r="D382">
        <f t="shared" si="56"/>
        <v>0.51020408163265307</v>
      </c>
      <c r="E382">
        <f t="shared" si="57"/>
        <v>3.1037414965986443E-2</v>
      </c>
      <c r="F382">
        <f t="shared" si="58"/>
        <v>-0.23469387755102034</v>
      </c>
      <c r="G382">
        <v>0</v>
      </c>
      <c r="H382">
        <f t="shared" si="59"/>
        <v>0.26573129251700683</v>
      </c>
      <c r="I382">
        <f t="shared" si="60"/>
        <v>-1.064070663448436</v>
      </c>
      <c r="J382">
        <f t="shared" si="61"/>
        <v>1.064070663448436</v>
      </c>
      <c r="K382">
        <f t="shared" si="62"/>
        <v>0.50531975105853888</v>
      </c>
      <c r="L382">
        <f t="shared" si="63"/>
        <v>0.49468024894146106</v>
      </c>
      <c r="M382">
        <f t="shared" si="64"/>
        <v>1.9789450103725608</v>
      </c>
      <c r="N382">
        <f t="shared" si="65"/>
        <v>2.0215078369104988</v>
      </c>
    </row>
    <row r="383" spans="1:14" x14ac:dyDescent="0.25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55"/>
        <v>0.59171597633136097</v>
      </c>
      <c r="D383">
        <f t="shared" si="56"/>
        <v>0.44247787610619471</v>
      </c>
      <c r="E383">
        <f t="shared" si="57"/>
        <v>3.4193852437555794E-2</v>
      </c>
      <c r="F383">
        <f t="shared" si="58"/>
        <v>-0.22762737602764815</v>
      </c>
      <c r="G383">
        <v>0</v>
      </c>
      <c r="H383">
        <f t="shared" si="59"/>
        <v>0.261821228465204</v>
      </c>
      <c r="I383">
        <f t="shared" si="60"/>
        <v>-1.0724824201463119</v>
      </c>
      <c r="J383">
        <f t="shared" si="61"/>
        <v>1.0724824201463119</v>
      </c>
      <c r="K383">
        <f t="shared" si="62"/>
        <v>0.57470839285052078</v>
      </c>
      <c r="L383">
        <f t="shared" si="63"/>
        <v>0.42529160714947917</v>
      </c>
      <c r="M383">
        <f t="shared" si="64"/>
        <v>1.7400128699009547</v>
      </c>
      <c r="N383">
        <f t="shared" si="65"/>
        <v>2.351327849384353</v>
      </c>
    </row>
    <row r="384" spans="1:14" x14ac:dyDescent="0.25">
      <c r="A384" s="4">
        <f>IF('True_Odds_Calculator_2-way'!A385="","",'True_Odds_Calculator_2-way'!A385)</f>
        <v>2.0099999999999998</v>
      </c>
      <c r="B384" s="4">
        <f>IF('True_Odds_Calculator_2-way'!B385="","",'True_Odds_Calculator_2-way'!B385)</f>
        <v>1.88</v>
      </c>
      <c r="C384" s="4">
        <f t="shared" si="55"/>
        <v>0.49751243781094534</v>
      </c>
      <c r="D384">
        <f t="shared" si="56"/>
        <v>0.53191489361702127</v>
      </c>
      <c r="E384">
        <f t="shared" si="57"/>
        <v>2.9427331427966497E-2</v>
      </c>
      <c r="F384">
        <f t="shared" si="58"/>
        <v>-0.23520694400338749</v>
      </c>
      <c r="G384">
        <v>0</v>
      </c>
      <c r="H384">
        <f t="shared" si="59"/>
        <v>0.26463427543135393</v>
      </c>
      <c r="I384">
        <f t="shared" si="60"/>
        <v>-1.060713208766217</v>
      </c>
      <c r="J384">
        <f t="shared" si="61"/>
        <v>1.060713208766217</v>
      </c>
      <c r="K384">
        <f t="shared" si="62"/>
        <v>0.48278384578010813</v>
      </c>
      <c r="L384">
        <f t="shared" si="63"/>
        <v>0.5172161542198922</v>
      </c>
      <c r="M384">
        <f t="shared" si="64"/>
        <v>2.0713203408538785</v>
      </c>
      <c r="N384">
        <f t="shared" si="65"/>
        <v>1.9334276237142709</v>
      </c>
    </row>
    <row r="385" spans="1:14" x14ac:dyDescent="0.25">
      <c r="A385" s="4">
        <f>IF('True_Odds_Calculator_2-way'!A386="","",'True_Odds_Calculator_2-way'!A386)</f>
        <v>1.93</v>
      </c>
      <c r="B385" s="4">
        <f>IF('True_Odds_Calculator_2-way'!B386="","",'True_Odds_Calculator_2-way'!B386)</f>
        <v>1.95</v>
      </c>
      <c r="C385" s="4">
        <f t="shared" si="55"/>
        <v>0.5181347150259068</v>
      </c>
      <c r="D385">
        <f t="shared" si="56"/>
        <v>0.51282051282051289</v>
      </c>
      <c r="E385">
        <f t="shared" si="57"/>
        <v>3.0955227846419575E-2</v>
      </c>
      <c r="F385">
        <f t="shared" si="58"/>
        <v>-0.23475488242327625</v>
      </c>
      <c r="G385">
        <v>0</v>
      </c>
      <c r="H385">
        <f t="shared" si="59"/>
        <v>0.26571011026969582</v>
      </c>
      <c r="I385">
        <f t="shared" si="60"/>
        <v>-1.0638899909514294</v>
      </c>
      <c r="J385">
        <f t="shared" si="61"/>
        <v>1.0638899909514294</v>
      </c>
      <c r="K385">
        <f t="shared" si="62"/>
        <v>0.50265964972060251</v>
      </c>
      <c r="L385">
        <f t="shared" si="63"/>
        <v>0.49734035027939766</v>
      </c>
      <c r="M385">
        <f t="shared" si="64"/>
        <v>1.9894176915848294</v>
      </c>
      <c r="N385">
        <f t="shared" si="65"/>
        <v>2.0106954914038573</v>
      </c>
    </row>
    <row r="386" spans="1:14" x14ac:dyDescent="0.25">
      <c r="A386" s="4">
        <f>IF('True_Odds_Calculator_2-way'!A387="","",'True_Odds_Calculator_2-way'!A387)</f>
        <v>1.66</v>
      </c>
      <c r="B386" s="4">
        <f>IF('True_Odds_Calculator_2-way'!B387="","",'True_Odds_Calculator_2-way'!B387)</f>
        <v>2.2999999999999998</v>
      </c>
      <c r="C386" s="4">
        <f t="shared" si="55"/>
        <v>0.60240963855421692</v>
      </c>
      <c r="D386">
        <f t="shared" si="56"/>
        <v>0.43478260869565222</v>
      </c>
      <c r="E386">
        <f t="shared" si="57"/>
        <v>3.7192247249869137E-2</v>
      </c>
      <c r="F386">
        <f t="shared" si="58"/>
        <v>-0.22472498690413822</v>
      </c>
      <c r="G386">
        <v>0</v>
      </c>
      <c r="H386">
        <f t="shared" si="59"/>
        <v>0.26191723415400736</v>
      </c>
      <c r="I386">
        <f t="shared" si="60"/>
        <v>-1.0795837927188263</v>
      </c>
      <c r="J386">
        <f t="shared" si="61"/>
        <v>1.0795837927188263</v>
      </c>
      <c r="K386">
        <f t="shared" si="62"/>
        <v>0.58393297788632348</v>
      </c>
      <c r="L386">
        <f t="shared" si="63"/>
        <v>0.41606702211367647</v>
      </c>
      <c r="M386">
        <f t="shared" si="64"/>
        <v>1.7125253031944256</v>
      </c>
      <c r="N386">
        <f t="shared" si="65"/>
        <v>2.4034589305344736</v>
      </c>
    </row>
    <row r="387" spans="1:14" x14ac:dyDescent="0.25">
      <c r="A387" s="4">
        <f>IF('True_Odds_Calculator_2-way'!A388="","",'True_Odds_Calculator_2-way'!A388)</f>
        <v>1.25</v>
      </c>
      <c r="B387" s="4">
        <f>IF('True_Odds_Calculator_2-way'!B388="","",'True_Odds_Calculator_2-way'!B388)</f>
        <v>4.1100000000000003</v>
      </c>
      <c r="C387" s="4">
        <f t="shared" ref="C387:C450" si="66">1/A387</f>
        <v>0.8</v>
      </c>
      <c r="D387">
        <f t="shared" ref="D387:D450" si="67">1/B387</f>
        <v>0.24330900243309</v>
      </c>
      <c r="E387">
        <f t="shared" ref="E387:E450" si="68">C387+D387-1</f>
        <v>4.3309002433089994E-2</v>
      </c>
      <c r="F387">
        <f t="shared" ref="F387:F450" si="69">C387+D387-(C387*D387)-1</f>
        <v>-0.15133819951338201</v>
      </c>
      <c r="G387">
        <v>0</v>
      </c>
      <c r="H387">
        <f t="shared" ref="H387:H450" si="70">C387*D387</f>
        <v>0.194647201946472</v>
      </c>
      <c r="I387">
        <f t="shared" ref="I387:I450" si="71">((-4*F387*H387)^0.5)/(2*F387)</f>
        <v>-1.1340959542474853</v>
      </c>
      <c r="J387">
        <f t="shared" ref="J387:J450" si="72">(-((-4*F387*H387)^0.5))/(2*F387)</f>
        <v>1.1340959542474853</v>
      </c>
      <c r="K387">
        <f t="shared" ref="K387:K450" si="73">IF(A387="","",(C387/($J387+C387-($J387*C387))))</f>
        <v>0.77910503341698611</v>
      </c>
      <c r="L387">
        <f t="shared" ref="L387:L450" si="74">IF(B387="","",(D387/($J387+D387-($J387*D387))))</f>
        <v>0.22089496658301397</v>
      </c>
      <c r="M387">
        <f t="shared" ref="M387:M450" si="75">IF(A387="","",1/K387)</f>
        <v>1.2835239885618712</v>
      </c>
      <c r="N387">
        <f t="shared" ref="N387:N450" si="76">IF(B387="","",1/L387)</f>
        <v>4.5270384177096794</v>
      </c>
    </row>
    <row r="388" spans="1:14" x14ac:dyDescent="0.25">
      <c r="A388" s="4">
        <f>IF('True_Odds_Calculator_2-way'!A389="","",'True_Odds_Calculator_2-way'!A389)</f>
        <v>2.5499999999999998</v>
      </c>
      <c r="B388" s="4">
        <f>IF('True_Odds_Calculator_2-way'!B389="","",'True_Odds_Calculator_2-way'!B389)</f>
        <v>1.54</v>
      </c>
      <c r="C388" s="4">
        <f t="shared" si="66"/>
        <v>0.39215686274509809</v>
      </c>
      <c r="D388">
        <f t="shared" si="67"/>
        <v>0.64935064935064934</v>
      </c>
      <c r="E388">
        <f t="shared" si="68"/>
        <v>4.1507512095747323E-2</v>
      </c>
      <c r="F388">
        <f t="shared" si="69"/>
        <v>-0.21313980137509558</v>
      </c>
      <c r="G388">
        <v>0</v>
      </c>
      <c r="H388">
        <f t="shared" si="70"/>
        <v>0.25464731347084291</v>
      </c>
      <c r="I388">
        <f t="shared" si="71"/>
        <v>-1.0930430596399214</v>
      </c>
      <c r="J388">
        <f t="shared" si="72"/>
        <v>1.0930430596399214</v>
      </c>
      <c r="K388">
        <f t="shared" si="73"/>
        <v>0.37116538704813312</v>
      </c>
      <c r="L388">
        <f t="shared" si="74"/>
        <v>0.62883461295186693</v>
      </c>
      <c r="M388">
        <f t="shared" si="75"/>
        <v>2.6942167424418777</v>
      </c>
      <c r="N388">
        <f t="shared" si="76"/>
        <v>1.5902432522055576</v>
      </c>
    </row>
    <row r="389" spans="1:14" x14ac:dyDescent="0.25">
      <c r="A389" s="4">
        <f>IF('True_Odds_Calculator_2-way'!A390="","",'True_Odds_Calculator_2-way'!A390)</f>
        <v>2.35</v>
      </c>
      <c r="B389" s="4">
        <f>IF('True_Odds_Calculator_2-way'!B390="","",'True_Odds_Calculator_2-way'!B390)</f>
        <v>1.65</v>
      </c>
      <c r="C389" s="4">
        <f t="shared" si="66"/>
        <v>0.42553191489361702</v>
      </c>
      <c r="D389">
        <f t="shared" si="67"/>
        <v>0.60606060606060608</v>
      </c>
      <c r="E389">
        <f t="shared" si="68"/>
        <v>3.1592520954223158E-2</v>
      </c>
      <c r="F389">
        <f t="shared" si="69"/>
        <v>-0.22630560928433263</v>
      </c>
      <c r="G389">
        <v>0</v>
      </c>
      <c r="H389">
        <f t="shared" si="70"/>
        <v>0.25789813023855579</v>
      </c>
      <c r="I389">
        <f t="shared" si="71"/>
        <v>-1.0675210253672478</v>
      </c>
      <c r="J389">
        <f t="shared" si="72"/>
        <v>1.0675210253672478</v>
      </c>
      <c r="K389">
        <f t="shared" si="73"/>
        <v>0.40964242822822811</v>
      </c>
      <c r="L389">
        <f t="shared" si="74"/>
        <v>0.59035757177177173</v>
      </c>
      <c r="M389">
        <f t="shared" si="75"/>
        <v>2.4411533842457849</v>
      </c>
      <c r="N389">
        <f t="shared" si="76"/>
        <v>1.6938886664887112</v>
      </c>
    </row>
    <row r="390" spans="1:14" x14ac:dyDescent="0.25">
      <c r="A390" s="4">
        <f>IF('True_Odds_Calculator_2-way'!A391="","",'True_Odds_Calculator_2-way'!A391)</f>
        <v>1.74</v>
      </c>
      <c r="B390" s="4">
        <f>IF('True_Odds_Calculator_2-way'!B391="","",'True_Odds_Calculator_2-way'!B391)</f>
        <v>2.1800000000000002</v>
      </c>
      <c r="C390" s="4">
        <f t="shared" si="66"/>
        <v>0.57471264367816088</v>
      </c>
      <c r="D390">
        <f t="shared" si="67"/>
        <v>0.4587155963302752</v>
      </c>
      <c r="E390">
        <f t="shared" si="68"/>
        <v>3.3428240008436028E-2</v>
      </c>
      <c r="F390">
        <f t="shared" si="69"/>
        <v>-0.23020141305494057</v>
      </c>
      <c r="G390">
        <v>0</v>
      </c>
      <c r="H390">
        <f t="shared" si="70"/>
        <v>0.26362965306337655</v>
      </c>
      <c r="I390">
        <f t="shared" si="71"/>
        <v>-1.0701462561817372</v>
      </c>
      <c r="J390">
        <f t="shared" si="72"/>
        <v>1.0701462561817372</v>
      </c>
      <c r="K390">
        <f t="shared" si="73"/>
        <v>0.55806429341387886</v>
      </c>
      <c r="L390">
        <f t="shared" si="74"/>
        <v>0.44193570658612125</v>
      </c>
      <c r="M390">
        <f t="shared" si="75"/>
        <v>1.7919082295744857</v>
      </c>
      <c r="N390">
        <f t="shared" si="76"/>
        <v>2.26277258229445</v>
      </c>
    </row>
    <row r="391" spans="1:14" x14ac:dyDescent="0.25">
      <c r="A391" s="4">
        <f>IF('True_Odds_Calculator_2-way'!A392="","",'True_Odds_Calculator_2-way'!A392)</f>
        <v>1.72</v>
      </c>
      <c r="B391" s="4">
        <f>IF('True_Odds_Calculator_2-way'!B392="","",'True_Odds_Calculator_2-way'!B392)</f>
        <v>2.2000000000000002</v>
      </c>
      <c r="C391" s="4">
        <f t="shared" si="66"/>
        <v>0.58139534883720934</v>
      </c>
      <c r="D391">
        <f t="shared" si="67"/>
        <v>0.45454545454545453</v>
      </c>
      <c r="E391">
        <f t="shared" si="68"/>
        <v>3.5940803382663811E-2</v>
      </c>
      <c r="F391">
        <f t="shared" si="69"/>
        <v>-0.22832980972515859</v>
      </c>
      <c r="G391">
        <v>0</v>
      </c>
      <c r="H391">
        <f t="shared" si="70"/>
        <v>0.26427061310782241</v>
      </c>
      <c r="I391">
        <f t="shared" si="71"/>
        <v>-1.075828707279838</v>
      </c>
      <c r="J391">
        <f t="shared" si="72"/>
        <v>1.075828707279838</v>
      </c>
      <c r="K391">
        <f t="shared" si="73"/>
        <v>0.5635083268962916</v>
      </c>
      <c r="L391">
        <f t="shared" si="74"/>
        <v>0.4364916731037084</v>
      </c>
      <c r="M391">
        <f t="shared" si="75"/>
        <v>1.7745966692414832</v>
      </c>
      <c r="N391">
        <f t="shared" si="76"/>
        <v>2.2909944487358058</v>
      </c>
    </row>
    <row r="392" spans="1:14" x14ac:dyDescent="0.25">
      <c r="A392" s="4">
        <f>IF('True_Odds_Calculator_2-way'!A393="","",'True_Odds_Calculator_2-way'!A393)</f>
        <v>1.6</v>
      </c>
      <c r="B392" s="4">
        <f>IF('True_Odds_Calculator_2-way'!B393="","",'True_Odds_Calculator_2-way'!B393)</f>
        <v>2.41</v>
      </c>
      <c r="C392" s="4">
        <f t="shared" si="66"/>
        <v>0.625</v>
      </c>
      <c r="D392">
        <f t="shared" si="67"/>
        <v>0.41493775933609955</v>
      </c>
      <c r="E392">
        <f t="shared" si="68"/>
        <v>3.9937759336099443E-2</v>
      </c>
      <c r="F392">
        <f t="shared" si="69"/>
        <v>-0.21939834024896276</v>
      </c>
      <c r="G392">
        <v>0</v>
      </c>
      <c r="H392">
        <f t="shared" si="70"/>
        <v>0.25933609958506221</v>
      </c>
      <c r="I392">
        <f t="shared" si="71"/>
        <v>-1.08721345508907</v>
      </c>
      <c r="J392">
        <f t="shared" si="72"/>
        <v>1.08721345508907</v>
      </c>
      <c r="K392">
        <f t="shared" si="73"/>
        <v>0.60520668764771179</v>
      </c>
      <c r="L392">
        <f t="shared" si="74"/>
        <v>0.39479331235228826</v>
      </c>
      <c r="M392">
        <f t="shared" si="75"/>
        <v>1.652328073053442</v>
      </c>
      <c r="N392">
        <f t="shared" si="76"/>
        <v>2.532970971675589</v>
      </c>
    </row>
    <row r="393" spans="1:14" x14ac:dyDescent="0.25">
      <c r="A393" s="4">
        <f>IF('True_Odds_Calculator_2-way'!A394="","",'True_Odds_Calculator_2-way'!A394)</f>
        <v>1.6</v>
      </c>
      <c r="B393" s="4">
        <f>IF('True_Odds_Calculator_2-way'!B394="","",'True_Odds_Calculator_2-way'!B394)</f>
        <v>2.46</v>
      </c>
      <c r="C393" s="4">
        <f t="shared" si="66"/>
        <v>0.625</v>
      </c>
      <c r="D393">
        <f t="shared" si="67"/>
        <v>0.4065040650406504</v>
      </c>
      <c r="E393">
        <f t="shared" si="68"/>
        <v>3.1504065040650397E-2</v>
      </c>
      <c r="F393">
        <f t="shared" si="69"/>
        <v>-0.22256097560975607</v>
      </c>
      <c r="G393">
        <v>0</v>
      </c>
      <c r="H393">
        <f t="shared" si="70"/>
        <v>0.25406504065040647</v>
      </c>
      <c r="I393">
        <f t="shared" si="71"/>
        <v>-1.0684346079267206</v>
      </c>
      <c r="J393">
        <f t="shared" si="72"/>
        <v>1.0684346079267206</v>
      </c>
      <c r="K393">
        <f t="shared" si="73"/>
        <v>0.60936195750720079</v>
      </c>
      <c r="L393">
        <f t="shared" si="74"/>
        <v>0.39063804249279904</v>
      </c>
      <c r="M393">
        <f t="shared" si="75"/>
        <v>1.6410607647560327</v>
      </c>
      <c r="N393">
        <f t="shared" si="76"/>
        <v>2.5599145275730124</v>
      </c>
    </row>
    <row r="394" spans="1:14" x14ac:dyDescent="0.25">
      <c r="A394" s="4">
        <f>IF('True_Odds_Calculator_2-way'!A395="","",'True_Odds_Calculator_2-way'!A395)</f>
        <v>1.38</v>
      </c>
      <c r="B394" s="4">
        <f>IF('True_Odds_Calculator_2-way'!B395="","",'True_Odds_Calculator_2-way'!B395)</f>
        <v>3.12</v>
      </c>
      <c r="C394" s="4">
        <f t="shared" si="66"/>
        <v>0.7246376811594204</v>
      </c>
      <c r="D394">
        <f t="shared" si="67"/>
        <v>0.32051282051282048</v>
      </c>
      <c r="E394">
        <f t="shared" si="68"/>
        <v>4.5150501672240884E-2</v>
      </c>
      <c r="F394">
        <f t="shared" si="69"/>
        <v>-0.18710516536603483</v>
      </c>
      <c r="G394">
        <v>0</v>
      </c>
      <c r="H394">
        <f t="shared" si="70"/>
        <v>0.23225566703827574</v>
      </c>
      <c r="I394">
        <f t="shared" si="71"/>
        <v>-1.1141412945539664</v>
      </c>
      <c r="J394">
        <f t="shared" si="72"/>
        <v>1.1141412945539664</v>
      </c>
      <c r="K394">
        <f t="shared" si="73"/>
        <v>0.70255619144099135</v>
      </c>
      <c r="L394">
        <f t="shared" si="74"/>
        <v>0.29744380855900854</v>
      </c>
      <c r="M394">
        <f t="shared" si="75"/>
        <v>1.4233736919305071</v>
      </c>
      <c r="N394">
        <f t="shared" si="76"/>
        <v>3.3619795444544089</v>
      </c>
    </row>
    <row r="395" spans="1:14" x14ac:dyDescent="0.25">
      <c r="A395" s="4">
        <f>IF('True_Odds_Calculator_2-way'!A396="","",'True_Odds_Calculator_2-way'!A396)</f>
        <v>2.17</v>
      </c>
      <c r="B395" s="4">
        <f>IF('True_Odds_Calculator_2-way'!B396="","",'True_Odds_Calculator_2-way'!B396)</f>
        <v>1.76</v>
      </c>
      <c r="C395" s="4">
        <f t="shared" si="66"/>
        <v>0.46082949308755761</v>
      </c>
      <c r="D395">
        <f t="shared" si="67"/>
        <v>0.56818181818181823</v>
      </c>
      <c r="E395">
        <f t="shared" si="68"/>
        <v>2.9011311269375728E-2</v>
      </c>
      <c r="F395">
        <f t="shared" si="69"/>
        <v>-0.2328236279849184</v>
      </c>
      <c r="G395">
        <v>0</v>
      </c>
      <c r="H395">
        <f t="shared" si="70"/>
        <v>0.26183493925429413</v>
      </c>
      <c r="I395">
        <f t="shared" si="71"/>
        <v>-1.0604746049596294</v>
      </c>
      <c r="J395">
        <f t="shared" si="72"/>
        <v>1.0604746049596294</v>
      </c>
      <c r="K395">
        <f t="shared" si="73"/>
        <v>0.44627809446366512</v>
      </c>
      <c r="L395">
        <f t="shared" si="74"/>
        <v>0.55372190553633505</v>
      </c>
      <c r="M395">
        <f t="shared" si="75"/>
        <v>2.2407552878027661</v>
      </c>
      <c r="N395">
        <f t="shared" si="76"/>
        <v>1.8059606997693183</v>
      </c>
    </row>
    <row r="396" spans="1:14" x14ac:dyDescent="0.25">
      <c r="A396" s="4">
        <f>IF('True_Odds_Calculator_2-way'!A397="","",'True_Odds_Calculator_2-way'!A397)</f>
        <v>2.4300000000000002</v>
      </c>
      <c r="B396" s="4">
        <f>IF('True_Odds_Calculator_2-way'!B397="","",'True_Odds_Calculator_2-way'!B397)</f>
        <v>1.62</v>
      </c>
      <c r="C396" s="4">
        <f t="shared" si="66"/>
        <v>0.41152263374485593</v>
      </c>
      <c r="D396">
        <f t="shared" si="67"/>
        <v>0.61728395061728392</v>
      </c>
      <c r="E396">
        <f t="shared" si="68"/>
        <v>2.8806584362139898E-2</v>
      </c>
      <c r="F396">
        <f t="shared" si="69"/>
        <v>-0.2252197327643144</v>
      </c>
      <c r="G396">
        <v>0</v>
      </c>
      <c r="H396">
        <f t="shared" si="70"/>
        <v>0.25402631712645424</v>
      </c>
      <c r="I396">
        <f t="shared" si="71"/>
        <v>-1.0620284147379508</v>
      </c>
      <c r="J396">
        <f t="shared" si="72"/>
        <v>1.0620284147379508</v>
      </c>
      <c r="K396">
        <f t="shared" si="73"/>
        <v>0.39703011420576217</v>
      </c>
      <c r="L396">
        <f t="shared" si="74"/>
        <v>0.60296988579423783</v>
      </c>
      <c r="M396">
        <f t="shared" si="75"/>
        <v>2.5187006330752704</v>
      </c>
      <c r="N396">
        <f t="shared" si="76"/>
        <v>1.6584576171375296</v>
      </c>
    </row>
    <row r="397" spans="1:14" x14ac:dyDescent="0.25">
      <c r="A397" s="4">
        <f>IF('True_Odds_Calculator_2-way'!A398="","",'True_Odds_Calculator_2-way'!A398)</f>
        <v>2.41</v>
      </c>
      <c r="B397" s="4">
        <f>IF('True_Odds_Calculator_2-way'!B398="","",'True_Odds_Calculator_2-way'!B398)</f>
        <v>1.63</v>
      </c>
      <c r="C397" s="4">
        <f t="shared" si="66"/>
        <v>0.41493775933609955</v>
      </c>
      <c r="D397">
        <f t="shared" si="67"/>
        <v>0.61349693251533743</v>
      </c>
      <c r="E397">
        <f t="shared" si="68"/>
        <v>2.8434691851436877E-2</v>
      </c>
      <c r="F397">
        <f t="shared" si="69"/>
        <v>-0.22612835068604753</v>
      </c>
      <c r="G397">
        <v>0</v>
      </c>
      <c r="H397">
        <f t="shared" si="70"/>
        <v>0.25456304253748441</v>
      </c>
      <c r="I397">
        <f t="shared" si="71"/>
        <v>-1.0610116901320503</v>
      </c>
      <c r="J397">
        <f t="shared" si="72"/>
        <v>1.0610116901320503</v>
      </c>
      <c r="K397">
        <f t="shared" si="73"/>
        <v>0.40063677480038529</v>
      </c>
      <c r="L397">
        <f t="shared" si="74"/>
        <v>0.59936322519961482</v>
      </c>
      <c r="M397">
        <f t="shared" si="75"/>
        <v>2.4960264830861911</v>
      </c>
      <c r="N397">
        <f t="shared" si="76"/>
        <v>1.6684373647831916</v>
      </c>
    </row>
    <row r="398" spans="1:14" x14ac:dyDescent="0.25">
      <c r="A398" s="4">
        <f>IF('True_Odds_Calculator_2-way'!A399="","",'True_Odds_Calculator_2-way'!A399)</f>
        <v>2.89</v>
      </c>
      <c r="B398" s="4">
        <f>IF('True_Odds_Calculator_2-way'!B399="","",'True_Odds_Calculator_2-way'!B399)</f>
        <v>1.44</v>
      </c>
      <c r="C398" s="4">
        <f t="shared" si="66"/>
        <v>0.34602076124567471</v>
      </c>
      <c r="D398">
        <f t="shared" si="67"/>
        <v>0.69444444444444442</v>
      </c>
      <c r="E398">
        <f t="shared" si="68"/>
        <v>4.0465205690119133E-2</v>
      </c>
      <c r="F398">
        <f t="shared" si="69"/>
        <v>-0.19982698961937717</v>
      </c>
      <c r="G398">
        <v>0</v>
      </c>
      <c r="H398">
        <f t="shared" si="70"/>
        <v>0.24029219530949633</v>
      </c>
      <c r="I398">
        <f t="shared" si="71"/>
        <v>-1.0965861582662817</v>
      </c>
      <c r="J398">
        <f t="shared" si="72"/>
        <v>1.0965861582662817</v>
      </c>
      <c r="K398">
        <f t="shared" si="73"/>
        <v>0.3254627925615447</v>
      </c>
      <c r="L398">
        <f t="shared" si="74"/>
        <v>0.67453720743845513</v>
      </c>
      <c r="M398">
        <f t="shared" si="75"/>
        <v>3.0725478391232723</v>
      </c>
      <c r="N398">
        <f t="shared" si="76"/>
        <v>1.4824979096371642</v>
      </c>
    </row>
    <row r="399" spans="1:14" x14ac:dyDescent="0.25">
      <c r="A399" s="4">
        <f>IF('True_Odds_Calculator_2-way'!A400="","",'True_Odds_Calculator_2-way'!A400)</f>
        <v>2.35</v>
      </c>
      <c r="B399" s="4">
        <f>IF('True_Odds_Calculator_2-way'!B400="","",'True_Odds_Calculator_2-way'!B400)</f>
        <v>1.63</v>
      </c>
      <c r="C399" s="4">
        <f t="shared" si="66"/>
        <v>0.42553191489361702</v>
      </c>
      <c r="D399">
        <f t="shared" si="67"/>
        <v>0.61349693251533743</v>
      </c>
      <c r="E399">
        <f t="shared" si="68"/>
        <v>3.9028847408954404E-2</v>
      </c>
      <c r="F399">
        <f t="shared" si="69"/>
        <v>-0.22203367706565724</v>
      </c>
      <c r="G399">
        <v>0</v>
      </c>
      <c r="H399">
        <f t="shared" si="70"/>
        <v>0.2610625244746117</v>
      </c>
      <c r="I399">
        <f t="shared" si="71"/>
        <v>-1.0843334143872592</v>
      </c>
      <c r="J399">
        <f t="shared" si="72"/>
        <v>1.0843334143872592</v>
      </c>
      <c r="K399">
        <f t="shared" si="73"/>
        <v>0.4058688457449498</v>
      </c>
      <c r="L399">
        <f t="shared" si="74"/>
        <v>0.59413115425505014</v>
      </c>
      <c r="M399">
        <f t="shared" si="75"/>
        <v>2.4638501094227996</v>
      </c>
      <c r="N399">
        <f t="shared" si="76"/>
        <v>1.6831300510639733</v>
      </c>
    </row>
    <row r="400" spans="1:14" x14ac:dyDescent="0.25">
      <c r="A400" s="4">
        <f>IF('True_Odds_Calculator_2-way'!A401="","",'True_Odds_Calculator_2-way'!A401)</f>
        <v>2.44</v>
      </c>
      <c r="B400" s="4">
        <f>IF('True_Odds_Calculator_2-way'!B401="","",'True_Odds_Calculator_2-way'!B401)</f>
        <v>1.59</v>
      </c>
      <c r="C400" s="4">
        <f t="shared" si="66"/>
        <v>0.4098360655737705</v>
      </c>
      <c r="D400">
        <f t="shared" si="67"/>
        <v>0.62893081761006286</v>
      </c>
      <c r="E400">
        <f t="shared" si="68"/>
        <v>3.8766883183833478E-2</v>
      </c>
      <c r="F400">
        <f t="shared" si="69"/>
        <v>-0.21899164862356935</v>
      </c>
      <c r="G400">
        <v>0</v>
      </c>
      <c r="H400">
        <f t="shared" si="70"/>
        <v>0.25775853180740282</v>
      </c>
      <c r="I400">
        <f t="shared" si="71"/>
        <v>-1.0849075915068658</v>
      </c>
      <c r="J400">
        <f t="shared" si="72"/>
        <v>1.0849075915068658</v>
      </c>
      <c r="K400">
        <f t="shared" si="73"/>
        <v>0.39027939969909758</v>
      </c>
      <c r="L400">
        <f t="shared" si="74"/>
        <v>0.60972060030090225</v>
      </c>
      <c r="M400">
        <f t="shared" si="75"/>
        <v>2.5622669317698867</v>
      </c>
      <c r="N400">
        <f t="shared" si="76"/>
        <v>1.6400954789890509</v>
      </c>
    </row>
    <row r="401" spans="1:14" x14ac:dyDescent="0.25">
      <c r="A401" s="4">
        <f>IF('True_Odds_Calculator_2-way'!A402="","",'True_Odds_Calculator_2-way'!A402)</f>
        <v>2.99</v>
      </c>
      <c r="B401" s="4">
        <f>IF('True_Odds_Calculator_2-way'!B402="","",'True_Odds_Calculator_2-way'!B402)</f>
        <v>1.41</v>
      </c>
      <c r="C401" s="4">
        <f t="shared" si="66"/>
        <v>0.33444816053511706</v>
      </c>
      <c r="D401">
        <f t="shared" si="67"/>
        <v>0.70921985815602839</v>
      </c>
      <c r="E401">
        <f t="shared" si="68"/>
        <v>4.3668018691145338E-2</v>
      </c>
      <c r="F401">
        <f t="shared" si="69"/>
        <v>-0.19352925828411505</v>
      </c>
      <c r="G401">
        <v>0</v>
      </c>
      <c r="H401">
        <f t="shared" si="70"/>
        <v>0.23719727697526033</v>
      </c>
      <c r="I401">
        <f t="shared" si="71"/>
        <v>-1.1070864451827995</v>
      </c>
      <c r="J401">
        <f t="shared" si="72"/>
        <v>1.1070864451827995</v>
      </c>
      <c r="K401">
        <f t="shared" si="73"/>
        <v>0.31219736115483959</v>
      </c>
      <c r="L401">
        <f t="shared" si="74"/>
        <v>0.68780263884516069</v>
      </c>
      <c r="M401">
        <f t="shared" si="75"/>
        <v>3.203102025913771</v>
      </c>
      <c r="N401">
        <f t="shared" si="76"/>
        <v>1.4539054425249476</v>
      </c>
    </row>
    <row r="402" spans="1:14" x14ac:dyDescent="0.25">
      <c r="A402" s="4">
        <f>IF('True_Odds_Calculator_2-way'!A403="","",'True_Odds_Calculator_2-way'!A403)</f>
        <v>2.64</v>
      </c>
      <c r="B402" s="4">
        <f>IF('True_Odds_Calculator_2-way'!B403="","",'True_Odds_Calculator_2-way'!B403)</f>
        <v>1.52</v>
      </c>
      <c r="C402" s="4">
        <f t="shared" si="66"/>
        <v>0.37878787878787878</v>
      </c>
      <c r="D402">
        <f t="shared" si="67"/>
        <v>0.65789473684210531</v>
      </c>
      <c r="E402">
        <f t="shared" si="68"/>
        <v>3.6682615629984205E-2</v>
      </c>
      <c r="F402">
        <f t="shared" si="69"/>
        <v>-0.21251993620414655</v>
      </c>
      <c r="G402">
        <v>0</v>
      </c>
      <c r="H402">
        <f t="shared" si="70"/>
        <v>0.24920255183413079</v>
      </c>
      <c r="I402">
        <f t="shared" si="71"/>
        <v>-1.0828702045605254</v>
      </c>
      <c r="J402">
        <f t="shared" si="72"/>
        <v>1.0828702045605254</v>
      </c>
      <c r="K402">
        <f t="shared" si="73"/>
        <v>0.360242598615371</v>
      </c>
      <c r="L402">
        <f t="shared" si="74"/>
        <v>0.63975740138462889</v>
      </c>
      <c r="M402">
        <f t="shared" si="75"/>
        <v>2.7759071354792617</v>
      </c>
      <c r="N402">
        <f t="shared" si="76"/>
        <v>1.5630925063714729</v>
      </c>
    </row>
    <row r="403" spans="1:14" x14ac:dyDescent="0.25">
      <c r="A403" s="4">
        <f>IF('True_Odds_Calculator_2-way'!A404="","",'True_Odds_Calculator_2-way'!A404)</f>
        <v>2.06</v>
      </c>
      <c r="B403" s="4">
        <f>IF('True_Odds_Calculator_2-way'!B404="","",'True_Odds_Calculator_2-way'!B404)</f>
        <v>1.81</v>
      </c>
      <c r="C403" s="4">
        <f t="shared" si="66"/>
        <v>0.4854368932038835</v>
      </c>
      <c r="D403">
        <f t="shared" si="67"/>
        <v>0.5524861878453039</v>
      </c>
      <c r="E403">
        <f t="shared" si="68"/>
        <v>3.7923081049187513E-2</v>
      </c>
      <c r="F403">
        <f t="shared" si="69"/>
        <v>-0.23027409751649397</v>
      </c>
      <c r="G403">
        <v>0</v>
      </c>
      <c r="H403">
        <f t="shared" si="70"/>
        <v>0.26819717856568148</v>
      </c>
      <c r="I403">
        <f t="shared" si="71"/>
        <v>-1.079206513730294</v>
      </c>
      <c r="J403">
        <f t="shared" si="72"/>
        <v>1.079206513730294</v>
      </c>
      <c r="K403">
        <f t="shared" si="73"/>
        <v>0.46642685075531992</v>
      </c>
      <c r="L403">
        <f t="shared" si="74"/>
        <v>0.5335731492446798</v>
      </c>
      <c r="M403">
        <f t="shared" si="75"/>
        <v>2.1439589045541121</v>
      </c>
      <c r="N403">
        <f t="shared" si="76"/>
        <v>1.8741572761215382</v>
      </c>
    </row>
    <row r="404" spans="1:14" x14ac:dyDescent="0.25">
      <c r="A404" s="4">
        <f>IF('True_Odds_Calculator_2-way'!A405="","",'True_Odds_Calculator_2-way'!A405)</f>
        <v>2.2400000000000002</v>
      </c>
      <c r="B404" s="4">
        <f>IF('True_Odds_Calculator_2-way'!B405="","",'True_Odds_Calculator_2-way'!B405)</f>
        <v>1.68</v>
      </c>
      <c r="C404" s="4">
        <f t="shared" si="66"/>
        <v>0.4464285714285714</v>
      </c>
      <c r="D404">
        <f t="shared" si="67"/>
        <v>0.59523809523809523</v>
      </c>
      <c r="E404">
        <f t="shared" si="68"/>
        <v>4.1666666666666519E-2</v>
      </c>
      <c r="F404">
        <f t="shared" si="69"/>
        <v>-0.22406462585034026</v>
      </c>
      <c r="G404">
        <v>0</v>
      </c>
      <c r="H404">
        <f t="shared" si="70"/>
        <v>0.26573129251700678</v>
      </c>
      <c r="I404">
        <f t="shared" si="71"/>
        <v>-1.0890171046725801</v>
      </c>
      <c r="J404">
        <f t="shared" si="72"/>
        <v>1.0890171046725801</v>
      </c>
      <c r="K404">
        <f t="shared" si="73"/>
        <v>0.42546289760699951</v>
      </c>
      <c r="L404">
        <f t="shared" si="74"/>
        <v>0.5745371023930006</v>
      </c>
      <c r="M404">
        <f t="shared" si="75"/>
        <v>2.3503812097939996</v>
      </c>
      <c r="N404">
        <f t="shared" si="76"/>
        <v>1.7405316311773544</v>
      </c>
    </row>
    <row r="405" spans="1:14" x14ac:dyDescent="0.25">
      <c r="A405" s="4">
        <f>IF('True_Odds_Calculator_2-way'!A406="","",'True_Odds_Calculator_2-way'!A406)</f>
        <v>1.98</v>
      </c>
      <c r="B405" s="4">
        <f>IF('True_Odds_Calculator_2-way'!B406="","",'True_Odds_Calculator_2-way'!B406)</f>
        <v>1.87</v>
      </c>
      <c r="C405" s="4">
        <f t="shared" si="66"/>
        <v>0.50505050505050508</v>
      </c>
      <c r="D405">
        <f t="shared" si="67"/>
        <v>0.53475935828876997</v>
      </c>
      <c r="E405">
        <f t="shared" si="68"/>
        <v>3.9809863339275164E-2</v>
      </c>
      <c r="F405">
        <f t="shared" si="69"/>
        <v>-0.23027062064495207</v>
      </c>
      <c r="G405">
        <v>0</v>
      </c>
      <c r="H405">
        <f t="shared" si="70"/>
        <v>0.27008048398422729</v>
      </c>
      <c r="I405">
        <f t="shared" si="71"/>
        <v>-1.0829972051127195</v>
      </c>
      <c r="J405">
        <f t="shared" si="72"/>
        <v>1.0829972051127195</v>
      </c>
      <c r="K405">
        <f t="shared" si="73"/>
        <v>0.48512197344640295</v>
      </c>
      <c r="L405">
        <f t="shared" si="74"/>
        <v>0.51487802655359671</v>
      </c>
      <c r="M405">
        <f t="shared" si="75"/>
        <v>2.0613372610104652</v>
      </c>
      <c r="N405">
        <f t="shared" si="76"/>
        <v>1.9422075684480664</v>
      </c>
    </row>
    <row r="406" spans="1:14" x14ac:dyDescent="0.25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2.0499999999999998</v>
      </c>
      <c r="C406" s="4">
        <f t="shared" si="66"/>
        <v>0.54945054945054939</v>
      </c>
      <c r="D406">
        <f t="shared" si="67"/>
        <v>0.48780487804878053</v>
      </c>
      <c r="E406">
        <f t="shared" si="68"/>
        <v>3.7255427499329974E-2</v>
      </c>
      <c r="F406">
        <f t="shared" si="69"/>
        <v>-0.23076923076923073</v>
      </c>
      <c r="G406">
        <v>0</v>
      </c>
      <c r="H406">
        <f t="shared" si="70"/>
        <v>0.2680246582685607</v>
      </c>
      <c r="I406">
        <f t="shared" si="71"/>
        <v>-1.0777013435226059</v>
      </c>
      <c r="J406">
        <f t="shared" si="72"/>
        <v>1.0777013435226059</v>
      </c>
      <c r="K406">
        <f t="shared" si="73"/>
        <v>0.53086584011754934</v>
      </c>
      <c r="L406">
        <f t="shared" si="74"/>
        <v>0.46913415988245072</v>
      </c>
      <c r="M406">
        <f t="shared" si="75"/>
        <v>1.883715101688537</v>
      </c>
      <c r="N406">
        <f t="shared" si="76"/>
        <v>2.1315864106987359</v>
      </c>
    </row>
    <row r="407" spans="1:14" x14ac:dyDescent="0.25">
      <c r="A407" s="4">
        <f>IF('True_Odds_Calculator_2-way'!A408="","",'True_Odds_Calculator_2-way'!A408)</f>
        <v>1.52</v>
      </c>
      <c r="B407" s="4">
        <f>IF('True_Odds_Calculator_2-way'!B408="","",'True_Odds_Calculator_2-way'!B408)</f>
        <v>2.61</v>
      </c>
      <c r="C407" s="4">
        <f t="shared" si="66"/>
        <v>0.65789473684210531</v>
      </c>
      <c r="D407">
        <f t="shared" si="67"/>
        <v>0.38314176245210729</v>
      </c>
      <c r="E407">
        <f t="shared" si="68"/>
        <v>4.1036499294212714E-2</v>
      </c>
      <c r="F407">
        <f t="shared" si="69"/>
        <v>-0.21103044968743689</v>
      </c>
      <c r="G407">
        <v>0</v>
      </c>
      <c r="H407">
        <f t="shared" si="70"/>
        <v>0.25206694898164955</v>
      </c>
      <c r="I407">
        <f t="shared" si="71"/>
        <v>-1.0929124924699356</v>
      </c>
      <c r="J407">
        <f t="shared" si="72"/>
        <v>1.0929124924699356</v>
      </c>
      <c r="K407">
        <f t="shared" si="73"/>
        <v>0.63762721220566054</v>
      </c>
      <c r="L407">
        <f t="shared" si="74"/>
        <v>0.36237278779433929</v>
      </c>
      <c r="M407">
        <f t="shared" si="75"/>
        <v>1.5683144960843667</v>
      </c>
      <c r="N407">
        <f t="shared" si="76"/>
        <v>2.7595891128765966</v>
      </c>
    </row>
    <row r="408" spans="1:14" x14ac:dyDescent="0.25">
      <c r="A408" s="4">
        <f>IF('True_Odds_Calculator_2-way'!A409="","",'True_Odds_Calculator_2-way'!A409)</f>
        <v>1.81</v>
      </c>
      <c r="B408" s="4">
        <f>IF('True_Odds_Calculator_2-way'!B409="","",'True_Odds_Calculator_2-way'!B409)</f>
        <v>2.0499999999999998</v>
      </c>
      <c r="C408" s="4">
        <f t="shared" si="66"/>
        <v>0.5524861878453039</v>
      </c>
      <c r="D408">
        <f t="shared" si="67"/>
        <v>0.48780487804878053</v>
      </c>
      <c r="E408">
        <f t="shared" si="68"/>
        <v>4.0291065894084488E-2</v>
      </c>
      <c r="F408">
        <f t="shared" si="69"/>
        <v>-0.22921439159142964</v>
      </c>
      <c r="G408">
        <v>0</v>
      </c>
      <c r="H408">
        <f t="shared" si="70"/>
        <v>0.26950545748551413</v>
      </c>
      <c r="I408">
        <f t="shared" si="71"/>
        <v>-1.0843334143872594</v>
      </c>
      <c r="J408">
        <f t="shared" si="72"/>
        <v>1.0843334143872594</v>
      </c>
      <c r="K408">
        <f t="shared" si="73"/>
        <v>0.53239346276515054</v>
      </c>
      <c r="L408">
        <f t="shared" si="74"/>
        <v>0.46760653723484941</v>
      </c>
      <c r="M408">
        <f t="shared" si="75"/>
        <v>1.8783100656536802</v>
      </c>
      <c r="N408">
        <f t="shared" si="76"/>
        <v>2.1385500851066221</v>
      </c>
    </row>
    <row r="409" spans="1:14" x14ac:dyDescent="0.25">
      <c r="A409" s="4">
        <f>IF('True_Odds_Calculator_2-way'!A410="","",'True_Odds_Calculator_2-way'!A410)</f>
        <v>2.25</v>
      </c>
      <c r="B409" s="4">
        <f>IF('True_Odds_Calculator_2-way'!B410="","",'True_Odds_Calculator_2-way'!B410)</f>
        <v>1.71</v>
      </c>
      <c r="C409" s="4">
        <f t="shared" si="66"/>
        <v>0.44444444444444442</v>
      </c>
      <c r="D409">
        <f t="shared" si="67"/>
        <v>0.58479532163742687</v>
      </c>
      <c r="E409">
        <f t="shared" si="68"/>
        <v>2.9239766081871288E-2</v>
      </c>
      <c r="F409">
        <f t="shared" si="69"/>
        <v>-0.2306692657569851</v>
      </c>
      <c r="G409">
        <v>0</v>
      </c>
      <c r="H409">
        <f t="shared" si="70"/>
        <v>0.25990903183885639</v>
      </c>
      <c r="I409">
        <f t="shared" si="71"/>
        <v>-1.0614897848685503</v>
      </c>
      <c r="J409">
        <f t="shared" si="72"/>
        <v>1.0614897848685503</v>
      </c>
      <c r="K409">
        <f t="shared" si="73"/>
        <v>0.42976330383488626</v>
      </c>
      <c r="L409">
        <f t="shared" si="74"/>
        <v>0.57023669616511363</v>
      </c>
      <c r="M409">
        <f t="shared" si="75"/>
        <v>2.3268622310856886</v>
      </c>
      <c r="N409">
        <f t="shared" si="76"/>
        <v>1.753657747256671</v>
      </c>
    </row>
    <row r="410" spans="1:14" x14ac:dyDescent="0.25">
      <c r="A410" s="4">
        <f>IF('True_Odds_Calculator_2-way'!A411="","",'True_Odds_Calculator_2-way'!A411)</f>
        <v>2.29</v>
      </c>
      <c r="B410" s="4">
        <f>IF('True_Odds_Calculator_2-way'!B411="","",'True_Odds_Calculator_2-way'!B411)</f>
        <v>1.65</v>
      </c>
      <c r="C410" s="4">
        <f t="shared" si="66"/>
        <v>0.4366812227074236</v>
      </c>
      <c r="D410">
        <f t="shared" si="67"/>
        <v>0.60606060606060608</v>
      </c>
      <c r="E410">
        <f t="shared" si="68"/>
        <v>4.2741828768029677E-2</v>
      </c>
      <c r="F410">
        <f t="shared" si="69"/>
        <v>-0.22191345772131799</v>
      </c>
      <c r="G410">
        <v>0</v>
      </c>
      <c r="H410">
        <f t="shared" si="70"/>
        <v>0.26465528648934766</v>
      </c>
      <c r="I410">
        <f t="shared" si="71"/>
        <v>-1.0920649448492679</v>
      </c>
      <c r="J410">
        <f t="shared" si="72"/>
        <v>1.0920649448492679</v>
      </c>
      <c r="K410">
        <f t="shared" si="73"/>
        <v>0.41515071290017352</v>
      </c>
      <c r="L410">
        <f t="shared" si="74"/>
        <v>0.58484928709982642</v>
      </c>
      <c r="M410">
        <f t="shared" si="75"/>
        <v>2.408763778855556</v>
      </c>
      <c r="N410">
        <f t="shared" si="76"/>
        <v>1.709842214152024</v>
      </c>
    </row>
    <row r="411" spans="1:14" x14ac:dyDescent="0.25">
      <c r="A411" s="4">
        <f>IF('True_Odds_Calculator_2-way'!A412="","",'True_Odds_Calculator_2-way'!A412)</f>
        <v>2.44</v>
      </c>
      <c r="B411" s="4">
        <f>IF('True_Odds_Calculator_2-way'!B412="","",'True_Odds_Calculator_2-way'!B412)</f>
        <v>1.56</v>
      </c>
      <c r="C411" s="4">
        <f t="shared" si="66"/>
        <v>0.4098360655737705</v>
      </c>
      <c r="D411">
        <f t="shared" si="67"/>
        <v>0.64102564102564097</v>
      </c>
      <c r="E411">
        <f t="shared" si="68"/>
        <v>5.0861706599411471E-2</v>
      </c>
      <c r="F411">
        <f t="shared" si="69"/>
        <v>-0.21185372005044134</v>
      </c>
      <c r="G411">
        <v>0</v>
      </c>
      <c r="H411">
        <f t="shared" si="70"/>
        <v>0.26271542664985287</v>
      </c>
      <c r="I411">
        <f t="shared" si="71"/>
        <v>-1.1135885079684349</v>
      </c>
      <c r="J411">
        <f t="shared" si="72"/>
        <v>1.1135885079684349</v>
      </c>
      <c r="K411">
        <f t="shared" si="73"/>
        <v>0.384088378211075</v>
      </c>
      <c r="L411">
        <f t="shared" si="74"/>
        <v>0.615911621788925</v>
      </c>
      <c r="M411">
        <f t="shared" si="75"/>
        <v>2.6035674514745457</v>
      </c>
      <c r="N411">
        <f t="shared" si="76"/>
        <v>1.6236095644623239</v>
      </c>
    </row>
    <row r="412" spans="1:14" x14ac:dyDescent="0.25">
      <c r="A412" s="4">
        <f>IF('True_Odds_Calculator_2-way'!A413="","",'True_Odds_Calculator_2-way'!A413)</f>
        <v>1.5</v>
      </c>
      <c r="B412" s="4">
        <f>IF('True_Odds_Calculator_2-way'!B413="","",'True_Odds_Calculator_2-way'!B413)</f>
        <v>2.72</v>
      </c>
      <c r="C412" s="4">
        <f t="shared" si="66"/>
        <v>0.66666666666666663</v>
      </c>
      <c r="D412">
        <f t="shared" si="67"/>
        <v>0.36764705882352938</v>
      </c>
      <c r="E412">
        <f t="shared" si="68"/>
        <v>3.4313725490195957E-2</v>
      </c>
      <c r="F412">
        <f t="shared" si="69"/>
        <v>-0.21078431372549034</v>
      </c>
      <c r="G412">
        <v>0</v>
      </c>
      <c r="H412">
        <f t="shared" si="70"/>
        <v>0.24509803921568624</v>
      </c>
      <c r="I412">
        <f t="shared" si="71"/>
        <v>-1.0783277320343838</v>
      </c>
      <c r="J412">
        <f t="shared" si="72"/>
        <v>1.0783277320343838</v>
      </c>
      <c r="K412">
        <f t="shared" si="73"/>
        <v>0.64970340200854881</v>
      </c>
      <c r="L412">
        <f t="shared" si="74"/>
        <v>0.35029659799145113</v>
      </c>
      <c r="M412">
        <f t="shared" si="75"/>
        <v>1.5391638660171922</v>
      </c>
      <c r="N412">
        <f t="shared" si="76"/>
        <v>2.8547236990991407</v>
      </c>
    </row>
    <row r="413" spans="1:14" x14ac:dyDescent="0.25">
      <c r="A413" s="4">
        <f>IF('True_Odds_Calculator_2-way'!A414="","",'True_Odds_Calculator_2-way'!A414)</f>
        <v>1.7</v>
      </c>
      <c r="B413" s="4">
        <f>IF('True_Odds_Calculator_2-way'!B414="","",'True_Odds_Calculator_2-way'!B414)</f>
        <v>2.2200000000000002</v>
      </c>
      <c r="C413" s="4">
        <f t="shared" si="66"/>
        <v>0.58823529411764708</v>
      </c>
      <c r="D413">
        <f t="shared" si="67"/>
        <v>0.4504504504504504</v>
      </c>
      <c r="E413">
        <f t="shared" si="68"/>
        <v>3.868574456809748E-2</v>
      </c>
      <c r="F413">
        <f t="shared" si="69"/>
        <v>-0.22628510863804985</v>
      </c>
      <c r="G413">
        <v>0</v>
      </c>
      <c r="H413">
        <f t="shared" si="70"/>
        <v>0.26497085320614733</v>
      </c>
      <c r="I413">
        <f t="shared" si="71"/>
        <v>-1.0821091383745125</v>
      </c>
      <c r="J413">
        <f t="shared" si="72"/>
        <v>1.0821091383745125</v>
      </c>
      <c r="K413">
        <f t="shared" si="73"/>
        <v>0.56899768428493536</v>
      </c>
      <c r="L413">
        <f t="shared" si="74"/>
        <v>0.43100231571506481</v>
      </c>
      <c r="M413">
        <f t="shared" si="75"/>
        <v>1.7574763968621581</v>
      </c>
      <c r="N413">
        <f t="shared" si="76"/>
        <v>2.3201731488169055</v>
      </c>
    </row>
    <row r="414" spans="1:14" x14ac:dyDescent="0.25">
      <c r="A414" s="4">
        <f>IF('True_Odds_Calculator_2-way'!A415="","",'True_Odds_Calculator_2-way'!A415)</f>
        <v>2.41</v>
      </c>
      <c r="B414" s="4">
        <f>IF('True_Odds_Calculator_2-way'!B415="","",'True_Odds_Calculator_2-way'!B415)</f>
        <v>1.63</v>
      </c>
      <c r="C414" s="4">
        <f t="shared" si="66"/>
        <v>0.41493775933609955</v>
      </c>
      <c r="D414">
        <f t="shared" si="67"/>
        <v>0.61349693251533743</v>
      </c>
      <c r="E414">
        <f t="shared" si="68"/>
        <v>2.8434691851436877E-2</v>
      </c>
      <c r="F414">
        <f t="shared" si="69"/>
        <v>-0.22612835068604753</v>
      </c>
      <c r="G414">
        <v>0</v>
      </c>
      <c r="H414">
        <f t="shared" si="70"/>
        <v>0.25456304253748441</v>
      </c>
      <c r="I414">
        <f t="shared" si="71"/>
        <v>-1.0610116901320503</v>
      </c>
      <c r="J414">
        <f t="shared" si="72"/>
        <v>1.0610116901320503</v>
      </c>
      <c r="K414">
        <f t="shared" si="73"/>
        <v>0.40063677480038529</v>
      </c>
      <c r="L414">
        <f t="shared" si="74"/>
        <v>0.59936322519961482</v>
      </c>
      <c r="M414">
        <f t="shared" si="75"/>
        <v>2.4960264830861911</v>
      </c>
      <c r="N414">
        <f t="shared" si="76"/>
        <v>1.6684373647831916</v>
      </c>
    </row>
    <row r="415" spans="1:14" x14ac:dyDescent="0.25">
      <c r="A415" s="4">
        <f>IF('True_Odds_Calculator_2-way'!A416="","",'True_Odds_Calculator_2-way'!A416)</f>
        <v>2.95</v>
      </c>
      <c r="B415" s="4">
        <f>IF('True_Odds_Calculator_2-way'!B416="","",'True_Odds_Calculator_2-way'!B416)</f>
        <v>1.42</v>
      </c>
      <c r="C415" s="4">
        <f t="shared" si="66"/>
        <v>0.33898305084745761</v>
      </c>
      <c r="D415">
        <f t="shared" si="67"/>
        <v>0.70422535211267612</v>
      </c>
      <c r="E415">
        <f t="shared" si="68"/>
        <v>4.3208402960133618E-2</v>
      </c>
      <c r="F415">
        <f t="shared" si="69"/>
        <v>-0.19551205538314642</v>
      </c>
      <c r="G415">
        <v>0</v>
      </c>
      <c r="H415">
        <f t="shared" si="70"/>
        <v>0.23872045834328004</v>
      </c>
      <c r="I415">
        <f t="shared" si="71"/>
        <v>-1.1049892402196595</v>
      </c>
      <c r="J415">
        <f t="shared" si="72"/>
        <v>1.1049892402196595</v>
      </c>
      <c r="K415">
        <f t="shared" si="73"/>
        <v>0.31698443643130814</v>
      </c>
      <c r="L415">
        <f t="shared" si="74"/>
        <v>0.68301556356869209</v>
      </c>
      <c r="M415">
        <f t="shared" si="75"/>
        <v>3.1547290184283359</v>
      </c>
      <c r="N415">
        <f t="shared" si="76"/>
        <v>1.4640954808922568</v>
      </c>
    </row>
    <row r="416" spans="1:14" x14ac:dyDescent="0.25">
      <c r="A416" s="4">
        <f>IF('True_Odds_Calculator_2-way'!A417="","",'True_Odds_Calculator_2-way'!A417)</f>
        <v>2.91</v>
      </c>
      <c r="B416" s="4">
        <f>IF('True_Odds_Calculator_2-way'!B417="","",'True_Odds_Calculator_2-way'!B417)</f>
        <v>1.43</v>
      </c>
      <c r="C416" s="4">
        <f t="shared" si="66"/>
        <v>0.3436426116838488</v>
      </c>
      <c r="D416">
        <f t="shared" si="67"/>
        <v>0.69930069930069938</v>
      </c>
      <c r="E416">
        <f t="shared" si="68"/>
        <v>4.2943310984548067E-2</v>
      </c>
      <c r="F416">
        <f t="shared" si="69"/>
        <v>-0.19736620767548607</v>
      </c>
      <c r="G416">
        <v>0</v>
      </c>
      <c r="H416">
        <f t="shared" si="70"/>
        <v>0.24030951866003414</v>
      </c>
      <c r="I416">
        <f t="shared" si="71"/>
        <v>-1.10344092836073</v>
      </c>
      <c r="J416">
        <f t="shared" si="72"/>
        <v>1.10344092836073</v>
      </c>
      <c r="K416">
        <f t="shared" si="73"/>
        <v>0.32179461788018088</v>
      </c>
      <c r="L416">
        <f t="shared" si="74"/>
        <v>0.67820538211981918</v>
      </c>
      <c r="M416">
        <f t="shared" si="75"/>
        <v>3.1075721731689949</v>
      </c>
      <c r="N416">
        <f t="shared" si="76"/>
        <v>1.4744795991951138</v>
      </c>
    </row>
    <row r="417" spans="1:14" x14ac:dyDescent="0.25">
      <c r="A417" s="4">
        <f>IF('True_Odds_Calculator_2-way'!A418="","",'True_Odds_Calculator_2-way'!A418)</f>
        <v>2.0499999999999998</v>
      </c>
      <c r="B417" s="4">
        <f>IF('True_Odds_Calculator_2-way'!B418="","",'True_Odds_Calculator_2-way'!B418)</f>
        <v>1.81</v>
      </c>
      <c r="C417" s="4">
        <f t="shared" si="66"/>
        <v>0.48780487804878053</v>
      </c>
      <c r="D417">
        <f t="shared" si="67"/>
        <v>0.5524861878453039</v>
      </c>
      <c r="E417">
        <f t="shared" si="68"/>
        <v>4.0291065894084488E-2</v>
      </c>
      <c r="F417">
        <f t="shared" si="69"/>
        <v>-0.22921439159142964</v>
      </c>
      <c r="G417">
        <v>0</v>
      </c>
      <c r="H417">
        <f t="shared" si="70"/>
        <v>0.26950545748551413</v>
      </c>
      <c r="I417">
        <f t="shared" si="71"/>
        <v>-1.0843334143872594</v>
      </c>
      <c r="J417">
        <f t="shared" si="72"/>
        <v>1.0843334143872594</v>
      </c>
      <c r="K417">
        <f t="shared" si="73"/>
        <v>0.46760653723484941</v>
      </c>
      <c r="L417">
        <f t="shared" si="74"/>
        <v>0.53239346276515054</v>
      </c>
      <c r="M417">
        <f t="shared" si="75"/>
        <v>2.1385500851066221</v>
      </c>
      <c r="N417">
        <f t="shared" si="76"/>
        <v>1.8783100656536802</v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95" activePane="bottomLeft" state="frozen"/>
      <selection pane="bottomLeft" activeCell="R235" sqref="R23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3" t="s">
        <v>9</v>
      </c>
      <c r="B1" s="84"/>
      <c r="C1" s="18"/>
      <c r="D1" s="85" t="s">
        <v>25</v>
      </c>
      <c r="E1" s="84"/>
      <c r="F1" s="85" t="s">
        <v>23</v>
      </c>
      <c r="G1" s="84"/>
      <c r="H1" s="85" t="s">
        <v>11</v>
      </c>
      <c r="I1" s="84"/>
      <c r="J1" s="85" t="s">
        <v>10</v>
      </c>
      <c r="K1" s="84"/>
      <c r="L1" s="81" t="s">
        <v>201</v>
      </c>
      <c r="M1" s="8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1.75</v>
      </c>
      <c r="B3">
        <v>2.14</v>
      </c>
      <c r="C3" s="43">
        <f t="shared" ref="C3:C66" si="0">IF(OR($A3="",$B3=""),"",(1/A3)+(1/B3)-1)</f>
        <v>3.8718291054739673E-2</v>
      </c>
      <c r="D3" s="44">
        <f>IF(OR($A3="",$B3=""),"",A3*'MPTO_working_2-way'!$G2)</f>
        <v>1.8177570093457944</v>
      </c>
      <c r="E3" s="46">
        <f>IF(OR($A3="",$B3=""),"",B3*'MPTO_working_2-way'!$G2)</f>
        <v>2.2228571428571429</v>
      </c>
      <c r="F3" s="44">
        <f>IF(OR($A3="",$B3=""),"",'MPTO_working_2-way'!D2)</f>
        <v>1.81136638452237</v>
      </c>
      <c r="G3" s="46">
        <f>IF(OR($A3="",$B3=""),"",'MPTO_working_2-way'!E2)</f>
        <v>2.2324888226527575</v>
      </c>
      <c r="H3" s="44">
        <f>IF(OR($A3="",$B3=""),"",'OddsRatio_working_2-way'!M2)</f>
        <v>1.8111071056538131</v>
      </c>
      <c r="I3" s="44">
        <f>IF(OR($A3="",$B3=""),"",'OddsRatio_working_2-way'!N2)</f>
        <v>2.2328828005937953</v>
      </c>
      <c r="J3" s="44">
        <f>IF('Log_working_2-way'!$D2="","",A3^('Log_working_2-way'!$D2))</f>
        <v>1.8081956651086979</v>
      </c>
      <c r="K3" s="46">
        <f>IF('Log_working_2-way'!$D2="","",B3^('Log_working_2-way'!$D2))</f>
        <v>2.2373241322265098</v>
      </c>
      <c r="L3" s="53">
        <f>(1/D3)</f>
        <v>0.55012853470437018</v>
      </c>
      <c r="M3" s="53">
        <f>(1/E3)</f>
        <v>0.44987146529562982</v>
      </c>
      <c r="N3" s="54">
        <v>100</v>
      </c>
      <c r="O3" s="54">
        <f>(1/A3)*((N3*A3)-N3)</f>
        <v>42.857142857142854</v>
      </c>
      <c r="P3" s="54">
        <f>(1/B3)*((N3*B3)-N3)</f>
        <v>53.271028037383175</v>
      </c>
      <c r="Q3" s="54">
        <f>(1/B3)*N3</f>
        <v>46.728971962616825</v>
      </c>
      <c r="R3" s="54">
        <f>(1/A3)*N3</f>
        <v>57.142857142857139</v>
      </c>
      <c r="S3" s="55">
        <f>O3-Q3</f>
        <v>-3.8718291054739709</v>
      </c>
      <c r="T3" s="55">
        <f>P3-R3</f>
        <v>-3.8718291054739638</v>
      </c>
      <c r="U3" t="s">
        <v>256</v>
      </c>
      <c r="V3" t="s">
        <v>258</v>
      </c>
      <c r="W3" t="s">
        <v>448</v>
      </c>
      <c r="X3" s="38">
        <v>44532</v>
      </c>
      <c r="Y3" s="73" t="s">
        <v>471</v>
      </c>
    </row>
    <row r="4" spans="1:25" s="12" customFormat="1" ht="15" x14ac:dyDescent="0.25">
      <c r="A4">
        <v>1.58</v>
      </c>
      <c r="B4">
        <v>2.52</v>
      </c>
      <c r="C4" s="43">
        <f t="shared" si="0"/>
        <v>2.9736789230460081E-2</v>
      </c>
      <c r="D4" s="44">
        <f>IF(OR($A4="",$B4=""),"",A4*'MPTO_working_2-way'!$G3)</f>
        <v>1.626984126984127</v>
      </c>
      <c r="E4" s="46">
        <f>IF(OR($A4="",$B4=""),"",B4*'MPTO_working_2-way'!$G3)</f>
        <v>2.5949367088607596</v>
      </c>
      <c r="F4" s="44">
        <f>IF(OR($A4="",$B4=""),"",'MPTO_working_2-way'!D3)</f>
        <v>1.6180104031209364</v>
      </c>
      <c r="G4" s="46">
        <f>IF(OR($A4="",$B4=""),"",'MPTO_working_2-way'!E3)</f>
        <v>2.618095739084692</v>
      </c>
      <c r="H4" s="44">
        <f>IF(OR($A4="",$B4=""),"",'OddsRatio_working_2-way'!M3)</f>
        <v>1.6177207681213428</v>
      </c>
      <c r="I4" s="44">
        <f>IF(OR($A4="",$B4=""),"",'OddsRatio_working_2-way'!N3)</f>
        <v>2.618854426800759</v>
      </c>
      <c r="J4" s="44">
        <f>IF('Log_working_2-way'!$D3="","",A4^('Log_working_2-way'!$D3))</f>
        <v>1.6136452064390807</v>
      </c>
      <c r="K4" s="46">
        <f>IF('Log_working_2-way'!$D3="","",B4^('Log_working_2-way'!$D3))</f>
        <v>2.6296061462010867</v>
      </c>
      <c r="L4" s="53">
        <f t="shared" ref="L4" si="1">(1/D4)</f>
        <v>0.61463414634146341</v>
      </c>
      <c r="M4" s="53">
        <f t="shared" ref="M4" si="2">(1/E4)</f>
        <v>0.38536585365853659</v>
      </c>
      <c r="N4" s="54">
        <v>101</v>
      </c>
      <c r="O4" s="54">
        <f t="shared" ref="O4" si="3">(1/A4)*((N4*A4)-N4)</f>
        <v>37.075949367088612</v>
      </c>
      <c r="P4" s="54">
        <f t="shared" ref="P4" si="4">(1/B4)*((N4*B4)-N4)</f>
        <v>60.920634920634924</v>
      </c>
      <c r="Q4" s="54">
        <f t="shared" ref="Q4" si="5">(1/B4)*N4</f>
        <v>40.079365079365076</v>
      </c>
      <c r="R4" s="54">
        <f t="shared" ref="R4" si="6">(1/A4)*N4</f>
        <v>63.924050632911388</v>
      </c>
      <c r="S4" s="55">
        <f t="shared" ref="S4" si="7">O4-Q4</f>
        <v>-3.003415712276464</v>
      </c>
      <c r="T4" s="55">
        <f t="shared" ref="T4" si="8">P4-R4</f>
        <v>-3.003415712276464</v>
      </c>
      <c r="U4" t="s">
        <v>269</v>
      </c>
      <c r="V4" t="s">
        <v>262</v>
      </c>
      <c r="W4" t="s">
        <v>230</v>
      </c>
      <c r="X4" s="38">
        <v>44532</v>
      </c>
      <c r="Y4" s="73" t="s">
        <v>472</v>
      </c>
    </row>
    <row r="5" spans="1:25" s="12" customFormat="1" ht="15" x14ac:dyDescent="0.25">
      <c r="A5">
        <v>1.69</v>
      </c>
      <c r="B5">
        <v>2.2599999999999998</v>
      </c>
      <c r="C5" s="43">
        <f t="shared" si="0"/>
        <v>3.4193852437555794E-2</v>
      </c>
      <c r="D5" s="44">
        <f>IF(OR($A5="",$B5=""),"",A5*'MPTO_working_2-way'!$G4)</f>
        <v>1.7477876106194692</v>
      </c>
      <c r="E5" s="46">
        <f>IF(OR($A5="",$B5=""),"",B5*'MPTO_working_2-way'!$G4)</f>
        <v>2.3372781065088759</v>
      </c>
      <c r="F5" s="44">
        <f>IF(OR($A5="",$B5=""),"",'MPTO_working_2-way'!D4)</f>
        <v>1.740283410033262</v>
      </c>
      <c r="G5" s="46">
        <f>IF(OR($A5="",$B5=""),"",'MPTO_working_2-way'!E4)</f>
        <v>2.3508340001231001</v>
      </c>
      <c r="H5" s="44">
        <f>IF(OR($A5="",$B5=""),"",'OddsRatio_working_2-way'!M4)</f>
        <v>1.7400128699009547</v>
      </c>
      <c r="I5" s="44">
        <f>IF(OR($A5="",$B5=""),"",'OddsRatio_working_2-way'!N4)</f>
        <v>2.351327849384353</v>
      </c>
      <c r="J5" s="44">
        <f>IF('Log_working_2-way'!$D4="","",A5^('Log_working_2-way'!$D4))</f>
        <v>1.7366048392090647</v>
      </c>
      <c r="K5" s="46">
        <f>IF('Log_working_2-way'!$D4="","",B5^('Log_working_2-way'!$D4))</f>
        <v>2.3575800032398484</v>
      </c>
      <c r="L5" s="53">
        <f t="shared" ref="L5:L12" si="9">(1/D5)</f>
        <v>0.57215189873417716</v>
      </c>
      <c r="M5" s="53">
        <f t="shared" ref="M5:M12" si="10">(1/E5)</f>
        <v>0.42784810126582273</v>
      </c>
      <c r="N5" s="54">
        <v>102</v>
      </c>
      <c r="O5" s="54">
        <f t="shared" ref="O5:O12" si="11">(1/A5)*((N5*A5)-N5)</f>
        <v>41.644970414201183</v>
      </c>
      <c r="P5" s="54">
        <f t="shared" ref="P5:P12" si="12">(1/B5)*((N5*B5)-N5)</f>
        <v>56.86725663716814</v>
      </c>
      <c r="Q5" s="54">
        <f t="shared" ref="Q5:Q12" si="13">(1/B5)*N5</f>
        <v>45.13274336283186</v>
      </c>
      <c r="R5" s="54">
        <f t="shared" ref="R5:R12" si="14">(1/A5)*N5</f>
        <v>60.355029585798817</v>
      </c>
      <c r="S5" s="55">
        <f t="shared" ref="S5:S12" si="15">O5-Q5</f>
        <v>-3.4877729486306777</v>
      </c>
      <c r="T5" s="55">
        <f t="shared" ref="T5:T12" si="16">P5-R5</f>
        <v>-3.4877729486306777</v>
      </c>
      <c r="U5" t="s">
        <v>232</v>
      </c>
      <c r="V5" t="s">
        <v>272</v>
      </c>
      <c r="W5" t="s">
        <v>231</v>
      </c>
      <c r="X5" s="38">
        <v>44532</v>
      </c>
      <c r="Y5" s="73" t="s">
        <v>473</v>
      </c>
    </row>
    <row r="6" spans="1:25" s="12" customFormat="1" ht="15" x14ac:dyDescent="0.25">
      <c r="A6">
        <v>1.66</v>
      </c>
      <c r="B6">
        <v>2.3199999999999998</v>
      </c>
      <c r="C6" s="43">
        <f t="shared" si="0"/>
        <v>3.3444121312837582E-2</v>
      </c>
      <c r="D6" s="44">
        <f>IF(OR($A6="",$B6=""),"",A6*'MPTO_working_2-way'!$G5)</f>
        <v>1.7155172413793103</v>
      </c>
      <c r="E6" s="46">
        <f>IF(OR($A6="",$B6=""),"",B6*'MPTO_working_2-way'!$G5)</f>
        <v>2.3975903614457832</v>
      </c>
      <c r="F6" s="44">
        <f>IF(OR($A6="",$B6=""),"",'MPTO_working_2-way'!D5)</f>
        <v>1.707394928178755</v>
      </c>
      <c r="G6" s="46">
        <f>IF(OR($A6="",$B6=""),"",'MPTO_working_2-way'!E5)</f>
        <v>2.4136375031336175</v>
      </c>
      <c r="H6" s="44">
        <f>IF(OR($A6="",$B6=""),"",'OddsRatio_working_2-way'!M5)</f>
        <v>1.7071067811865479</v>
      </c>
      <c r="I6" s="44">
        <f>IF(OR($A6="",$B6=""),"",'OddsRatio_working_2-way'!N5)</f>
        <v>2.4142135623730954</v>
      </c>
      <c r="J6" s="44">
        <f>IF('Log_working_2-way'!$D5="","",A6^('Log_working_2-way'!$D5))</f>
        <v>1.7034185347793582</v>
      </c>
      <c r="K6" s="46">
        <f>IF('Log_working_2-way'!$D5="","",B6^('Log_working_2-way'!$D5))</f>
        <v>2.4216287324780335</v>
      </c>
      <c r="L6" s="53">
        <f t="shared" si="9"/>
        <v>0.58291457286432158</v>
      </c>
      <c r="M6" s="53">
        <f t="shared" si="10"/>
        <v>0.41708542713567837</v>
      </c>
      <c r="N6" s="54">
        <v>103</v>
      </c>
      <c r="O6" s="54">
        <f t="shared" si="11"/>
        <v>40.951807228915662</v>
      </c>
      <c r="P6" s="54">
        <f t="shared" si="12"/>
        <v>58.603448275862064</v>
      </c>
      <c r="Q6" s="54">
        <f t="shared" si="13"/>
        <v>44.396551724137936</v>
      </c>
      <c r="R6" s="54">
        <f t="shared" si="14"/>
        <v>62.048192771084345</v>
      </c>
      <c r="S6" s="55">
        <f t="shared" si="15"/>
        <v>-3.4447444952222739</v>
      </c>
      <c r="T6" s="55">
        <f t="shared" si="16"/>
        <v>-3.444744495222281</v>
      </c>
      <c r="U6" t="s">
        <v>273</v>
      </c>
      <c r="V6" t="s">
        <v>243</v>
      </c>
      <c r="W6" t="s">
        <v>231</v>
      </c>
      <c r="X6" s="38">
        <v>44532</v>
      </c>
      <c r="Y6" s="73" t="s">
        <v>474</v>
      </c>
    </row>
    <row r="7" spans="1:25" s="12" customFormat="1" ht="15" x14ac:dyDescent="0.25">
      <c r="A7">
        <v>2.1</v>
      </c>
      <c r="B7">
        <v>1.79</v>
      </c>
      <c r="C7" s="43">
        <f t="shared" si="0"/>
        <v>3.4849694067571102E-2</v>
      </c>
      <c r="D7" s="44">
        <f>IF(OR($A7="",$B7=""),"",A7*'MPTO_working_2-way'!$G6)</f>
        <v>2.1731843575418992</v>
      </c>
      <c r="E7" s="46">
        <f>IF(OR($A7="",$B7=""),"",B7*'MPTO_working_2-way'!$G6)</f>
        <v>1.8523809523809522</v>
      </c>
      <c r="F7" s="44">
        <f>IF(OR($A7="",$B7=""),"",'MPTO_working_2-way'!D6)</f>
        <v>2.1797622499275153</v>
      </c>
      <c r="G7" s="46">
        <f>IF(OR($A7="",$B7=""),"",'MPTO_working_2-way'!E6)</f>
        <v>1.8476284099287292</v>
      </c>
      <c r="H7" s="44">
        <f>IF(OR($A7="",$B7=""),"",'OddsRatio_working_2-way'!M6)</f>
        <v>2.1800021454603971</v>
      </c>
      <c r="I7" s="44">
        <f>IF(OR($A7="",$B7=""),"",'OddsRatio_working_2-way'!N6)</f>
        <v>1.8474560862851939</v>
      </c>
      <c r="J7" s="44">
        <f>IF('Log_working_2-way'!$D6="","",A7^('Log_working_2-way'!$D6))</f>
        <v>2.1830172065936067</v>
      </c>
      <c r="K7" s="46">
        <f>IF('Log_working_2-way'!$D6="","",B7^('Log_working_2-way'!$D6))</f>
        <v>1.8452962428833544</v>
      </c>
      <c r="L7" s="53">
        <f t="shared" si="9"/>
        <v>0.46015424164524427</v>
      </c>
      <c r="M7" s="53">
        <f t="shared" si="10"/>
        <v>0.53984575835475579</v>
      </c>
      <c r="N7" s="54">
        <v>104</v>
      </c>
      <c r="O7" s="54">
        <f t="shared" si="11"/>
        <v>54.476190476190474</v>
      </c>
      <c r="P7" s="54">
        <f t="shared" si="12"/>
        <v>45.899441340782118</v>
      </c>
      <c r="Q7" s="54">
        <f t="shared" si="13"/>
        <v>58.100558659217874</v>
      </c>
      <c r="R7" s="54">
        <f t="shared" si="14"/>
        <v>49.523809523809518</v>
      </c>
      <c r="S7" s="55">
        <f t="shared" si="15"/>
        <v>-3.6243681830273999</v>
      </c>
      <c r="T7" s="55">
        <f t="shared" si="16"/>
        <v>-3.6243681830273999</v>
      </c>
      <c r="U7" t="s">
        <v>49</v>
      </c>
      <c r="V7" t="s">
        <v>87</v>
      </c>
      <c r="W7" t="s">
        <v>443</v>
      </c>
      <c r="X7" s="38">
        <v>44532</v>
      </c>
      <c r="Y7" s="73" t="s">
        <v>475</v>
      </c>
    </row>
    <row r="8" spans="1:25" ht="15" x14ac:dyDescent="0.25">
      <c r="A8">
        <v>1.76</v>
      </c>
      <c r="B8">
        <v>2.17</v>
      </c>
      <c r="C8" s="43">
        <f t="shared" si="0"/>
        <v>2.9011311269375728E-2</v>
      </c>
      <c r="D8" s="44">
        <f>IF(OR($A8="",$B8=""),"",A8*'MPTO_working_2-way'!$G7)</f>
        <v>1.8110599078341012</v>
      </c>
      <c r="E8" s="46">
        <f>IF(OR($A8="",$B8=""),"",B8*'MPTO_working_2-way'!$G7)</f>
        <v>2.2329545454545454</v>
      </c>
      <c r="F8" s="44">
        <f>IF(OR($A8="",$B8=""),"",'MPTO_working_2-way'!D7)</f>
        <v>1.8061099025820484</v>
      </c>
      <c r="G8" s="46">
        <f>IF(OR($A8="",$B8=""),"",'MPTO_working_2-way'!E7)</f>
        <v>2.2405256365129644</v>
      </c>
      <c r="H8" s="44">
        <f>IF(OR($A8="",$B8=""),"",'OddsRatio_working_2-way'!M7)</f>
        <v>1.8059606997693183</v>
      </c>
      <c r="I8" s="44">
        <f>IF(OR($A8="",$B8=""),"",'OddsRatio_working_2-way'!N7)</f>
        <v>2.2407552878027661</v>
      </c>
      <c r="J8" s="44">
        <f>IF('Log_working_2-way'!$D7="","",A8^('Log_working_2-way'!$D7))</f>
        <v>1.8037209689479914</v>
      </c>
      <c r="K8" s="46">
        <f>IF('Log_working_2-way'!$D7="","",B8^('Log_working_2-way'!$D7))</f>
        <v>2.2442129030289037</v>
      </c>
      <c r="L8" s="53">
        <f t="shared" si="9"/>
        <v>0.55216284987277364</v>
      </c>
      <c r="M8" s="53">
        <f t="shared" si="10"/>
        <v>0.44783715012722647</v>
      </c>
      <c r="N8" s="54">
        <v>105</v>
      </c>
      <c r="O8" s="54">
        <f t="shared" si="11"/>
        <v>45.340909090909101</v>
      </c>
      <c r="P8" s="54">
        <f t="shared" si="12"/>
        <v>56.612903225806448</v>
      </c>
      <c r="Q8" s="54">
        <f t="shared" si="13"/>
        <v>48.387096774193552</v>
      </c>
      <c r="R8" s="54">
        <f t="shared" si="14"/>
        <v>59.659090909090914</v>
      </c>
      <c r="S8" s="55">
        <f t="shared" si="15"/>
        <v>-3.046187683284451</v>
      </c>
      <c r="T8" s="55">
        <f t="shared" si="16"/>
        <v>-3.0461876832844652</v>
      </c>
      <c r="U8" t="s">
        <v>100</v>
      </c>
      <c r="V8" t="s">
        <v>355</v>
      </c>
      <c r="W8" t="s">
        <v>451</v>
      </c>
      <c r="X8" s="38">
        <v>44532</v>
      </c>
      <c r="Y8" s="73" t="s">
        <v>476</v>
      </c>
    </row>
    <row r="9" spans="1:25" ht="15" x14ac:dyDescent="0.25">
      <c r="A9">
        <v>1.91</v>
      </c>
      <c r="B9">
        <v>1.98</v>
      </c>
      <c r="C9" s="43">
        <f t="shared" si="0"/>
        <v>2.861071447458885E-2</v>
      </c>
      <c r="D9" s="44">
        <f>IF(OR($A9="",$B9=""),"",A9*'MPTO_working_2-way'!$G8)</f>
        <v>1.9646464646464645</v>
      </c>
      <c r="E9" s="46">
        <f>IF(OR($A9="",$B9=""),"",B9*'MPTO_working_2-way'!$G8)</f>
        <v>2.0366492146596857</v>
      </c>
      <c r="F9" s="44">
        <f>IF(OR($A9="",$B9=""),"",'MPTO_working_2-way'!D8)</f>
        <v>1.9636533568721115</v>
      </c>
      <c r="G9" s="46">
        <f>IF(OR($A9="",$B9=""),"",'MPTO_working_2-way'!E8)</f>
        <v>2.0377175494369308</v>
      </c>
      <c r="H9" s="44">
        <f>IF(OR($A9="",$B9=""),"",'OddsRatio_working_2-way'!M8)</f>
        <v>1.9636241116594322</v>
      </c>
      <c r="I9" s="44">
        <f>IF(OR($A9="",$B9=""),"",'OddsRatio_working_2-way'!N8)</f>
        <v>2.0377490433255412</v>
      </c>
      <c r="J9" s="44">
        <f>IF('Log_working_2-way'!$D8="","",A9^('Log_working_2-way'!$D8))</f>
        <v>1.9631742210121639</v>
      </c>
      <c r="K9" s="46">
        <f>IF('Log_working_2-way'!$D8="","",B9^('Log_working_2-way'!$D8))</f>
        <v>2.0382337672504618</v>
      </c>
      <c r="L9" s="53">
        <f t="shared" si="9"/>
        <v>0.50899742930591263</v>
      </c>
      <c r="M9" s="53">
        <f t="shared" si="10"/>
        <v>0.49100257069408743</v>
      </c>
      <c r="N9" s="54">
        <v>106</v>
      </c>
      <c r="O9" s="54">
        <f t="shared" si="11"/>
        <v>50.502617801047109</v>
      </c>
      <c r="P9" s="54">
        <f t="shared" si="12"/>
        <v>52.464646464646464</v>
      </c>
      <c r="Q9" s="54">
        <f t="shared" si="13"/>
        <v>53.535353535353536</v>
      </c>
      <c r="R9" s="54">
        <f t="shared" si="14"/>
        <v>55.497382198952877</v>
      </c>
      <c r="S9" s="55">
        <f t="shared" si="15"/>
        <v>-3.0327357343064278</v>
      </c>
      <c r="T9" s="55">
        <f t="shared" si="16"/>
        <v>-3.0327357343064136</v>
      </c>
      <c r="U9" t="s">
        <v>427</v>
      </c>
      <c r="V9" t="s">
        <v>362</v>
      </c>
      <c r="W9" t="s">
        <v>444</v>
      </c>
      <c r="X9" s="38">
        <v>44532</v>
      </c>
      <c r="Y9" s="73" t="s">
        <v>477</v>
      </c>
    </row>
    <row r="10" spans="1:25" ht="14.25" customHeight="1" x14ac:dyDescent="0.25">
      <c r="A10">
        <v>1.76</v>
      </c>
      <c r="B10">
        <v>2.14</v>
      </c>
      <c r="C10" s="43">
        <f t="shared" si="0"/>
        <v>3.5471537807986397E-2</v>
      </c>
      <c r="D10" s="44">
        <f>IF(OR($A10="",$B10=""),"",A10*'MPTO_working_2-way'!$G9)</f>
        <v>1.8224299065420562</v>
      </c>
      <c r="E10" s="46">
        <f>IF(OR($A10="",$B10=""),"",B10*'MPTO_working_2-way'!$G9)</f>
        <v>2.2159090909090908</v>
      </c>
      <c r="F10" s="44">
        <f>IF(OR($A10="",$B10=""),"",'MPTO_working_2-way'!D9)</f>
        <v>1.8167084699980707</v>
      </c>
      <c r="G10" s="46">
        <f>IF(OR($A10="",$B10=""),"",'MPTO_working_2-way'!E9)</f>
        <v>2.2244271202456889</v>
      </c>
      <c r="H10" s="44">
        <f>IF(OR($A10="",$B10=""),"",'OddsRatio_working_2-way'!M9)</f>
        <v>1.8164965809277254</v>
      </c>
      <c r="I10" s="44">
        <f>IF(OR($A10="",$B10=""),"",'OddsRatio_working_2-way'!N9)</f>
        <v>2.2247448713915889</v>
      </c>
      <c r="J10" s="44">
        <f>IF('Log_working_2-way'!$D9="","",A10^('Log_working_2-way'!$D9))</f>
        <v>1.8138959157983681</v>
      </c>
      <c r="K10" s="46">
        <f>IF('Log_working_2-way'!$D9="","",B10^('Log_working_2-way'!$D9))</f>
        <v>2.2286583340561452</v>
      </c>
      <c r="L10" s="53">
        <f t="shared" si="9"/>
        <v>0.54871794871794866</v>
      </c>
      <c r="M10" s="53">
        <f t="shared" si="10"/>
        <v>0.45128205128205129</v>
      </c>
      <c r="N10" s="54">
        <v>107</v>
      </c>
      <c r="O10" s="54">
        <f t="shared" si="11"/>
        <v>46.204545454545453</v>
      </c>
      <c r="P10" s="54">
        <f t="shared" si="12"/>
        <v>57.000000000000007</v>
      </c>
      <c r="Q10" s="54">
        <f t="shared" si="13"/>
        <v>50</v>
      </c>
      <c r="R10" s="54">
        <f t="shared" si="14"/>
        <v>60.795454545454554</v>
      </c>
      <c r="S10" s="55">
        <f t="shared" si="15"/>
        <v>-3.7954545454545467</v>
      </c>
      <c r="T10" s="55">
        <f t="shared" si="16"/>
        <v>-3.7954545454545467</v>
      </c>
      <c r="U10" t="s">
        <v>371</v>
      </c>
      <c r="V10" t="s">
        <v>435</v>
      </c>
      <c r="W10" t="s">
        <v>458</v>
      </c>
      <c r="X10" s="38">
        <v>44532</v>
      </c>
      <c r="Y10" s="74" t="s">
        <v>474</v>
      </c>
    </row>
    <row r="11" spans="1:25" ht="15" x14ac:dyDescent="0.25">
      <c r="A11">
        <v>2.68</v>
      </c>
      <c r="B11">
        <v>1.51</v>
      </c>
      <c r="C11" s="43">
        <f t="shared" si="0"/>
        <v>3.5385983987348046E-2</v>
      </c>
      <c r="D11" s="44">
        <f>IF(OR($A11="",$B11=""),"",A11*'MPTO_working_2-way'!$G10)</f>
        <v>2.7748344370860929</v>
      </c>
      <c r="E11" s="46">
        <f>IF(OR($A11="",$B11=""),"",B11*'MPTO_working_2-way'!$G10)</f>
        <v>1.5634328358208955</v>
      </c>
      <c r="F11" s="44">
        <f>IF(OR($A11="",$B11=""),"",'MPTO_working_2-way'!D10)</f>
        <v>2.8134037819799778</v>
      </c>
      <c r="G11" s="46">
        <f>IF(OR($A11="",$B11=""),"",'MPTO_working_2-way'!E10)</f>
        <v>1.5514491642386137</v>
      </c>
      <c r="H11" s="44">
        <f>IF(OR($A11="",$B11=""),"",'OddsRatio_working_2-way'!M10)</f>
        <v>2.8149704259460604</v>
      </c>
      <c r="I11" s="44">
        <f>IF(OR($A11="",$B11=""),"",'OddsRatio_working_2-way'!N10)</f>
        <v>1.5509731650193399</v>
      </c>
      <c r="J11" s="44">
        <f>IF('Log_working_2-way'!$D10="","",A11^('Log_working_2-way'!$D10))</f>
        <v>2.8331861979211617</v>
      </c>
      <c r="K11" s="46">
        <f>IF('Log_working_2-way'!$D10="","",B11^('Log_working_2-way'!$D10))</f>
        <v>1.5454983247930623</v>
      </c>
      <c r="L11" s="53">
        <f t="shared" si="9"/>
        <v>0.36038186157517899</v>
      </c>
      <c r="M11" s="53">
        <f t="shared" si="10"/>
        <v>0.63961813842482096</v>
      </c>
      <c r="N11" s="54">
        <v>108</v>
      </c>
      <c r="O11" s="54">
        <f t="shared" si="11"/>
        <v>67.701492537313428</v>
      </c>
      <c r="P11" s="54">
        <f t="shared" si="12"/>
        <v>36.476821192052988</v>
      </c>
      <c r="Q11" s="54">
        <f t="shared" si="13"/>
        <v>71.523178807947019</v>
      </c>
      <c r="R11" s="54">
        <f t="shared" si="14"/>
        <v>40.298507462686565</v>
      </c>
      <c r="S11" s="55">
        <f t="shared" si="15"/>
        <v>-3.8216862706335917</v>
      </c>
      <c r="T11" s="55">
        <f t="shared" si="16"/>
        <v>-3.8216862706335775</v>
      </c>
      <c r="U11" t="s">
        <v>148</v>
      </c>
      <c r="V11" t="s">
        <v>185</v>
      </c>
      <c r="W11" t="s">
        <v>445</v>
      </c>
      <c r="X11" s="38">
        <v>44532</v>
      </c>
      <c r="Y11" s="73" t="s">
        <v>473</v>
      </c>
    </row>
    <row r="12" spans="1:25" ht="15" x14ac:dyDescent="0.25">
      <c r="A12">
        <v>1.53</v>
      </c>
      <c r="B12">
        <v>2.6</v>
      </c>
      <c r="C12" s="43">
        <f t="shared" si="0"/>
        <v>3.8210155857214545E-2</v>
      </c>
      <c r="D12" s="44">
        <f>IF(OR($A12="",$B12=""),"",A12*'MPTO_working_2-way'!$G11)</f>
        <v>1.5884615384615384</v>
      </c>
      <c r="E12" s="46">
        <f>IF(OR($A12="",$B12=""),"",B12*'MPTO_working_2-way'!$G11)</f>
        <v>2.6993464052287579</v>
      </c>
      <c r="F12" s="44">
        <f>IF(OR($A12="",$B12=""),"",'MPTO_working_2-way'!D11)</f>
        <v>1.5760697305863707</v>
      </c>
      <c r="G12" s="46">
        <f>IF(OR($A12="",$B12=""),"",'MPTO_working_2-way'!E11)</f>
        <v>2.7359009628610726</v>
      </c>
      <c r="H12" s="44">
        <f>IF(OR($A12="",$B12=""),"",'OddsRatio_working_2-way'!M11)</f>
        <v>1.575543221661067</v>
      </c>
      <c r="I12" s="44">
        <f>IF(OR($A12="",$B12=""),"",'OddsRatio_working_2-way'!N11)</f>
        <v>2.7374889710522772</v>
      </c>
      <c r="J12" s="44">
        <f>IF('Log_working_2-way'!$D11="","",A12^('Log_working_2-way'!$D11))</f>
        <v>1.5698810136769392</v>
      </c>
      <c r="K12" s="46">
        <f>IF('Log_working_2-way'!$D11="","",B12^('Log_working_2-way'!$D11))</f>
        <v>2.7547522658238996</v>
      </c>
      <c r="L12" s="53">
        <f t="shared" si="9"/>
        <v>0.6295399515738499</v>
      </c>
      <c r="M12" s="53">
        <f t="shared" si="10"/>
        <v>0.37046004842615016</v>
      </c>
      <c r="N12" s="54">
        <v>109</v>
      </c>
      <c r="O12" s="54">
        <f t="shared" si="11"/>
        <v>37.758169934640527</v>
      </c>
      <c r="P12" s="54">
        <f t="shared" si="12"/>
        <v>67.07692307692308</v>
      </c>
      <c r="Q12" s="54">
        <f t="shared" si="13"/>
        <v>41.92307692307692</v>
      </c>
      <c r="R12" s="54">
        <f t="shared" si="14"/>
        <v>71.24183006535948</v>
      </c>
      <c r="S12" s="55">
        <f t="shared" si="15"/>
        <v>-4.1649069884363925</v>
      </c>
      <c r="T12" s="55">
        <f t="shared" si="16"/>
        <v>-4.1649069884363996</v>
      </c>
      <c r="U12" t="s">
        <v>385</v>
      </c>
      <c r="V12" t="s">
        <v>383</v>
      </c>
      <c r="W12" t="s">
        <v>460</v>
      </c>
      <c r="X12" s="38">
        <v>44532</v>
      </c>
      <c r="Y12" s="73" t="s">
        <v>476</v>
      </c>
    </row>
    <row r="13" spans="1:25" ht="15" x14ac:dyDescent="0.25">
      <c r="A13">
        <v>2.0499999999999998</v>
      </c>
      <c r="B13">
        <v>1.86</v>
      </c>
      <c r="C13" s="43">
        <f t="shared" si="0"/>
        <v>2.5439286650930981E-2</v>
      </c>
      <c r="D13" s="44">
        <f>IF(OR($A13="",$B13=""),"",A13*'MPTO_working_2-way'!$G12)</f>
        <v>2.1021505376344085</v>
      </c>
      <c r="E13" s="46">
        <f>IF(OR($A13="",$B13=""),"",B13*'MPTO_working_2-way'!$G12)</f>
        <v>1.9073170731707316</v>
      </c>
      <c r="F13" s="44">
        <f>IF(OR($A13="",$B13=""),"",'MPTO_working_2-way'!D12)</f>
        <v>2.1048854540436102</v>
      </c>
      <c r="G13" s="46">
        <f>IF(OR($A13="",$B13=""),"",'MPTO_working_2-way'!E12)</f>
        <v>1.905071196602548</v>
      </c>
      <c r="H13" s="44">
        <f>IF(OR($A13="",$B13=""),"",'OddsRatio_working_2-way'!M12)</f>
        <v>2.1049571179725204</v>
      </c>
      <c r="I13" s="44">
        <f>IF(OR($A13="",$B13=""),"",'OddsRatio_working_2-way'!N12)</f>
        <v>1.9050124966251125</v>
      </c>
      <c r="J13" s="44">
        <f>IF('Log_working_2-way'!$D12="","",A13^('Log_working_2-way'!$D12))</f>
        <v>2.1061965618695773</v>
      </c>
      <c r="K13" s="46">
        <f>IF('Log_working_2-way'!$D12="","",B13^('Log_working_2-way'!$D12))</f>
        <v>1.9039984704977753</v>
      </c>
      <c r="L13" s="53">
        <f t="shared" ref="L13:L76" si="17">(1/D13)</f>
        <v>0.47570332480818417</v>
      </c>
      <c r="M13" s="53">
        <f t="shared" ref="M13:M76" si="18">(1/E13)</f>
        <v>0.52429667519181589</v>
      </c>
      <c r="N13" s="54">
        <v>110</v>
      </c>
      <c r="O13" s="54">
        <f t="shared" ref="O13:O76" si="19">(1/A13)*((N13*A13)-N13)</f>
        <v>56.341463414634134</v>
      </c>
      <c r="P13" s="54">
        <f t="shared" ref="P13:P76" si="20">(1/B13)*((N13*B13)-N13)</f>
        <v>50.860215053763447</v>
      </c>
      <c r="Q13" s="54">
        <f t="shared" ref="Q13:Q76" si="21">(1/B13)*N13</f>
        <v>59.139784946236553</v>
      </c>
      <c r="R13" s="54">
        <f t="shared" ref="R13:R76" si="22">(1/A13)*N13</f>
        <v>53.658536585365859</v>
      </c>
      <c r="S13" s="55">
        <f t="shared" ref="S13:S76" si="23">O13-Q13</f>
        <v>-2.7983215316024186</v>
      </c>
      <c r="T13" s="55">
        <f t="shared" ref="T13:T76" si="24">P13-R13</f>
        <v>-2.7983215316024115</v>
      </c>
      <c r="U13" t="s">
        <v>56</v>
      </c>
      <c r="V13" t="s">
        <v>59</v>
      </c>
      <c r="W13" t="s">
        <v>446</v>
      </c>
      <c r="X13" s="38">
        <v>44532</v>
      </c>
      <c r="Y13" s="73" t="s">
        <v>471</v>
      </c>
    </row>
    <row r="14" spans="1:25" s="50" customFormat="1" ht="15" x14ac:dyDescent="0.25">
      <c r="A14">
        <v>2.5099999999999998</v>
      </c>
      <c r="B14">
        <v>1.57</v>
      </c>
      <c r="C14" s="43">
        <f t="shared" si="0"/>
        <v>3.5349049661227649E-2</v>
      </c>
      <c r="D14" s="44">
        <f>IF(OR($A14="",$B14=""),"",A14*'MPTO_working_2-way'!$G13)</f>
        <v>2.5987261146496814</v>
      </c>
      <c r="E14" s="46">
        <f>IF(OR($A14="",$B14=""),"",B14*'MPTO_working_2-way'!$G13)</f>
        <v>1.6254980079681274</v>
      </c>
      <c r="F14" s="44">
        <f>IF(OR($A14="",$B14=""),"",'MPTO_working_2-way'!D13)</f>
        <v>2.6265204785550034</v>
      </c>
      <c r="G14" s="46">
        <f>IF(OR($A14="",$B14=""),"",'MPTO_working_2-way'!E13)</f>
        <v>1.6148093511176675</v>
      </c>
      <c r="H14" s="44">
        <f>IF(OR($A14="",$B14=""),"",'OddsRatio_working_2-way'!M13)</f>
        <v>2.6276126096272243</v>
      </c>
      <c r="I14" s="44">
        <f>IF(OR($A14="",$B14=""),"",'OddsRatio_working_2-way'!N13)</f>
        <v>1.6143968129056414</v>
      </c>
      <c r="J14" s="44">
        <f>IF('Log_working_2-way'!$D13="","",A14^('Log_working_2-way'!$D13))</f>
        <v>2.6406155837309813</v>
      </c>
      <c r="K14" s="46">
        <f>IF('Log_working_2-way'!$D13="","",B14^('Log_working_2-way'!$D13))</f>
        <v>1.6095273078692256</v>
      </c>
      <c r="L14" s="53">
        <f t="shared" si="17"/>
        <v>0.38480392156862747</v>
      </c>
      <c r="M14" s="53">
        <f t="shared" si="18"/>
        <v>0.61519607843137258</v>
      </c>
      <c r="N14" s="54">
        <v>111</v>
      </c>
      <c r="O14" s="54">
        <f t="shared" si="19"/>
        <v>66.776892430278878</v>
      </c>
      <c r="P14" s="54">
        <f t="shared" si="20"/>
        <v>40.299363057324847</v>
      </c>
      <c r="Q14" s="54">
        <f t="shared" si="21"/>
        <v>70.70063694267516</v>
      </c>
      <c r="R14" s="54">
        <f t="shared" si="22"/>
        <v>44.223107569721122</v>
      </c>
      <c r="S14" s="55">
        <f t="shared" si="23"/>
        <v>-3.9237445123962829</v>
      </c>
      <c r="T14" s="55">
        <f t="shared" si="24"/>
        <v>-3.9237445123962758</v>
      </c>
      <c r="U14" t="s">
        <v>236</v>
      </c>
      <c r="V14" t="s">
        <v>163</v>
      </c>
      <c r="W14" t="s">
        <v>447</v>
      </c>
      <c r="X14" s="38">
        <v>44532</v>
      </c>
      <c r="Y14" s="73" t="s">
        <v>476</v>
      </c>
    </row>
    <row r="15" spans="1:25" ht="15" x14ac:dyDescent="0.25">
      <c r="A15">
        <v>2.21</v>
      </c>
      <c r="B15">
        <v>1.7</v>
      </c>
      <c r="C15" s="43">
        <f t="shared" si="0"/>
        <v>4.0723981900452566E-2</v>
      </c>
      <c r="D15" s="44">
        <f>IF(OR($A15="",$B15=""),"",A15*'MPTO_working_2-way'!$G14)</f>
        <v>2.3000000000000003</v>
      </c>
      <c r="E15" s="46">
        <f>IF(OR($A15="",$B15=""),"",B15*'MPTO_working_2-way'!$G14)</f>
        <v>1.7692307692307694</v>
      </c>
      <c r="F15" s="44">
        <f>IF(OR($A15="",$B15=""),"",'MPTO_working_2-way'!D14)</f>
        <v>2.3141361256544504</v>
      </c>
      <c r="G15" s="46">
        <f>IF(OR($A15="",$B15=""),"",'MPTO_working_2-way'!E14)</f>
        <v>1.760956175298805</v>
      </c>
      <c r="H15" s="44">
        <f>IF(OR($A15="",$B15=""),"",'OddsRatio_working_2-way'!M14)</f>
        <v>2.3147514702678329</v>
      </c>
      <c r="I15" s="44">
        <f>IF(OR($A15="",$B15=""),"",'OddsRatio_working_2-way'!N14)</f>
        <v>1.7606000241218864</v>
      </c>
      <c r="J15" s="44">
        <f>IF('Log_working_2-way'!$D14="","",A15^('Log_working_2-way'!$D14))</f>
        <v>2.3213074858188989</v>
      </c>
      <c r="K15" s="46">
        <f>IF('Log_working_2-way'!$D14="","",B15^('Log_working_2-way'!$D14))</f>
        <v>1.7568261065137158</v>
      </c>
      <c r="L15" s="53">
        <f t="shared" si="17"/>
        <v>0.43478260869565211</v>
      </c>
      <c r="M15" s="53">
        <f t="shared" si="18"/>
        <v>0.56521739130434778</v>
      </c>
      <c r="N15" s="54">
        <v>112</v>
      </c>
      <c r="O15" s="54">
        <f t="shared" si="19"/>
        <v>61.321266968325787</v>
      </c>
      <c r="P15" s="54">
        <f t="shared" si="20"/>
        <v>46.117647058823536</v>
      </c>
      <c r="Q15" s="54">
        <f t="shared" si="21"/>
        <v>65.882352941176478</v>
      </c>
      <c r="R15" s="54">
        <f t="shared" si="22"/>
        <v>50.678733031674206</v>
      </c>
      <c r="S15" s="55">
        <f t="shared" si="23"/>
        <v>-4.561085972850691</v>
      </c>
      <c r="T15" s="55">
        <f t="shared" si="24"/>
        <v>-4.5610859728506696</v>
      </c>
      <c r="U15" t="s">
        <v>164</v>
      </c>
      <c r="V15" t="s">
        <v>442</v>
      </c>
      <c r="W15" t="s">
        <v>452</v>
      </c>
      <c r="X15" s="38">
        <v>44532</v>
      </c>
      <c r="Y15" s="73" t="s">
        <v>477</v>
      </c>
    </row>
    <row r="16" spans="1:25" ht="15" x14ac:dyDescent="0.25">
      <c r="A16">
        <v>1.79</v>
      </c>
      <c r="B16">
        <v>2.0699999999999998</v>
      </c>
      <c r="C16" s="43">
        <f t="shared" si="0"/>
        <v>4.17510053167085E-2</v>
      </c>
      <c r="D16" s="44">
        <f>IF(OR($A16="",$B16=""),"",A16*'MPTO_working_2-way'!$G15)</f>
        <v>1.8647342995169083</v>
      </c>
      <c r="E16" s="46">
        <f>IF(OR($A16="",$B16=""),"",B16*'MPTO_working_2-way'!$G15)</f>
        <v>2.1564245810055866</v>
      </c>
      <c r="F16" s="44">
        <f>IF(OR($A16="",$B16=""),"",'MPTO_working_2-way'!D15)</f>
        <v>1.8594836022382255</v>
      </c>
      <c r="G16" s="46">
        <f>IF(OR($A16="",$B16=""),"",'MPTO_working_2-way'!E15)</f>
        <v>2.1634893294018038</v>
      </c>
      <c r="H16" s="44">
        <f>IF(OR($A16="",$B16=""),"",'OddsRatio_working_2-way'!M15)</f>
        <v>1.8592541864950944</v>
      </c>
      <c r="I16" s="44">
        <f>IF(OR($A16="",$B16=""),"",'OddsRatio_working_2-way'!N15)</f>
        <v>2.1637999741136076</v>
      </c>
      <c r="J16" s="44">
        <f>IF('Log_working_2-way'!$D15="","",A16^('Log_working_2-way'!$D15))</f>
        <v>1.8568552701777588</v>
      </c>
      <c r="K16" s="46">
        <f>IF('Log_working_2-way'!$D15="","",B16^('Log_working_2-way'!$D15))</f>
        <v>2.167058235858538</v>
      </c>
      <c r="L16" s="53">
        <f t="shared" si="17"/>
        <v>0.53626943005181349</v>
      </c>
      <c r="M16" s="53">
        <f t="shared" si="18"/>
        <v>0.46373056994818651</v>
      </c>
      <c r="N16" s="54">
        <v>113</v>
      </c>
      <c r="O16" s="54">
        <f t="shared" si="19"/>
        <v>49.871508379888269</v>
      </c>
      <c r="P16" s="54">
        <f t="shared" si="20"/>
        <v>58.41062801932366</v>
      </c>
      <c r="Q16" s="54">
        <f t="shared" si="21"/>
        <v>54.589371980676333</v>
      </c>
      <c r="R16" s="54">
        <f t="shared" si="22"/>
        <v>63.128491620111731</v>
      </c>
      <c r="S16" s="55">
        <f t="shared" si="23"/>
        <v>-4.7178636007880641</v>
      </c>
      <c r="T16" s="55">
        <f t="shared" si="24"/>
        <v>-4.7178636007880712</v>
      </c>
      <c r="U16" t="s">
        <v>239</v>
      </c>
      <c r="V16" t="s">
        <v>254</v>
      </c>
      <c r="W16" t="s">
        <v>448</v>
      </c>
      <c r="X16" t="s">
        <v>468</v>
      </c>
      <c r="Y16" s="73" t="s">
        <v>478</v>
      </c>
    </row>
    <row r="17" spans="1:25" ht="15" x14ac:dyDescent="0.25">
      <c r="A17">
        <v>1.86</v>
      </c>
      <c r="B17">
        <v>1.99</v>
      </c>
      <c r="C17" s="43">
        <f t="shared" si="0"/>
        <v>4.0146971416220811E-2</v>
      </c>
      <c r="D17" s="44">
        <f>IF(OR($A17="",$B17=""),"",A17*'MPTO_working_2-way'!$G16)</f>
        <v>1.9346733668341709</v>
      </c>
      <c r="E17" s="46">
        <f>IF(OR($A17="",$B17=""),"",B17*'MPTO_working_2-way'!$G16)</f>
        <v>2.0698924731182795</v>
      </c>
      <c r="F17" s="44">
        <f>IF(OR($A17="",$B17=""),"",'MPTO_working_2-way'!D16)</f>
        <v>1.9321396878425641</v>
      </c>
      <c r="G17" s="46">
        <f>IF(OR($A17="",$B17=""),"",'MPTO_working_2-way'!E16)</f>
        <v>2.0728005824046591</v>
      </c>
      <c r="H17" s="44">
        <f>IF(OR($A17="",$B17=""),"",'OddsRatio_working_2-way'!M16)</f>
        <v>1.9320337272260424</v>
      </c>
      <c r="I17" s="44">
        <f>IF(OR($A17="",$B17=""),"",'OddsRatio_working_2-way'!N16)</f>
        <v>2.0729225464578858</v>
      </c>
      <c r="J17" s="44">
        <f>IF('Log_working_2-way'!$D16="","",A17^('Log_working_2-way'!$D16))</f>
        <v>1.9308758651633173</v>
      </c>
      <c r="K17" s="46">
        <f>IF('Log_working_2-way'!$D16="","",B17^('Log_working_2-way'!$D16))</f>
        <v>2.0742570920821759</v>
      </c>
      <c r="L17" s="53">
        <f t="shared" si="17"/>
        <v>0.51688311688311683</v>
      </c>
      <c r="M17" s="53">
        <f t="shared" si="18"/>
        <v>0.48311688311688311</v>
      </c>
      <c r="N17" s="54">
        <v>114</v>
      </c>
      <c r="O17" s="54">
        <f t="shared" si="19"/>
        <v>52.709677419354847</v>
      </c>
      <c r="P17" s="54">
        <f t="shared" si="20"/>
        <v>56.713567839195967</v>
      </c>
      <c r="Q17" s="54">
        <f t="shared" si="21"/>
        <v>57.286432160804011</v>
      </c>
      <c r="R17" s="54">
        <f t="shared" si="22"/>
        <v>61.29032258064516</v>
      </c>
      <c r="S17" s="55">
        <f t="shared" si="23"/>
        <v>-4.5767547414491645</v>
      </c>
      <c r="T17" s="55">
        <f t="shared" si="24"/>
        <v>-4.5767547414491929</v>
      </c>
      <c r="U17" t="s">
        <v>396</v>
      </c>
      <c r="V17" t="s">
        <v>392</v>
      </c>
      <c r="W17" t="s">
        <v>448</v>
      </c>
      <c r="X17" t="s">
        <v>468</v>
      </c>
      <c r="Y17" s="73" t="s">
        <v>475</v>
      </c>
    </row>
    <row r="18" spans="1:25" ht="15" x14ac:dyDescent="0.25">
      <c r="A18">
        <v>1.68</v>
      </c>
      <c r="B18">
        <v>2.2200000000000002</v>
      </c>
      <c r="C18" s="43">
        <f t="shared" si="0"/>
        <v>4.5688545688545634E-2</v>
      </c>
      <c r="D18" s="44">
        <f>IF(OR($A18="",$B18=""),"",A18*'MPTO_working_2-way'!$G17)</f>
        <v>1.7567567567567566</v>
      </c>
      <c r="E18" s="46">
        <f>IF(OR($A18="",$B18=""),"",B18*'MPTO_working_2-way'!$G17)</f>
        <v>2.3214285714285716</v>
      </c>
      <c r="F18" s="44">
        <f>IF(OR($A18="",$B18=""),"",'MPTO_working_2-way'!D17)</f>
        <v>1.7470489038785832</v>
      </c>
      <c r="G18" s="46">
        <f>IF(OR($A18="",$B18=""),"",'MPTO_working_2-way'!E17)</f>
        <v>2.3386004514672689</v>
      </c>
      <c r="H18" s="44">
        <f>IF(OR($A18="",$B18=""),"",'OddsRatio_working_2-way'!M17)</f>
        <v>1.7465768876547993</v>
      </c>
      <c r="I18" s="44">
        <f>IF(OR($A18="",$B18=""),"",'OddsRatio_working_2-way'!N17)</f>
        <v>2.3394467690277296</v>
      </c>
      <c r="J18" s="44">
        <f>IF('Log_working_2-way'!$D17="","",A18^('Log_working_2-way'!$D17))</f>
        <v>1.7421348123284788</v>
      </c>
      <c r="K18" s="46">
        <f>IF('Log_working_2-way'!$D17="","",B18^('Log_working_2-way'!$D17))</f>
        <v>2.3474640771287958</v>
      </c>
      <c r="L18" s="53">
        <f t="shared" si="17"/>
        <v>0.56923076923076932</v>
      </c>
      <c r="M18" s="53">
        <f t="shared" si="18"/>
        <v>0.43076923076923074</v>
      </c>
      <c r="N18" s="54">
        <v>115</v>
      </c>
      <c r="O18" s="54">
        <f t="shared" si="19"/>
        <v>46.547619047619044</v>
      </c>
      <c r="P18" s="54">
        <f t="shared" si="20"/>
        <v>63.198198198198199</v>
      </c>
      <c r="Q18" s="54">
        <f t="shared" si="21"/>
        <v>51.801801801801794</v>
      </c>
      <c r="R18" s="54">
        <f t="shared" si="22"/>
        <v>68.452380952380949</v>
      </c>
      <c r="S18" s="55">
        <f t="shared" si="23"/>
        <v>-5.2541827541827502</v>
      </c>
      <c r="T18" s="55">
        <f t="shared" si="24"/>
        <v>-5.2541827541827502</v>
      </c>
      <c r="U18" t="s">
        <v>393</v>
      </c>
      <c r="V18" t="s">
        <v>253</v>
      </c>
      <c r="W18" t="s">
        <v>448</v>
      </c>
      <c r="X18" t="s">
        <v>468</v>
      </c>
      <c r="Y18" s="73" t="s">
        <v>478</v>
      </c>
    </row>
    <row r="19" spans="1:25" ht="15" x14ac:dyDescent="0.25">
      <c r="A19">
        <v>1.38</v>
      </c>
      <c r="B19">
        <v>3.2</v>
      </c>
      <c r="C19" s="43">
        <f t="shared" si="0"/>
        <v>3.7137681159420399E-2</v>
      </c>
      <c r="D19" s="44">
        <f>IF(OR($A19="",$B19=""),"",A19*'MPTO_working_2-way'!$G18)</f>
        <v>1.4312500000000001</v>
      </c>
      <c r="E19" s="46">
        <f>IF(OR($A19="",$B19=""),"",B19*'MPTO_working_2-way'!$G18)</f>
        <v>3.3188405797101455</v>
      </c>
      <c r="F19" s="44">
        <f>IF(OR($A19="",$B19=""),"",'MPTO_working_2-way'!D18)</f>
        <v>1.416292495189224</v>
      </c>
      <c r="G19" s="46">
        <f>IF(OR($A19="",$B19=""),"",'MPTO_working_2-way'!E18)</f>
        <v>3.4021571648690303</v>
      </c>
      <c r="H19" s="44">
        <f>IF(OR($A19="",$B19=""),"",'OddsRatio_working_2-way'!M18)</f>
        <v>1.4156047072968168</v>
      </c>
      <c r="I19" s="44">
        <f>IF(OR($A19="",$B19=""),"",'OddsRatio_working_2-way'!N18)</f>
        <v>3.4061325159289395</v>
      </c>
      <c r="J19" s="44">
        <f>IF('Log_working_2-way'!$D18="","",A19^('Log_working_2-way'!$D18))</f>
        <v>1.408689637193252</v>
      </c>
      <c r="K19" s="46">
        <f>IF('Log_working_2-way'!$D18="","",B19^('Log_working_2-way'!$D18))</f>
        <v>3.4468445220833095</v>
      </c>
      <c r="L19" s="53">
        <f t="shared" si="17"/>
        <v>0.69868995633187769</v>
      </c>
      <c r="M19" s="53">
        <f t="shared" si="18"/>
        <v>0.3013100436681222</v>
      </c>
      <c r="N19" s="54">
        <v>116</v>
      </c>
      <c r="O19" s="54">
        <f t="shared" si="19"/>
        <v>31.942028985507239</v>
      </c>
      <c r="P19" s="54">
        <f t="shared" si="20"/>
        <v>79.750000000000014</v>
      </c>
      <c r="Q19" s="54">
        <f t="shared" si="21"/>
        <v>36.25</v>
      </c>
      <c r="R19" s="54">
        <f t="shared" si="22"/>
        <v>84.057971014492765</v>
      </c>
      <c r="S19" s="55">
        <f t="shared" si="23"/>
        <v>-4.307971014492761</v>
      </c>
      <c r="T19" s="55">
        <f t="shared" si="24"/>
        <v>-4.3079710144927503</v>
      </c>
      <c r="U19" t="s">
        <v>261</v>
      </c>
      <c r="V19" t="s">
        <v>260</v>
      </c>
      <c r="W19" t="s">
        <v>230</v>
      </c>
      <c r="X19" t="s">
        <v>468</v>
      </c>
      <c r="Y19" s="73" t="s">
        <v>479</v>
      </c>
    </row>
    <row r="20" spans="1:25" ht="15" x14ac:dyDescent="0.25">
      <c r="A20">
        <v>1.6</v>
      </c>
      <c r="B20">
        <v>2.4700000000000002</v>
      </c>
      <c r="C20" s="43">
        <f t="shared" si="0"/>
        <v>2.9858299595141746E-2</v>
      </c>
      <c r="D20" s="44">
        <f>IF(OR($A20="",$B20=""),"",A20*'MPTO_working_2-way'!$G19)</f>
        <v>1.6477732793522268</v>
      </c>
      <c r="E20" s="46">
        <f>IF(OR($A20="",$B20=""),"",B20*'MPTO_working_2-way'!$G19)</f>
        <v>2.5437500000000002</v>
      </c>
      <c r="F20" s="44">
        <f>IF(OR($A20="",$B20=""),"",'MPTO_working_2-way'!D19)</f>
        <v>1.6391538780588968</v>
      </c>
      <c r="G20" s="46">
        <f>IF(OR($A20="",$B20=""),"",'MPTO_working_2-way'!E19)</f>
        <v>2.5645684620376383</v>
      </c>
      <c r="H20" s="44">
        <f>IF(OR($A20="",$B20=""),"",'OddsRatio_working_2-way'!M19)</f>
        <v>1.6388765649999402</v>
      </c>
      <c r="I20" s="44">
        <f>IF(OR($A20="",$B20=""),"",'OddsRatio_working_2-way'!N19)</f>
        <v>2.5652475842498532</v>
      </c>
      <c r="J20" s="44">
        <f>IF('Log_working_2-way'!$D19="","",A20^('Log_working_2-way'!$D19))</f>
        <v>1.634964638533341</v>
      </c>
      <c r="K20" s="46">
        <f>IF('Log_working_2-way'!$D19="","",B20^('Log_working_2-way'!$D19))</f>
        <v>2.5748908511028135</v>
      </c>
      <c r="L20" s="53">
        <f t="shared" si="17"/>
        <v>0.60687960687960685</v>
      </c>
      <c r="M20" s="53">
        <f t="shared" si="18"/>
        <v>0.3931203931203931</v>
      </c>
      <c r="N20" s="54">
        <v>117</v>
      </c>
      <c r="O20" s="54">
        <f t="shared" si="19"/>
        <v>43.875000000000014</v>
      </c>
      <c r="P20" s="54">
        <f t="shared" si="20"/>
        <v>69.631578947368425</v>
      </c>
      <c r="Q20" s="54">
        <f t="shared" si="21"/>
        <v>47.368421052631575</v>
      </c>
      <c r="R20" s="54">
        <f t="shared" si="22"/>
        <v>73.125</v>
      </c>
      <c r="S20" s="55">
        <f t="shared" si="23"/>
        <v>-3.493421052631561</v>
      </c>
      <c r="T20" s="55">
        <f t="shared" si="24"/>
        <v>-3.4934210526315752</v>
      </c>
      <c r="U20" t="s">
        <v>270</v>
      </c>
      <c r="V20" t="s">
        <v>241</v>
      </c>
      <c r="W20" t="s">
        <v>230</v>
      </c>
      <c r="X20" t="s">
        <v>468</v>
      </c>
      <c r="Y20" s="73" t="s">
        <v>479</v>
      </c>
    </row>
    <row r="21" spans="1:25" ht="15" x14ac:dyDescent="0.25">
      <c r="A21">
        <v>1.59</v>
      </c>
      <c r="B21">
        <v>2.5</v>
      </c>
      <c r="C21" s="43">
        <f t="shared" si="0"/>
        <v>2.8930817610062887E-2</v>
      </c>
      <c r="D21" s="44">
        <f>IF(OR($A21="",$B21=""),"",A21*'MPTO_working_2-way'!$G20)</f>
        <v>1.6360000000000001</v>
      </c>
      <c r="E21" s="46">
        <f>IF(OR($A21="",$B21=""),"",B21*'MPTO_working_2-way'!$G20)</f>
        <v>2.5723270440251573</v>
      </c>
      <c r="F21" s="44">
        <f>IF(OR($A21="",$B21=""),"",'MPTO_working_2-way'!D20)</f>
        <v>1.6274309109518936</v>
      </c>
      <c r="G21" s="46">
        <f>IF(OR($A21="",$B21=""),"",'MPTO_working_2-way'!E20)</f>
        <v>2.5938009787928222</v>
      </c>
      <c r="H21" s="44">
        <f>IF(OR($A21="",$B21=""),"",'OddsRatio_working_2-way'!M20)</f>
        <v>1.6271629240742262</v>
      </c>
      <c r="I21" s="44">
        <f>IF(OR($A21="",$B21=""),"",'OddsRatio_working_2-way'!N20)</f>
        <v>2.594482010358202</v>
      </c>
      <c r="J21" s="44">
        <f>IF('Log_working_2-way'!$D20="","",A21^('Log_working_2-way'!$D20))</f>
        <v>1.6232742032249983</v>
      </c>
      <c r="K21" s="46">
        <f>IF('Log_working_2-way'!$D20="","",B21^('Log_working_2-way'!$D20))</f>
        <v>2.6044302729451743</v>
      </c>
      <c r="L21" s="53">
        <f t="shared" si="17"/>
        <v>0.6112469437652811</v>
      </c>
      <c r="M21" s="53">
        <f t="shared" si="18"/>
        <v>0.38875305623471879</v>
      </c>
      <c r="N21" s="54">
        <v>118</v>
      </c>
      <c r="O21" s="54">
        <f t="shared" si="19"/>
        <v>43.786163522012579</v>
      </c>
      <c r="P21" s="54">
        <f t="shared" si="20"/>
        <v>70.8</v>
      </c>
      <c r="Q21" s="54">
        <f t="shared" si="21"/>
        <v>47.2</v>
      </c>
      <c r="R21" s="54">
        <f t="shared" si="22"/>
        <v>74.213836477987414</v>
      </c>
      <c r="S21" s="55">
        <f t="shared" si="23"/>
        <v>-3.4138364779874237</v>
      </c>
      <c r="T21" s="55">
        <f t="shared" si="24"/>
        <v>-3.4138364779874166</v>
      </c>
      <c r="U21" t="s">
        <v>240</v>
      </c>
      <c r="V21" t="s">
        <v>264</v>
      </c>
      <c r="W21" t="s">
        <v>230</v>
      </c>
      <c r="X21" t="s">
        <v>468</v>
      </c>
      <c r="Y21" s="74" t="s">
        <v>476</v>
      </c>
    </row>
    <row r="22" spans="1:25" ht="15" x14ac:dyDescent="0.25">
      <c r="A22">
        <v>2.06</v>
      </c>
      <c r="B22">
        <v>1.85</v>
      </c>
      <c r="C22" s="43">
        <f t="shared" si="0"/>
        <v>2.5977433744424072E-2</v>
      </c>
      <c r="D22" s="44">
        <f>IF(OR($A22="",$B22=""),"",A22*'MPTO_working_2-way'!$G21)</f>
        <v>2.1135135135135137</v>
      </c>
      <c r="E22" s="46">
        <f>IF(OR($A22="",$B22=""),"",B22*'MPTO_working_2-way'!$G21)</f>
        <v>1.8980582524271847</v>
      </c>
      <c r="F22" s="44">
        <f>IF(OR($A22="",$B22=""),"",'MPTO_working_2-way'!D21)</f>
        <v>2.1166342682588173</v>
      </c>
      <c r="G22" s="46">
        <f>IF(OR($A22="",$B22=""),"",'MPTO_working_2-way'!E21)</f>
        <v>1.8955483710519774</v>
      </c>
      <c r="H22" s="44">
        <f>IF(OR($A22="",$B22=""),"",'OddsRatio_working_2-way'!M21)</f>
        <v>2.1167178800079327</v>
      </c>
      <c r="I22" s="44">
        <f>IF(OR($A22="",$B22=""),"",'OddsRatio_working_2-way'!N21)</f>
        <v>1.8954813188742858</v>
      </c>
      <c r="J22" s="44">
        <f>IF('Log_working_2-way'!$D21="","",A22^('Log_working_2-way'!$D21))</f>
        <v>2.1181333306010104</v>
      </c>
      <c r="K22" s="46">
        <f>IF('Log_working_2-way'!$D21="","",B22^('Log_working_2-way'!$D21))</f>
        <v>1.8943477245799318</v>
      </c>
      <c r="L22" s="53">
        <f t="shared" si="17"/>
        <v>0.47314578005115088</v>
      </c>
      <c r="M22" s="53">
        <f t="shared" si="18"/>
        <v>0.52685421994884907</v>
      </c>
      <c r="N22" s="54">
        <v>119</v>
      </c>
      <c r="O22" s="54">
        <f t="shared" si="19"/>
        <v>61.233009708737875</v>
      </c>
      <c r="P22" s="54">
        <f t="shared" si="20"/>
        <v>54.67567567567567</v>
      </c>
      <c r="Q22" s="54">
        <f t="shared" si="21"/>
        <v>64.324324324324309</v>
      </c>
      <c r="R22" s="54">
        <f t="shared" si="22"/>
        <v>57.76699029126214</v>
      </c>
      <c r="S22" s="55">
        <f t="shared" si="23"/>
        <v>-3.0913146155864339</v>
      </c>
      <c r="T22" s="55">
        <f t="shared" si="24"/>
        <v>-3.0913146155864695</v>
      </c>
      <c r="U22" t="s">
        <v>267</v>
      </c>
      <c r="V22" t="s">
        <v>401</v>
      </c>
      <c r="W22" t="s">
        <v>230</v>
      </c>
      <c r="X22" t="s">
        <v>468</v>
      </c>
      <c r="Y22" s="73" t="s">
        <v>473</v>
      </c>
    </row>
    <row r="23" spans="1:25" ht="15" x14ac:dyDescent="0.25">
      <c r="A23">
        <v>2.04</v>
      </c>
      <c r="B23">
        <v>1.87</v>
      </c>
      <c r="C23" s="43">
        <f t="shared" si="0"/>
        <v>2.4955436720142554E-2</v>
      </c>
      <c r="D23" s="44">
        <f>IF(OR($A23="",$B23=""),"",A23*'MPTO_working_2-way'!$G22)</f>
        <v>2.0909090909090908</v>
      </c>
      <c r="E23" s="46">
        <f>IF(OR($A23="",$B23=""),"",B23*'MPTO_working_2-way'!$G22)</f>
        <v>1.9166666666666667</v>
      </c>
      <c r="F23" s="44">
        <f>IF(OR($A23="",$B23=""),"",'MPTO_working_2-way'!D22)</f>
        <v>2.0932835820895521</v>
      </c>
      <c r="G23" s="46">
        <f>IF(OR($A23="",$B23=""),"",'MPTO_working_2-way'!E22)</f>
        <v>1.9146757679180888</v>
      </c>
      <c r="H23" s="44">
        <f>IF(OR($A23="",$B23=""),"",'OddsRatio_working_2-way'!M22)</f>
        <v>2.0933445471810685</v>
      </c>
      <c r="I23" s="44">
        <f>IF(OR($A23="",$B23=""),"",'OddsRatio_working_2-way'!N22)</f>
        <v>1.9146247654303168</v>
      </c>
      <c r="J23" s="44">
        <f>IF('Log_working_2-way'!$D22="","",A23^('Log_working_2-way'!$D22))</f>
        <v>2.0944198529941209</v>
      </c>
      <c r="K23" s="46">
        <f>IF('Log_working_2-way'!$D22="","",B23^('Log_working_2-way'!$D22))</f>
        <v>1.9137261145840778</v>
      </c>
      <c r="L23" s="53">
        <f t="shared" si="17"/>
        <v>0.47826086956521741</v>
      </c>
      <c r="M23" s="53">
        <f t="shared" si="18"/>
        <v>0.52173913043478259</v>
      </c>
      <c r="N23" s="54">
        <v>120</v>
      </c>
      <c r="O23" s="54">
        <f t="shared" si="19"/>
        <v>61.176470588235297</v>
      </c>
      <c r="P23" s="54">
        <f t="shared" si="20"/>
        <v>55.828877005347586</v>
      </c>
      <c r="Q23" s="54">
        <f t="shared" si="21"/>
        <v>64.171122994652393</v>
      </c>
      <c r="R23" s="54">
        <f t="shared" si="22"/>
        <v>58.823529411764703</v>
      </c>
      <c r="S23" s="55">
        <f t="shared" si="23"/>
        <v>-2.9946524064170958</v>
      </c>
      <c r="T23" s="55">
        <f t="shared" si="24"/>
        <v>-2.9946524064171172</v>
      </c>
      <c r="U23" t="s">
        <v>265</v>
      </c>
      <c r="V23" t="s">
        <v>268</v>
      </c>
      <c r="W23" t="s">
        <v>230</v>
      </c>
      <c r="X23" t="s">
        <v>468</v>
      </c>
      <c r="Y23" s="73" t="s">
        <v>473</v>
      </c>
    </row>
    <row r="24" spans="1:25" ht="15" x14ac:dyDescent="0.25">
      <c r="A24">
        <v>1.64</v>
      </c>
      <c r="B24">
        <v>2.35</v>
      </c>
      <c r="C24" s="43">
        <f t="shared" si="0"/>
        <v>3.5288012454592677E-2</v>
      </c>
      <c r="D24" s="44">
        <f>IF(OR($A24="",$B24=""),"",A24*'MPTO_working_2-way'!$G23)</f>
        <v>1.6978723404255318</v>
      </c>
      <c r="E24" s="46">
        <f>IF(OR($A24="",$B24=""),"",B24*'MPTO_working_2-way'!$G23)</f>
        <v>2.4329268292682928</v>
      </c>
      <c r="F24" s="44">
        <f>IF(OR($A24="",$B24=""),"",'MPTO_working_2-way'!D23)</f>
        <v>1.6888694127957931</v>
      </c>
      <c r="G24" s="46">
        <f>IF(OR($A24="",$B24=""),"",'MPTO_working_2-way'!E23)</f>
        <v>2.4516539440203564</v>
      </c>
      <c r="H24" s="44">
        <f>IF(OR($A24="",$B24=""),"",'OddsRatio_working_2-way'!M23)</f>
        <v>1.6885303726590961</v>
      </c>
      <c r="I24" s="44">
        <f>IF(OR($A24="",$B24=""),"",'OddsRatio_working_2-way'!N23)</f>
        <v>2.452368754827781</v>
      </c>
      <c r="J24" s="44">
        <f>IF('Log_working_2-way'!$D23="","",A24^('Log_working_2-way'!$D23))</f>
        <v>1.6844365210210133</v>
      </c>
      <c r="K24" s="46">
        <f>IF('Log_working_2-way'!$D23="","",B24^('Log_working_2-way'!$D23))</f>
        <v>2.4610558748503579</v>
      </c>
      <c r="L24" s="53">
        <f t="shared" si="17"/>
        <v>0.58897243107769426</v>
      </c>
      <c r="M24" s="53">
        <f t="shared" si="18"/>
        <v>0.41102756892230574</v>
      </c>
      <c r="N24" s="54">
        <v>121</v>
      </c>
      <c r="O24" s="54">
        <f t="shared" si="19"/>
        <v>47.219512195121951</v>
      </c>
      <c r="P24" s="54">
        <f t="shared" si="20"/>
        <v>69.510638297872347</v>
      </c>
      <c r="Q24" s="54">
        <f t="shared" si="21"/>
        <v>51.48936170212766</v>
      </c>
      <c r="R24" s="54">
        <f t="shared" si="22"/>
        <v>73.780487804878049</v>
      </c>
      <c r="S24" s="55">
        <f t="shared" si="23"/>
        <v>-4.2698495070057092</v>
      </c>
      <c r="T24" s="55">
        <f t="shared" si="24"/>
        <v>-4.2698495070057021</v>
      </c>
      <c r="U24" t="s">
        <v>271</v>
      </c>
      <c r="V24" t="s">
        <v>227</v>
      </c>
      <c r="W24" t="s">
        <v>231</v>
      </c>
      <c r="X24" t="s">
        <v>468</v>
      </c>
      <c r="Y24" s="73" t="s">
        <v>473</v>
      </c>
    </row>
    <row r="25" spans="1:25" ht="15" x14ac:dyDescent="0.25">
      <c r="A25">
        <v>1.91</v>
      </c>
      <c r="B25">
        <v>1.98</v>
      </c>
      <c r="C25" s="43">
        <f t="shared" si="0"/>
        <v>2.861071447458885E-2</v>
      </c>
      <c r="D25" s="44">
        <f>IF(OR($A25="",$B25=""),"",A25*'MPTO_working_2-way'!$G24)</f>
        <v>1.9646464646464645</v>
      </c>
      <c r="E25" s="46">
        <f>IF(OR($A25="",$B25=""),"",B25*'MPTO_working_2-way'!$G24)</f>
        <v>2.0366492146596857</v>
      </c>
      <c r="F25" s="44">
        <f>IF(OR($A25="",$B25=""),"",'MPTO_working_2-way'!D24)</f>
        <v>1.9636533568721115</v>
      </c>
      <c r="G25" s="46">
        <f>IF(OR($A25="",$B25=""),"",'MPTO_working_2-way'!E24)</f>
        <v>2.0377175494369308</v>
      </c>
      <c r="H25" s="44">
        <f>IF(OR($A25="",$B25=""),"",'OddsRatio_working_2-way'!M24)</f>
        <v>1.9636241116594322</v>
      </c>
      <c r="I25" s="44">
        <f>IF(OR($A25="",$B25=""),"",'OddsRatio_working_2-way'!N24)</f>
        <v>2.0377490433255412</v>
      </c>
      <c r="J25" s="44">
        <f>IF('Log_working_2-way'!$D24="","",A25^('Log_working_2-way'!$D24))</f>
        <v>1.9631742210121639</v>
      </c>
      <c r="K25" s="46">
        <f>IF('Log_working_2-way'!$D24="","",B25^('Log_working_2-way'!$D24))</f>
        <v>2.0382337672504618</v>
      </c>
      <c r="L25" s="53">
        <f t="shared" si="17"/>
        <v>0.50899742930591263</v>
      </c>
      <c r="M25" s="53">
        <f t="shared" si="18"/>
        <v>0.49100257069408743</v>
      </c>
      <c r="N25" s="54">
        <v>122</v>
      </c>
      <c r="O25" s="54">
        <f t="shared" si="19"/>
        <v>58.12565445026177</v>
      </c>
      <c r="P25" s="54">
        <f t="shared" si="20"/>
        <v>60.383838383838388</v>
      </c>
      <c r="Q25" s="54">
        <f t="shared" si="21"/>
        <v>61.616161616161619</v>
      </c>
      <c r="R25" s="54">
        <f t="shared" si="22"/>
        <v>63.874345549738223</v>
      </c>
      <c r="S25" s="55">
        <f t="shared" si="23"/>
        <v>-3.4905071658998494</v>
      </c>
      <c r="T25" s="55">
        <f t="shared" si="24"/>
        <v>-3.4905071658998352</v>
      </c>
      <c r="U25" t="s">
        <v>229</v>
      </c>
      <c r="V25" t="s">
        <v>242</v>
      </c>
      <c r="W25" t="s">
        <v>231</v>
      </c>
      <c r="X25" t="s">
        <v>468</v>
      </c>
      <c r="Y25" s="73" t="s">
        <v>480</v>
      </c>
    </row>
    <row r="26" spans="1:25" ht="15" x14ac:dyDescent="0.25">
      <c r="A26">
        <v>2.0099999999999998</v>
      </c>
      <c r="B26">
        <v>1.88</v>
      </c>
      <c r="C26" s="43">
        <f t="shared" si="0"/>
        <v>2.9427331427966497E-2</v>
      </c>
      <c r="D26" s="44">
        <f>IF(OR($A26="",$B26=""),"",A26*'MPTO_working_2-way'!$G25)</f>
        <v>2.0691489361702122</v>
      </c>
      <c r="E26" s="46">
        <f>IF(OR($A26="",$B26=""),"",B26*'MPTO_working_2-way'!$G25)</f>
        <v>1.9353233830845769</v>
      </c>
      <c r="F26" s="44">
        <f>IF(OR($A26="",$B26=""),"",'MPTO_working_2-way'!D25)</f>
        <v>2.0712563034422273</v>
      </c>
      <c r="G26" s="46">
        <f>IF(OR($A26="",$B26=""),"",'MPTO_working_2-way'!E25)</f>
        <v>1.9334834220221038</v>
      </c>
      <c r="H26" s="44">
        <f>IF(OR($A26="",$B26=""),"",'OddsRatio_working_2-way'!M25)</f>
        <v>2.0713203408538785</v>
      </c>
      <c r="I26" s="44">
        <f>IF(OR($A26="",$B26=""),"",'OddsRatio_working_2-way'!N25)</f>
        <v>1.9334276237142709</v>
      </c>
      <c r="J26" s="44">
        <f>IF('Log_working_2-way'!$D25="","",A26^('Log_working_2-way'!$D25))</f>
        <v>2.0722780043286777</v>
      </c>
      <c r="K26" s="46">
        <f>IF('Log_working_2-way'!$D25="","",B26^('Log_working_2-way'!$D25))</f>
        <v>1.9325939690668699</v>
      </c>
      <c r="L26" s="53">
        <f t="shared" si="17"/>
        <v>0.48329048843187672</v>
      </c>
      <c r="M26" s="53">
        <f t="shared" si="18"/>
        <v>0.5167095115681235</v>
      </c>
      <c r="N26" s="54">
        <v>123</v>
      </c>
      <c r="O26" s="54">
        <f t="shared" si="19"/>
        <v>61.805970149253717</v>
      </c>
      <c r="P26" s="54">
        <f t="shared" si="20"/>
        <v>57.574468085106375</v>
      </c>
      <c r="Q26" s="54">
        <f t="shared" si="21"/>
        <v>65.425531914893611</v>
      </c>
      <c r="R26" s="54">
        <f t="shared" si="22"/>
        <v>61.194029850746276</v>
      </c>
      <c r="S26" s="55">
        <f t="shared" si="23"/>
        <v>-3.6195617656398937</v>
      </c>
      <c r="T26" s="55">
        <f t="shared" si="24"/>
        <v>-3.6195617656399008</v>
      </c>
      <c r="U26" t="s">
        <v>275</v>
      </c>
      <c r="V26" t="s">
        <v>244</v>
      </c>
      <c r="W26" t="s">
        <v>231</v>
      </c>
      <c r="X26" t="s">
        <v>468</v>
      </c>
      <c r="Y26" s="74" t="s">
        <v>476</v>
      </c>
    </row>
    <row r="27" spans="1:25" ht="15" x14ac:dyDescent="0.25">
      <c r="A27">
        <v>1.86</v>
      </c>
      <c r="B27">
        <v>2.0299999999999998</v>
      </c>
      <c r="C27" s="43">
        <f t="shared" si="0"/>
        <v>3.0245246040574214E-2</v>
      </c>
      <c r="D27" s="44">
        <f>IF(OR($A27="",$B27=""),"",A27*'MPTO_working_2-way'!$G26)</f>
        <v>1.9162561576354682</v>
      </c>
      <c r="E27" s="46">
        <f>IF(OR($A27="",$B27=""),"",B27*'MPTO_working_2-way'!$G26)</f>
        <v>2.0913978494623655</v>
      </c>
      <c r="F27" s="44">
        <f>IF(OR($A27="",$B27=""),"",'MPTO_working_2-way'!D26)</f>
        <v>1.9138324294186226</v>
      </c>
      <c r="G27" s="46">
        <f>IF(OR($A27="",$B27=""),"",'MPTO_working_2-way'!E26)</f>
        <v>2.0942925287037548</v>
      </c>
      <c r="H27" s="44">
        <f>IF(OR($A27="",$B27=""),"",'OddsRatio_working_2-way'!M26)</f>
        <v>1.9137567818137824</v>
      </c>
      <c r="I27" s="44">
        <f>IF(OR($A27="",$B27=""),"",'OddsRatio_working_2-way'!N26)</f>
        <v>2.0943831224048783</v>
      </c>
      <c r="J27" s="44">
        <f>IF('Log_working_2-way'!$D26="","",A27^('Log_working_2-way'!$D26))</f>
        <v>1.9126582447390832</v>
      </c>
      <c r="K27" s="46">
        <f>IF('Log_working_2-way'!$D26="","",B27^('Log_working_2-way'!$D26))</f>
        <v>2.0957003958101184</v>
      </c>
      <c r="L27" s="53">
        <f t="shared" si="17"/>
        <v>0.52185089974293053</v>
      </c>
      <c r="M27" s="53">
        <f t="shared" si="18"/>
        <v>0.47814910025706941</v>
      </c>
      <c r="N27" s="54">
        <v>124</v>
      </c>
      <c r="O27" s="54">
        <f t="shared" si="19"/>
        <v>57.333333333333336</v>
      </c>
      <c r="P27" s="54">
        <f t="shared" si="20"/>
        <v>62.916256157635459</v>
      </c>
      <c r="Q27" s="54">
        <f t="shared" si="21"/>
        <v>61.083743842364541</v>
      </c>
      <c r="R27" s="54">
        <f t="shared" si="22"/>
        <v>66.666666666666657</v>
      </c>
      <c r="S27" s="55">
        <f t="shared" si="23"/>
        <v>-3.7504105090312052</v>
      </c>
      <c r="T27" s="55">
        <f t="shared" si="24"/>
        <v>-3.7504105090311981</v>
      </c>
      <c r="U27" t="s">
        <v>228</v>
      </c>
      <c r="V27" t="s">
        <v>226</v>
      </c>
      <c r="W27" t="s">
        <v>231</v>
      </c>
      <c r="X27" t="s">
        <v>468</v>
      </c>
      <c r="Y27" s="73" t="s">
        <v>481</v>
      </c>
    </row>
    <row r="28" spans="1:25" ht="15" x14ac:dyDescent="0.25">
      <c r="A28">
        <v>1.79</v>
      </c>
      <c r="B28">
        <v>2.13</v>
      </c>
      <c r="C28" s="43">
        <f t="shared" si="0"/>
        <v>2.8142785952212312E-2</v>
      </c>
      <c r="D28" s="44">
        <f>IF(OR($A28="",$B28=""),"",A28*'MPTO_working_2-way'!$G27)</f>
        <v>1.84037558685446</v>
      </c>
      <c r="E28" s="46">
        <f>IF(OR($A28="",$B28=""),"",B28*'MPTO_working_2-way'!$G27)</f>
        <v>2.1899441340782122</v>
      </c>
      <c r="F28" s="44">
        <f>IF(OR($A28="",$B28=""),"",'MPTO_working_2-way'!D27)</f>
        <v>1.8362511137332338</v>
      </c>
      <c r="G28" s="46">
        <f>IF(OR($A28="",$B28=""),"",'MPTO_working_2-way'!E27)</f>
        <v>2.1958130561234772</v>
      </c>
      <c r="H28" s="44">
        <f>IF(OR($A28="",$B28=""),"",'OddsRatio_working_2-way'!M27)</f>
        <v>1.8361309970619364</v>
      </c>
      <c r="I28" s="44">
        <f>IF(OR($A28="",$B28=""),"",'OddsRatio_working_2-way'!N27)</f>
        <v>2.1959848438987186</v>
      </c>
      <c r="J28" s="44">
        <f>IF('Log_working_2-way'!$D27="","",A28^('Log_working_2-way'!$D27))</f>
        <v>1.8342658577685029</v>
      </c>
      <c r="K28" s="46">
        <f>IF('Log_working_2-way'!$D27="","",B28^('Log_working_2-way'!$D27))</f>
        <v>2.1986586658056355</v>
      </c>
      <c r="L28" s="53">
        <f t="shared" si="17"/>
        <v>0.54336734693877553</v>
      </c>
      <c r="M28" s="53">
        <f t="shared" si="18"/>
        <v>0.45663265306122452</v>
      </c>
      <c r="N28" s="54">
        <v>125</v>
      </c>
      <c r="O28" s="54">
        <f t="shared" si="19"/>
        <v>55.167597765363126</v>
      </c>
      <c r="P28" s="54">
        <f t="shared" si="20"/>
        <v>66.314553990610335</v>
      </c>
      <c r="Q28" s="54">
        <f t="shared" si="21"/>
        <v>58.685446009389672</v>
      </c>
      <c r="R28" s="54">
        <f t="shared" si="22"/>
        <v>69.832402234636874</v>
      </c>
      <c r="S28" s="55">
        <f t="shared" si="23"/>
        <v>-3.5178482440265455</v>
      </c>
      <c r="T28" s="55">
        <f t="shared" si="24"/>
        <v>-3.5178482440265384</v>
      </c>
      <c r="U28" t="s">
        <v>39</v>
      </c>
      <c r="V28" t="s">
        <v>75</v>
      </c>
      <c r="W28" t="s">
        <v>453</v>
      </c>
      <c r="X28" t="s">
        <v>468</v>
      </c>
      <c r="Y28" s="73" t="s">
        <v>471</v>
      </c>
    </row>
    <row r="29" spans="1:25" ht="15" x14ac:dyDescent="0.25">
      <c r="A29">
        <v>2.52</v>
      </c>
      <c r="B29">
        <v>1.58</v>
      </c>
      <c r="C29" s="43">
        <f t="shared" si="0"/>
        <v>2.9736789230460081E-2</v>
      </c>
      <c r="D29" s="44">
        <f>IF(OR($A29="",$B29=""),"",A29*'MPTO_working_2-way'!$G28)</f>
        <v>2.5949367088607596</v>
      </c>
      <c r="E29" s="46">
        <f>IF(OR($A29="",$B29=""),"",B29*'MPTO_working_2-way'!$G28)</f>
        <v>1.626984126984127</v>
      </c>
      <c r="F29" s="44">
        <f>IF(OR($A29="",$B29=""),"",'MPTO_working_2-way'!D28)</f>
        <v>2.618095739084692</v>
      </c>
      <c r="G29" s="46">
        <f>IF(OR($A29="",$B29=""),"",'MPTO_working_2-way'!E28)</f>
        <v>1.6180104031209364</v>
      </c>
      <c r="H29" s="44">
        <f>IF(OR($A29="",$B29=""),"",'OddsRatio_working_2-way'!M28)</f>
        <v>2.618854426800759</v>
      </c>
      <c r="I29" s="44">
        <f>IF(OR($A29="",$B29=""),"",'OddsRatio_working_2-way'!N28)</f>
        <v>1.6177207681213428</v>
      </c>
      <c r="J29" s="44">
        <f>IF('Log_working_2-way'!$D28="","",A29^('Log_working_2-way'!$D28))</f>
        <v>2.6296061462010867</v>
      </c>
      <c r="K29" s="46">
        <f>IF('Log_working_2-way'!$D28="","",B29^('Log_working_2-way'!$D28))</f>
        <v>1.6136452064390807</v>
      </c>
      <c r="L29" s="53">
        <f t="shared" si="17"/>
        <v>0.38536585365853659</v>
      </c>
      <c r="M29" s="53">
        <f t="shared" si="18"/>
        <v>0.61463414634146341</v>
      </c>
      <c r="N29" s="54">
        <v>126</v>
      </c>
      <c r="O29" s="54">
        <f t="shared" si="19"/>
        <v>75.999999999999986</v>
      </c>
      <c r="P29" s="54">
        <f t="shared" si="20"/>
        <v>46.253164556962027</v>
      </c>
      <c r="Q29" s="54">
        <f t="shared" si="21"/>
        <v>79.746835443037966</v>
      </c>
      <c r="R29" s="54">
        <f t="shared" si="22"/>
        <v>50</v>
      </c>
      <c r="S29" s="55">
        <f t="shared" si="23"/>
        <v>-3.7468354430379804</v>
      </c>
      <c r="T29" s="55">
        <f t="shared" si="24"/>
        <v>-3.7468354430379733</v>
      </c>
      <c r="U29" t="s">
        <v>34</v>
      </c>
      <c r="V29" t="s">
        <v>73</v>
      </c>
      <c r="W29" t="s">
        <v>453</v>
      </c>
      <c r="X29" t="s">
        <v>468</v>
      </c>
      <c r="Y29" s="73" t="s">
        <v>482</v>
      </c>
    </row>
    <row r="30" spans="1:25" ht="15" x14ac:dyDescent="0.25">
      <c r="A30">
        <v>1.65</v>
      </c>
      <c r="B30">
        <v>2.37</v>
      </c>
      <c r="C30" s="43">
        <f t="shared" si="0"/>
        <v>2.8001534330648337E-2</v>
      </c>
      <c r="D30" s="44">
        <f>IF(OR($A30="",$B30=""),"",A30*'MPTO_working_2-way'!$G29)</f>
        <v>1.6962025316455696</v>
      </c>
      <c r="E30" s="46">
        <f>IF(OR($A30="",$B30=""),"",B30*'MPTO_working_2-way'!$G29)</f>
        <v>2.4363636363636365</v>
      </c>
      <c r="F30" s="44">
        <f>IF(OR($A30="",$B30=""),"",'MPTO_working_2-way'!D29)</f>
        <v>1.6890184645286688</v>
      </c>
      <c r="G30" s="46">
        <f>IF(OR($A30="",$B30=""),"",'MPTO_working_2-way'!E29)</f>
        <v>2.4513399153737665</v>
      </c>
      <c r="H30" s="44">
        <f>IF(OR($A30="",$B30=""),"",'OddsRatio_working_2-way'!M29)</f>
        <v>1.6888051645745159</v>
      </c>
      <c r="I30" s="44">
        <f>IF(OR($A30="",$B30=""),"",'OddsRatio_working_2-way'!N29)</f>
        <v>2.4517893468724408</v>
      </c>
      <c r="J30" s="44">
        <f>IF('Log_working_2-way'!$D29="","",A30^('Log_working_2-way'!$D29))</f>
        <v>1.685552620448002</v>
      </c>
      <c r="K30" s="46">
        <f>IF('Log_working_2-way'!$D29="","",B30^('Log_working_2-way'!$D29))</f>
        <v>2.4586772337716281</v>
      </c>
      <c r="L30" s="53">
        <f t="shared" si="17"/>
        <v>0.58955223880597019</v>
      </c>
      <c r="M30" s="53">
        <f t="shared" si="18"/>
        <v>0.41044776119402981</v>
      </c>
      <c r="N30" s="54">
        <v>127</v>
      </c>
      <c r="O30" s="54">
        <f t="shared" si="19"/>
        <v>50.030303030303024</v>
      </c>
      <c r="P30" s="54">
        <f t="shared" si="20"/>
        <v>73.413502109704638</v>
      </c>
      <c r="Q30" s="54">
        <f t="shared" si="21"/>
        <v>53.586497890295355</v>
      </c>
      <c r="R30" s="54">
        <f t="shared" si="22"/>
        <v>76.969696969696969</v>
      </c>
      <c r="S30" s="55">
        <f t="shared" si="23"/>
        <v>-3.5561948599923312</v>
      </c>
      <c r="T30" s="55">
        <f t="shared" si="24"/>
        <v>-3.5561948599923312</v>
      </c>
      <c r="U30" t="s">
        <v>68</v>
      </c>
      <c r="V30" t="s">
        <v>133</v>
      </c>
      <c r="W30" t="s">
        <v>453</v>
      </c>
      <c r="X30" t="s">
        <v>468</v>
      </c>
      <c r="Y30" s="73" t="s">
        <v>483</v>
      </c>
    </row>
    <row r="31" spans="1:25" ht="15" x14ac:dyDescent="0.25">
      <c r="A31">
        <v>1.78</v>
      </c>
      <c r="B31">
        <v>2.14</v>
      </c>
      <c r="C31" s="43">
        <f t="shared" si="0"/>
        <v>2.908747243515708E-2</v>
      </c>
      <c r="D31" s="44">
        <f>IF(OR($A31="",$B31=""),"",A31*'MPTO_working_2-way'!$G30)</f>
        <v>1.8317757009345796</v>
      </c>
      <c r="E31" s="46">
        <f>IF(OR($A31="",$B31=""),"",B31*'MPTO_working_2-way'!$G30)</f>
        <v>2.2022471910112364</v>
      </c>
      <c r="F31" s="44">
        <f>IF(OR($A31="",$B31=""),"",'MPTO_working_2-way'!D30)</f>
        <v>1.8273049985608751</v>
      </c>
      <c r="G31" s="46">
        <f>IF(OR($A31="",$B31=""),"",'MPTO_working_2-way'!E30)</f>
        <v>2.2087440565928333</v>
      </c>
      <c r="H31" s="44">
        <f>IF(OR($A31="",$B31=""),"",'OddsRatio_working_2-way'!M30)</f>
        <v>1.8271701918685113</v>
      </c>
      <c r="I31" s="44">
        <f>IF(OR($A31="",$B31=""),"",'OddsRatio_working_2-way'!N30)</f>
        <v>2.2089410496539781</v>
      </c>
      <c r="J31" s="44">
        <f>IF('Log_working_2-way'!$D30="","",A31^('Log_working_2-way'!$D30))</f>
        <v>1.8251471689098502</v>
      </c>
      <c r="K31" s="46">
        <f>IF('Log_working_2-way'!$D30="","",B31^('Log_working_2-way'!$D30))</f>
        <v>2.2119050245559748</v>
      </c>
      <c r="L31" s="53">
        <f t="shared" si="17"/>
        <v>0.54591836734693866</v>
      </c>
      <c r="M31" s="53">
        <f t="shared" si="18"/>
        <v>0.45408163265306112</v>
      </c>
      <c r="N31" s="54">
        <v>128</v>
      </c>
      <c r="O31" s="54">
        <f t="shared" si="19"/>
        <v>56.089887640449447</v>
      </c>
      <c r="P31" s="54">
        <f t="shared" si="20"/>
        <v>68.186915887850475</v>
      </c>
      <c r="Q31" s="54">
        <f t="shared" si="21"/>
        <v>59.813084112149532</v>
      </c>
      <c r="R31" s="54">
        <f t="shared" si="22"/>
        <v>71.910112359550567</v>
      </c>
      <c r="S31" s="55">
        <f t="shared" si="23"/>
        <v>-3.7231964717000849</v>
      </c>
      <c r="T31" s="55">
        <f t="shared" si="24"/>
        <v>-3.723196471700092</v>
      </c>
      <c r="U31" t="s">
        <v>74</v>
      </c>
      <c r="V31" t="s">
        <v>136</v>
      </c>
      <c r="W31" t="s">
        <v>453</v>
      </c>
      <c r="X31" t="s">
        <v>468</v>
      </c>
      <c r="Y31" s="73" t="s">
        <v>473</v>
      </c>
    </row>
    <row r="32" spans="1:25" ht="15" x14ac:dyDescent="0.25">
      <c r="A32">
        <v>2.21</v>
      </c>
      <c r="B32">
        <v>1.72</v>
      </c>
      <c r="C32" s="43">
        <f t="shared" si="0"/>
        <v>3.3884036620014824E-2</v>
      </c>
      <c r="D32" s="44">
        <f>IF(OR($A32="",$B32=""),"",A32*'MPTO_working_2-way'!$G31)</f>
        <v>2.2848837209302326</v>
      </c>
      <c r="E32" s="46">
        <f>IF(OR($A32="",$B32=""),"",B32*'MPTO_working_2-way'!$G31)</f>
        <v>1.7782805429864255</v>
      </c>
      <c r="F32" s="44">
        <f>IF(OR($A32="",$B32=""),"",'MPTO_working_2-way'!D31)</f>
        <v>2.2959652089876781</v>
      </c>
      <c r="G32" s="46">
        <f>IF(OR($A32="",$B32=""),"",'MPTO_working_2-way'!E31)</f>
        <v>1.7716256524981358</v>
      </c>
      <c r="H32" s="44">
        <f>IF(OR($A32="",$B32=""),"",'OddsRatio_working_2-way'!M31)</f>
        <v>2.2963624321753371</v>
      </c>
      <c r="I32" s="44">
        <f>IF(OR($A32="",$B32=""),"",'OddsRatio_working_2-way'!N31)</f>
        <v>1.7713892158398703</v>
      </c>
      <c r="J32" s="44">
        <f>IF('Log_working_2-way'!$D31="","",A32^('Log_working_2-way'!$D31))</f>
        <v>2.3014598613122459</v>
      </c>
      <c r="K32" s="46">
        <f>IF('Log_working_2-way'!$D31="","",B32^('Log_working_2-way'!$D31))</f>
        <v>1.7683679149287428</v>
      </c>
      <c r="L32" s="53">
        <f t="shared" si="17"/>
        <v>0.43765903307888038</v>
      </c>
      <c r="M32" s="53">
        <f t="shared" si="18"/>
        <v>0.56234096692111957</v>
      </c>
      <c r="N32" s="54">
        <v>129</v>
      </c>
      <c r="O32" s="54">
        <f t="shared" si="19"/>
        <v>70.628959276018094</v>
      </c>
      <c r="P32" s="54">
        <f t="shared" si="20"/>
        <v>54</v>
      </c>
      <c r="Q32" s="54">
        <f t="shared" si="21"/>
        <v>75</v>
      </c>
      <c r="R32" s="54">
        <f t="shared" si="22"/>
        <v>58.371040723981899</v>
      </c>
      <c r="S32" s="55">
        <f t="shared" si="23"/>
        <v>-4.3710407239819062</v>
      </c>
      <c r="T32" s="55">
        <f t="shared" si="24"/>
        <v>-4.3710407239818991</v>
      </c>
      <c r="U32" t="s">
        <v>278</v>
      </c>
      <c r="V32" t="s">
        <v>132</v>
      </c>
      <c r="W32" t="s">
        <v>443</v>
      </c>
      <c r="X32" t="s">
        <v>468</v>
      </c>
      <c r="Y32" s="73" t="s">
        <v>473</v>
      </c>
    </row>
    <row r="33" spans="1:25" ht="15" x14ac:dyDescent="0.25">
      <c r="A33">
        <v>2.61</v>
      </c>
      <c r="B33">
        <v>1.53</v>
      </c>
      <c r="C33" s="43">
        <f t="shared" si="0"/>
        <v>3.6736533693937368E-2</v>
      </c>
      <c r="D33" s="44">
        <f>IF(OR($A33="",$B33=""),"",A33*'MPTO_working_2-way'!$G32)</f>
        <v>2.7058823529411762</v>
      </c>
      <c r="E33" s="46">
        <f>IF(OR($A33="",$B33=""),"",B33*'MPTO_working_2-way'!$G32)</f>
        <v>1.5862068965517242</v>
      </c>
      <c r="F33" s="44">
        <f>IF(OR($A33="",$B33=""),"",'MPTO_working_2-way'!D32)</f>
        <v>2.7414272474513437</v>
      </c>
      <c r="G33" s="46">
        <f>IF(OR($A33="",$B33=""),"",'MPTO_working_2-way'!E32)</f>
        <v>1.5742416178818521</v>
      </c>
      <c r="H33" s="44">
        <f>IF(OR($A33="",$B33=""),"",'OddsRatio_working_2-way'!M32)</f>
        <v>2.7429101666628148</v>
      </c>
      <c r="I33" s="44">
        <f>IF(OR($A33="",$B33=""),"",'OddsRatio_working_2-way'!N32)</f>
        <v>1.5737530362306167</v>
      </c>
      <c r="J33" s="44">
        <f>IF('Log_working_2-way'!$D32="","",A33^('Log_working_2-way'!$D32))</f>
        <v>2.7596672442217889</v>
      </c>
      <c r="K33" s="46">
        <f>IF('Log_working_2-way'!$D32="","",B33^('Log_working_2-way'!$D32))</f>
        <v>1.5682892622360389</v>
      </c>
      <c r="L33" s="53">
        <f t="shared" si="17"/>
        <v>0.36956521739130438</v>
      </c>
      <c r="M33" s="53">
        <f t="shared" si="18"/>
        <v>0.63043478260869568</v>
      </c>
      <c r="N33" s="54">
        <v>130</v>
      </c>
      <c r="O33" s="54">
        <f t="shared" si="19"/>
        <v>80.191570881226056</v>
      </c>
      <c r="P33" s="54">
        <f t="shared" si="20"/>
        <v>45.032679738562095</v>
      </c>
      <c r="Q33" s="54">
        <f t="shared" si="21"/>
        <v>84.967320261437905</v>
      </c>
      <c r="R33" s="54">
        <f t="shared" si="22"/>
        <v>49.808429118773951</v>
      </c>
      <c r="S33" s="55">
        <f t="shared" si="23"/>
        <v>-4.7757493802118489</v>
      </c>
      <c r="T33" s="55">
        <f t="shared" si="24"/>
        <v>-4.775749380211856</v>
      </c>
      <c r="U33" t="s">
        <v>80</v>
      </c>
      <c r="V33" t="s">
        <v>44</v>
      </c>
      <c r="W33" t="s">
        <v>443</v>
      </c>
      <c r="X33" t="s">
        <v>468</v>
      </c>
      <c r="Y33" s="73" t="s">
        <v>484</v>
      </c>
    </row>
    <row r="34" spans="1:25" ht="15" x14ac:dyDescent="0.25">
      <c r="A34">
        <v>2.34</v>
      </c>
      <c r="B34">
        <v>1.65</v>
      </c>
      <c r="C34" s="43">
        <f t="shared" si="0"/>
        <v>3.3411033411033575E-2</v>
      </c>
      <c r="D34" s="44">
        <f>IF(OR($A34="",$B34=""),"",A34*'MPTO_working_2-way'!$G33)</f>
        <v>2.4181818181818184</v>
      </c>
      <c r="E34" s="46">
        <f>IF(OR($A34="",$B34=""),"",B34*'MPTO_working_2-way'!$G33)</f>
        <v>1.7051282051282053</v>
      </c>
      <c r="F34" s="44">
        <f>IF(OR($A34="",$B34=""),"",'MPTO_working_2-way'!D33)</f>
        <v>2.4351939451277205</v>
      </c>
      <c r="G34" s="46">
        <f>IF(OR($A34="",$B34=""),"",'MPTO_working_2-way'!E33)</f>
        <v>1.6967699406723797</v>
      </c>
      <c r="H34" s="44">
        <f>IF(OR($A34="",$B34=""),"",'OddsRatio_working_2-way'!M33)</f>
        <v>2.4358058578855508</v>
      </c>
      <c r="I34" s="44">
        <f>IF(OR($A34="",$B34=""),"",'OddsRatio_working_2-way'!N33)</f>
        <v>1.6964729907653791</v>
      </c>
      <c r="J34" s="44">
        <f>IF('Log_working_2-way'!$D33="","",A34^('Log_working_2-way'!$D33))</f>
        <v>2.4436741668534787</v>
      </c>
      <c r="K34" s="46">
        <f>IF('Log_working_2-way'!$D33="","",B34^('Log_working_2-way'!$D33))</f>
        <v>1.6926770755893317</v>
      </c>
      <c r="L34" s="53">
        <f t="shared" si="17"/>
        <v>0.41353383458646614</v>
      </c>
      <c r="M34" s="53">
        <f t="shared" si="18"/>
        <v>0.5864661654135338</v>
      </c>
      <c r="N34" s="54">
        <v>131</v>
      </c>
      <c r="O34" s="54">
        <f t="shared" si="19"/>
        <v>75.01709401709401</v>
      </c>
      <c r="P34" s="54">
        <f t="shared" si="20"/>
        <v>51.606060606060595</v>
      </c>
      <c r="Q34" s="54">
        <f t="shared" si="21"/>
        <v>79.393939393939391</v>
      </c>
      <c r="R34" s="54">
        <f t="shared" si="22"/>
        <v>55.98290598290599</v>
      </c>
      <c r="S34" s="55">
        <f t="shared" si="23"/>
        <v>-4.376845376845381</v>
      </c>
      <c r="T34" s="55">
        <f t="shared" si="24"/>
        <v>-4.3768453768453952</v>
      </c>
      <c r="U34" t="s">
        <v>48</v>
      </c>
      <c r="V34" t="s">
        <v>208</v>
      </c>
      <c r="W34" t="s">
        <v>443</v>
      </c>
      <c r="X34" t="s">
        <v>468</v>
      </c>
      <c r="Y34" s="73" t="s">
        <v>471</v>
      </c>
    </row>
    <row r="35" spans="1:25" ht="15" x14ac:dyDescent="0.25">
      <c r="A35">
        <v>2.52</v>
      </c>
      <c r="B35">
        <v>1.57</v>
      </c>
      <c r="C35" s="43">
        <f t="shared" si="0"/>
        <v>3.3768071984632497E-2</v>
      </c>
      <c r="D35" s="44">
        <f>IF(OR($A35="",$B35=""),"",A35*'MPTO_working_2-way'!$G34)</f>
        <v>2.605095541401274</v>
      </c>
      <c r="E35" s="46">
        <f>IF(OR($A35="",$B35=""),"",B35*'MPTO_working_2-way'!$G34)</f>
        <v>1.623015873015873</v>
      </c>
      <c r="F35" s="44">
        <f>IF(OR($A35="",$B35=""),"",'MPTO_working_2-way'!D34)</f>
        <v>2.6319850984566258</v>
      </c>
      <c r="G35" s="46">
        <f>IF(OR($A35="",$B35=""),"",'MPTO_working_2-way'!E34)</f>
        <v>1.6127506929724442</v>
      </c>
      <c r="H35" s="44">
        <f>IF(OR($A35="",$B35=""),"",'OddsRatio_working_2-way'!M34)</f>
        <v>2.6329931618554516</v>
      </c>
      <c r="I35" s="44">
        <f>IF(OR($A35="",$B35=""),"",'OddsRatio_working_2-way'!N34)</f>
        <v>1.6123724356957947</v>
      </c>
      <c r="J35" s="44">
        <f>IF('Log_working_2-way'!$D34="","",A35^('Log_working_2-way'!$D34))</f>
        <v>2.6455503097461972</v>
      </c>
      <c r="K35" s="46">
        <f>IF('Log_working_2-way'!$D34="","",B35^('Log_working_2-way'!$D34))</f>
        <v>1.6076994389518999</v>
      </c>
      <c r="L35" s="53">
        <f t="shared" si="17"/>
        <v>0.38386308068459657</v>
      </c>
      <c r="M35" s="53">
        <f t="shared" si="18"/>
        <v>0.61613691931540338</v>
      </c>
      <c r="N35" s="54">
        <v>132</v>
      </c>
      <c r="O35" s="54">
        <f t="shared" si="19"/>
        <v>79.619047619047606</v>
      </c>
      <c r="P35" s="54">
        <f t="shared" si="20"/>
        <v>47.923566878980893</v>
      </c>
      <c r="Q35" s="54">
        <f t="shared" si="21"/>
        <v>84.076433121019107</v>
      </c>
      <c r="R35" s="54">
        <f t="shared" si="22"/>
        <v>52.38095238095238</v>
      </c>
      <c r="S35" s="55">
        <f t="shared" si="23"/>
        <v>-4.4573855019715012</v>
      </c>
      <c r="T35" s="55">
        <f t="shared" si="24"/>
        <v>-4.457385501971487</v>
      </c>
      <c r="U35" t="s">
        <v>79</v>
      </c>
      <c r="V35" t="s">
        <v>77</v>
      </c>
      <c r="W35" t="s">
        <v>443</v>
      </c>
      <c r="X35" t="s">
        <v>468</v>
      </c>
      <c r="Y35" s="73" t="s">
        <v>472</v>
      </c>
    </row>
    <row r="36" spans="1:25" ht="15" x14ac:dyDescent="0.25">
      <c r="A36">
        <v>2</v>
      </c>
      <c r="B36">
        <v>1.88</v>
      </c>
      <c r="C36" s="43">
        <f t="shared" si="0"/>
        <v>3.1914893617021267E-2</v>
      </c>
      <c r="D36" s="44">
        <f>IF(OR($A36="",$B36=""),"",A36*'MPTO_working_2-way'!$G35)</f>
        <v>2.0638297872340425</v>
      </c>
      <c r="E36" s="46">
        <f>IF(OR($A36="",$B36=""),"",B36*'MPTO_working_2-way'!$G35)</f>
        <v>1.94</v>
      </c>
      <c r="F36" s="44">
        <f>IF(OR($A36="",$B36=""),"",'MPTO_working_2-way'!D35)</f>
        <v>2.0659340659340657</v>
      </c>
      <c r="G36" s="46">
        <f>IF(OR($A36="",$B36=""),"",'MPTO_working_2-way'!E35)</f>
        <v>1.9381443298969072</v>
      </c>
      <c r="H36" s="44">
        <f>IF(OR($A36="",$B36=""),"",'OddsRatio_working_2-way'!M35)</f>
        <v>2.0660035817780522</v>
      </c>
      <c r="I36" s="44">
        <f>IF(OR($A36="",$B36=""),"",'OddsRatio_working_2-way'!N35)</f>
        <v>1.9380831519646857</v>
      </c>
      <c r="J36" s="44">
        <f>IF('Log_working_2-way'!$D35="","",A36^('Log_working_2-way'!$D35))</f>
        <v>2.0669618454035223</v>
      </c>
      <c r="K36" s="46">
        <f>IF('Log_working_2-way'!$D35="","",B36^('Log_working_2-way'!$D35))</f>
        <v>1.9372406373367297</v>
      </c>
      <c r="L36" s="53">
        <f t="shared" si="17"/>
        <v>0.4845360824742268</v>
      </c>
      <c r="M36" s="53">
        <f t="shared" si="18"/>
        <v>0.51546391752577325</v>
      </c>
      <c r="N36" s="54">
        <v>133</v>
      </c>
      <c r="O36" s="54">
        <f t="shared" si="19"/>
        <v>66.5</v>
      </c>
      <c r="P36" s="54">
        <f t="shared" si="20"/>
        <v>62.255319148936167</v>
      </c>
      <c r="Q36" s="54">
        <f t="shared" si="21"/>
        <v>70.744680851063833</v>
      </c>
      <c r="R36" s="54">
        <f t="shared" si="22"/>
        <v>66.5</v>
      </c>
      <c r="S36" s="55">
        <f t="shared" si="23"/>
        <v>-4.2446808510638334</v>
      </c>
      <c r="T36" s="55">
        <f t="shared" si="24"/>
        <v>-4.2446808510638334</v>
      </c>
      <c r="U36" t="s">
        <v>47</v>
      </c>
      <c r="V36" t="s">
        <v>277</v>
      </c>
      <c r="W36" t="s">
        <v>443</v>
      </c>
      <c r="X36" t="s">
        <v>468</v>
      </c>
      <c r="Y36" s="73" t="s">
        <v>481</v>
      </c>
    </row>
    <row r="37" spans="1:25" ht="15" x14ac:dyDescent="0.25">
      <c r="A37">
        <v>2.17</v>
      </c>
      <c r="B37">
        <v>1.75</v>
      </c>
      <c r="C37" s="43">
        <f t="shared" si="0"/>
        <v>3.2258064516129004E-2</v>
      </c>
      <c r="D37" s="44">
        <f>IF(OR($A37="",$B37=""),"",A37*'MPTO_working_2-way'!$G36)</f>
        <v>2.2399999999999998</v>
      </c>
      <c r="E37" s="46">
        <f>IF(OR($A37="",$B37=""),"",B37*'MPTO_working_2-way'!$G36)</f>
        <v>1.8064516129032258</v>
      </c>
      <c r="F37" s="44">
        <f>IF(OR($A37="",$B37=""),"",'MPTO_working_2-way'!D36)</f>
        <v>2.2487046632124348</v>
      </c>
      <c r="G37" s="46">
        <f>IF(OR($A37="",$B37=""),"",'MPTO_working_2-way'!E36)</f>
        <v>1.8008298755186722</v>
      </c>
      <c r="H37" s="44">
        <f>IF(OR($A37="",$B37=""),"",'OddsRatio_working_2-way'!M36)</f>
        <v>2.2489995996796797</v>
      </c>
      <c r="I37" s="44">
        <f>IF(OR($A37="",$B37=""),"",'OddsRatio_working_2-way'!N36)</f>
        <v>1.8006407690254356</v>
      </c>
      <c r="J37" s="44">
        <f>IF('Log_working_2-way'!$D36="","",A37^('Log_working_2-way'!$D36))</f>
        <v>2.2529893897006406</v>
      </c>
      <c r="K37" s="46">
        <f>IF('Log_working_2-way'!$D36="","",B37^('Log_working_2-way'!$D36))</f>
        <v>1.798091355138193</v>
      </c>
      <c r="L37" s="53">
        <f t="shared" si="17"/>
        <v>0.44642857142857145</v>
      </c>
      <c r="M37" s="53">
        <f t="shared" si="18"/>
        <v>0.5535714285714286</v>
      </c>
      <c r="N37" s="54">
        <v>134</v>
      </c>
      <c r="O37" s="54">
        <f t="shared" si="19"/>
        <v>72.248847926267274</v>
      </c>
      <c r="P37" s="54">
        <f t="shared" si="20"/>
        <v>57.428571428571423</v>
      </c>
      <c r="Q37" s="54">
        <f t="shared" si="21"/>
        <v>76.571428571428569</v>
      </c>
      <c r="R37" s="54">
        <f t="shared" si="22"/>
        <v>61.751152073732719</v>
      </c>
      <c r="S37" s="55">
        <f t="shared" si="23"/>
        <v>-4.3225806451612954</v>
      </c>
      <c r="T37" s="55">
        <f t="shared" si="24"/>
        <v>-4.3225806451612954</v>
      </c>
      <c r="U37" t="s">
        <v>37</v>
      </c>
      <c r="V37" t="s">
        <v>139</v>
      </c>
      <c r="W37" t="s">
        <v>443</v>
      </c>
      <c r="X37" t="s">
        <v>468</v>
      </c>
      <c r="Y37" s="73" t="s">
        <v>485</v>
      </c>
    </row>
    <row r="38" spans="1:25" ht="15" x14ac:dyDescent="0.25">
      <c r="A38">
        <v>2.66</v>
      </c>
      <c r="B38">
        <v>1.52</v>
      </c>
      <c r="C38" s="43">
        <f t="shared" si="0"/>
        <v>3.383458646616555E-2</v>
      </c>
      <c r="D38" s="44">
        <f>IF(OR($A38="",$B38=""),"",A38*'MPTO_working_2-way'!$G37)</f>
        <v>2.7500000000000004</v>
      </c>
      <c r="E38" s="46">
        <f>IF(OR($A38="",$B38=""),"",B38*'MPTO_working_2-way'!$G37)</f>
        <v>1.5714285714285716</v>
      </c>
      <c r="F38" s="44">
        <f>IF(OR($A38="",$B38=""),"",'MPTO_working_2-way'!D37)</f>
        <v>2.7853403141361261</v>
      </c>
      <c r="G38" s="46">
        <f>IF(OR($A38="",$B38=""),"",'MPTO_working_2-way'!E37)</f>
        <v>1.5601173020527861</v>
      </c>
      <c r="H38" s="44">
        <f>IF(OR($A38="",$B38=""),"",'OddsRatio_working_2-way'!M37)</f>
        <v>2.7867030229749132</v>
      </c>
      <c r="I38" s="44">
        <f>IF(OR($A38="",$B38=""),"",'OddsRatio_working_2-way'!N37)</f>
        <v>1.559690103582503</v>
      </c>
      <c r="J38" s="44">
        <f>IF('Log_working_2-way'!$D37="","",A38^('Log_working_2-way'!$D37))</f>
        <v>2.803333350692391</v>
      </c>
      <c r="K38" s="46">
        <f>IF('Log_working_2-way'!$D37="","",B38^('Log_working_2-way'!$D37))</f>
        <v>1.5545286453089158</v>
      </c>
      <c r="L38" s="53">
        <f t="shared" si="17"/>
        <v>0.36363636363636359</v>
      </c>
      <c r="M38" s="53">
        <f t="shared" si="18"/>
        <v>0.63636363636363624</v>
      </c>
      <c r="N38" s="54">
        <v>135</v>
      </c>
      <c r="O38" s="54">
        <f t="shared" si="19"/>
        <v>84.248120300751879</v>
      </c>
      <c r="P38" s="54">
        <f t="shared" si="20"/>
        <v>46.184210526315788</v>
      </c>
      <c r="Q38" s="54">
        <f t="shared" si="21"/>
        <v>88.81578947368422</v>
      </c>
      <c r="R38" s="54">
        <f t="shared" si="22"/>
        <v>50.751879699248114</v>
      </c>
      <c r="S38" s="55">
        <f t="shared" si="23"/>
        <v>-4.5676691729323409</v>
      </c>
      <c r="T38" s="55">
        <f t="shared" si="24"/>
        <v>-4.5676691729323267</v>
      </c>
      <c r="U38" t="s">
        <v>46</v>
      </c>
      <c r="V38" t="s">
        <v>76</v>
      </c>
      <c r="W38" t="s">
        <v>443</v>
      </c>
      <c r="X38" t="s">
        <v>468</v>
      </c>
      <c r="Y38" s="73" t="s">
        <v>475</v>
      </c>
    </row>
    <row r="39" spans="1:25" ht="15" x14ac:dyDescent="0.25">
      <c r="A39">
        <v>1.92</v>
      </c>
      <c r="B39">
        <v>1.97</v>
      </c>
      <c r="C39" s="43">
        <f t="shared" si="0"/>
        <v>2.844754653130277E-2</v>
      </c>
      <c r="D39" s="44">
        <f>IF(OR($A39="",$B39=""),"",A39*'MPTO_working_2-way'!$G38)</f>
        <v>1.9746192893401013</v>
      </c>
      <c r="E39" s="46">
        <f>IF(OR($A39="",$B39=""),"",B39*'MPTO_working_2-way'!$G38)</f>
        <v>2.0260416666666665</v>
      </c>
      <c r="F39" s="44">
        <f>IF(OR($A39="",$B39=""),"",'MPTO_working_2-way'!D38)</f>
        <v>1.9739066903246005</v>
      </c>
      <c r="G39" s="46">
        <f>IF(OR($A39="",$B39=""),"",'MPTO_working_2-way'!E38)</f>
        <v>2.0267924123888115</v>
      </c>
      <c r="H39" s="44">
        <f>IF(OR($A39="",$B39=""),"",'OddsRatio_working_2-way'!M38)</f>
        <v>1.9738858291644976</v>
      </c>
      <c r="I39" s="44">
        <f>IF(OR($A39="",$B39=""),"",'OddsRatio_working_2-way'!N38)</f>
        <v>2.0268144068364817</v>
      </c>
      <c r="J39" s="44">
        <f>IF('Log_working_2-way'!$D38="","",A39^('Log_working_2-way'!$D38))</f>
        <v>1.9735629954505829</v>
      </c>
      <c r="K39" s="46">
        <f>IF('Log_working_2-way'!$D38="","",B39^('Log_working_2-way'!$D38))</f>
        <v>2.0271548987306875</v>
      </c>
      <c r="L39" s="53">
        <f t="shared" si="17"/>
        <v>0.50642673521850901</v>
      </c>
      <c r="M39" s="53">
        <f t="shared" si="18"/>
        <v>0.49357326478149105</v>
      </c>
      <c r="N39" s="54">
        <v>136</v>
      </c>
      <c r="O39" s="54">
        <f t="shared" si="19"/>
        <v>65.166666666666671</v>
      </c>
      <c r="P39" s="54">
        <f t="shared" si="20"/>
        <v>66.964467005076145</v>
      </c>
      <c r="Q39" s="54">
        <f t="shared" si="21"/>
        <v>69.035532994923855</v>
      </c>
      <c r="R39" s="54">
        <f t="shared" si="22"/>
        <v>70.833333333333343</v>
      </c>
      <c r="S39" s="55">
        <f t="shared" si="23"/>
        <v>-3.8688663282571838</v>
      </c>
      <c r="T39" s="55">
        <f t="shared" si="24"/>
        <v>-3.868866328257198</v>
      </c>
      <c r="U39" t="s">
        <v>279</v>
      </c>
      <c r="V39" t="s">
        <v>85</v>
      </c>
      <c r="W39" t="s">
        <v>443</v>
      </c>
      <c r="X39" t="s">
        <v>468</v>
      </c>
      <c r="Y39" s="73" t="s">
        <v>478</v>
      </c>
    </row>
    <row r="40" spans="1:25" ht="15" x14ac:dyDescent="0.25">
      <c r="A40">
        <v>2.08</v>
      </c>
      <c r="B40">
        <v>1.81</v>
      </c>
      <c r="C40" s="43">
        <f t="shared" si="0"/>
        <v>3.3255418614534626E-2</v>
      </c>
      <c r="D40" s="44">
        <f>IF(OR($A40="",$B40=""),"",A40*'MPTO_working_2-way'!$G39)</f>
        <v>2.1491712707182322</v>
      </c>
      <c r="E40" s="46">
        <f>IF(OR($A40="",$B40=""),"",B40*'MPTO_working_2-way'!$G39)</f>
        <v>1.8701923076923077</v>
      </c>
      <c r="F40" s="44">
        <f>IF(OR($A40="",$B40=""),"",'MPTO_working_2-way'!D39)</f>
        <v>2.1545152798443401</v>
      </c>
      <c r="G40" s="46">
        <f>IF(OR($A40="",$B40=""),"",'MPTO_working_2-way'!E39)</f>
        <v>1.8661643699811639</v>
      </c>
      <c r="H40" s="44">
        <f>IF(OR($A40="",$B40=""),"",'OddsRatio_working_2-way'!M39)</f>
        <v>2.1547005383792519</v>
      </c>
      <c r="I40" s="44">
        <f>IF(OR($A40="",$B40=""),"",'OddsRatio_working_2-way'!N39)</f>
        <v>1.8660254037844384</v>
      </c>
      <c r="J40" s="44">
        <f>IF('Log_working_2-way'!$D39="","",A40^('Log_working_2-way'!$D39))</f>
        <v>2.1571440120474694</v>
      </c>
      <c r="K40" s="46">
        <f>IF('Log_working_2-way'!$D39="","",B40^('Log_working_2-way'!$D39))</f>
        <v>1.8641966683390954</v>
      </c>
      <c r="L40" s="53">
        <f t="shared" si="17"/>
        <v>0.46529562982005135</v>
      </c>
      <c r="M40" s="53">
        <f t="shared" si="18"/>
        <v>0.53470437017994854</v>
      </c>
      <c r="N40" s="54">
        <v>137</v>
      </c>
      <c r="O40" s="54">
        <f t="shared" si="19"/>
        <v>71.134615384615401</v>
      </c>
      <c r="P40" s="54">
        <f t="shared" si="20"/>
        <v>61.309392265193374</v>
      </c>
      <c r="Q40" s="54">
        <f t="shared" si="21"/>
        <v>75.690607734806633</v>
      </c>
      <c r="R40" s="54">
        <f t="shared" si="22"/>
        <v>65.865384615384613</v>
      </c>
      <c r="S40" s="55">
        <f t="shared" si="23"/>
        <v>-4.5559923501912323</v>
      </c>
      <c r="T40" s="55">
        <f t="shared" si="24"/>
        <v>-4.5559923501912394</v>
      </c>
      <c r="U40" t="s">
        <v>36</v>
      </c>
      <c r="V40" t="s">
        <v>82</v>
      </c>
      <c r="W40" t="s">
        <v>443</v>
      </c>
      <c r="X40" t="s">
        <v>468</v>
      </c>
      <c r="Y40" s="73" t="s">
        <v>486</v>
      </c>
    </row>
    <row r="41" spans="1:25" ht="15" x14ac:dyDescent="0.25">
      <c r="A41">
        <v>1.72</v>
      </c>
      <c r="B41">
        <v>2.17</v>
      </c>
      <c r="C41" s="43">
        <f t="shared" si="0"/>
        <v>4.2224841924766832E-2</v>
      </c>
      <c r="D41" s="44">
        <f>IF(OR($A41="",$B41=""),"",A41*'MPTO_working_2-way'!$G40)</f>
        <v>1.792626728110599</v>
      </c>
      <c r="E41" s="46">
        <f>IF(OR($A41="",$B41=""),"",B41*'MPTO_working_2-way'!$G40)</f>
        <v>2.2616279069767438</v>
      </c>
      <c r="F41" s="44">
        <f>IF(OR($A41="",$B41=""),"",'MPTO_working_2-way'!D40)</f>
        <v>1.7848125478194337</v>
      </c>
      <c r="G41" s="46">
        <f>IF(OR($A41="",$B41=""),"",'MPTO_working_2-way'!E40)</f>
        <v>2.2741896173531559</v>
      </c>
      <c r="H41" s="44">
        <f>IF(OR($A41="",$B41=""),"",'OddsRatio_working_2-way'!M40)</f>
        <v>1.784464540552736</v>
      </c>
      <c r="I41" s="44">
        <f>IF(OR($A41="",$B41=""),"",'OddsRatio_working_2-way'!N40)</f>
        <v>2.2747548783981961</v>
      </c>
      <c r="J41" s="44">
        <f>IF('Log_working_2-way'!$D40="","",A41^('Log_working_2-way'!$D40))</f>
        <v>1.7808965459020807</v>
      </c>
      <c r="K41" s="46">
        <f>IF('Log_working_2-way'!$D40="","",B41^('Log_working_2-way'!$D40))</f>
        <v>2.2805793613089871</v>
      </c>
      <c r="L41" s="53">
        <f t="shared" si="17"/>
        <v>0.55784061696658105</v>
      </c>
      <c r="M41" s="53">
        <f t="shared" si="18"/>
        <v>0.44215938303341912</v>
      </c>
      <c r="N41" s="54">
        <v>138</v>
      </c>
      <c r="O41" s="54">
        <f t="shared" si="19"/>
        <v>57.767441860465112</v>
      </c>
      <c r="P41" s="54">
        <f t="shared" si="20"/>
        <v>74.405529953917039</v>
      </c>
      <c r="Q41" s="54">
        <f t="shared" si="21"/>
        <v>63.594470046082947</v>
      </c>
      <c r="R41" s="54">
        <f t="shared" si="22"/>
        <v>80.232558139534888</v>
      </c>
      <c r="S41" s="55">
        <f t="shared" si="23"/>
        <v>-5.8270281856178343</v>
      </c>
      <c r="T41" s="55">
        <f t="shared" si="24"/>
        <v>-5.8270281856178485</v>
      </c>
      <c r="U41" t="s">
        <v>282</v>
      </c>
      <c r="V41" t="s">
        <v>285</v>
      </c>
      <c r="W41" t="s">
        <v>454</v>
      </c>
      <c r="X41" t="s">
        <v>468</v>
      </c>
      <c r="Y41" s="73" t="s">
        <v>478</v>
      </c>
    </row>
    <row r="42" spans="1:25" ht="15" x14ac:dyDescent="0.25">
      <c r="A42">
        <v>2.09</v>
      </c>
      <c r="B42">
        <v>1.77</v>
      </c>
      <c r="C42" s="43">
        <f t="shared" si="0"/>
        <v>4.3440650933960434E-2</v>
      </c>
      <c r="D42" s="44">
        <f>IF(OR($A42="",$B42=""),"",A42*'MPTO_working_2-way'!$G41)</f>
        <v>2.1807909604519771</v>
      </c>
      <c r="E42" s="46">
        <f>IF(OR($A42="",$B42=""),"",B42*'MPTO_working_2-way'!$G41)</f>
        <v>1.8468899521531099</v>
      </c>
      <c r="F42" s="44">
        <f>IF(OR($A42="",$B42=""),"",'MPTO_working_2-way'!D41)</f>
        <v>2.1893883348622492</v>
      </c>
      <c r="G42" s="46">
        <f>IF(OR($A42="",$B42=""),"",'MPTO_working_2-way'!E41)</f>
        <v>1.8407682929863407</v>
      </c>
      <c r="H42" s="44">
        <f>IF(OR($A42="",$B42=""),"",'OddsRatio_working_2-way'!M41)</f>
        <v>2.189783348170756</v>
      </c>
      <c r="I42" s="44">
        <f>IF(OR($A42="",$B42=""),"",'OddsRatio_working_2-way'!N41)</f>
        <v>1.8404891542123691</v>
      </c>
      <c r="J42" s="44">
        <f>IF('Log_working_2-way'!$D41="","",A42^('Log_working_2-way'!$D41))</f>
        <v>2.1937595056671091</v>
      </c>
      <c r="K42" s="46">
        <f>IF('Log_working_2-way'!$D41="","",B42^('Log_working_2-way'!$D41))</f>
        <v>1.8376896646706193</v>
      </c>
      <c r="L42" s="53">
        <f t="shared" si="17"/>
        <v>0.45854922279792754</v>
      </c>
      <c r="M42" s="53">
        <f t="shared" si="18"/>
        <v>0.54145077720207258</v>
      </c>
      <c r="N42" s="54">
        <v>139</v>
      </c>
      <c r="O42" s="54">
        <f t="shared" si="19"/>
        <v>72.492822966507177</v>
      </c>
      <c r="P42" s="54">
        <f t="shared" si="20"/>
        <v>60.468926553672318</v>
      </c>
      <c r="Q42" s="54">
        <f t="shared" si="21"/>
        <v>78.531073446327682</v>
      </c>
      <c r="R42" s="54">
        <f t="shared" si="22"/>
        <v>66.507177033492837</v>
      </c>
      <c r="S42" s="55">
        <f t="shared" si="23"/>
        <v>-6.0382504798205048</v>
      </c>
      <c r="T42" s="55">
        <f t="shared" si="24"/>
        <v>-6.038250479820519</v>
      </c>
      <c r="U42" t="s">
        <v>461</v>
      </c>
      <c r="V42" t="s">
        <v>295</v>
      </c>
      <c r="W42" t="s">
        <v>454</v>
      </c>
      <c r="X42" t="s">
        <v>468</v>
      </c>
      <c r="Y42" s="73" t="s">
        <v>478</v>
      </c>
    </row>
    <row r="43" spans="1:25" ht="15" x14ac:dyDescent="0.25">
      <c r="A43">
        <v>1.78</v>
      </c>
      <c r="B43">
        <v>2.0699999999999998</v>
      </c>
      <c r="C43" s="43">
        <f t="shared" si="0"/>
        <v>4.4889540248602255E-2</v>
      </c>
      <c r="D43" s="44">
        <f>IF(OR($A43="",$B43=""),"",A43*'MPTO_working_2-way'!$G42)</f>
        <v>1.8599033816425121</v>
      </c>
      <c r="E43" s="46">
        <f>IF(OR($A43="",$B43=""),"",B43*'MPTO_working_2-way'!$G42)</f>
        <v>2.1629213483146064</v>
      </c>
      <c r="F43" s="44">
        <f>IF(OR($A43="",$B43=""),"",'MPTO_working_2-way'!D42)</f>
        <v>1.8540733658732955</v>
      </c>
      <c r="G43" s="46">
        <f>IF(OR($A43="",$B43=""),"",'MPTO_working_2-way'!E42)</f>
        <v>2.1708596005420371</v>
      </c>
      <c r="H43" s="44">
        <f>IF(OR($A43="",$B43=""),"",'OddsRatio_working_2-way'!M42)</f>
        <v>1.8537985492004672</v>
      </c>
      <c r="I43" s="44">
        <f>IF(OR($A43="",$B43=""),"",'OddsRatio_working_2-way'!N42)</f>
        <v>2.1712364713391024</v>
      </c>
      <c r="J43" s="44">
        <f>IF('Log_working_2-way'!$D42="","",A43^('Log_working_2-way'!$D42))</f>
        <v>1.8511289203643779</v>
      </c>
      <c r="K43" s="46">
        <f>IF('Log_working_2-way'!$D42="","",B43^('Log_working_2-way'!$D42))</f>
        <v>2.1749101411939322</v>
      </c>
      <c r="L43" s="53">
        <f t="shared" si="17"/>
        <v>0.53766233766233762</v>
      </c>
      <c r="M43" s="53">
        <f t="shared" si="18"/>
        <v>0.46233766233766244</v>
      </c>
      <c r="N43" s="54">
        <v>140</v>
      </c>
      <c r="O43" s="54">
        <f t="shared" si="19"/>
        <v>61.348314606741589</v>
      </c>
      <c r="P43" s="54">
        <f t="shared" si="20"/>
        <v>72.36714975845409</v>
      </c>
      <c r="Q43" s="54">
        <f t="shared" si="21"/>
        <v>67.632850241545896</v>
      </c>
      <c r="R43" s="54">
        <f t="shared" si="22"/>
        <v>78.651685393258433</v>
      </c>
      <c r="S43" s="55">
        <f t="shared" si="23"/>
        <v>-6.2845356348043069</v>
      </c>
      <c r="T43" s="55">
        <f t="shared" si="24"/>
        <v>-6.2845356348043424</v>
      </c>
      <c r="U43" t="s">
        <v>284</v>
      </c>
      <c r="V43" t="s">
        <v>287</v>
      </c>
      <c r="W43" t="s">
        <v>454</v>
      </c>
      <c r="X43" t="s">
        <v>468</v>
      </c>
      <c r="Y43" s="73" t="s">
        <v>478</v>
      </c>
    </row>
    <row r="44" spans="1:25" ht="15" x14ac:dyDescent="0.25">
      <c r="A44">
        <v>1.93</v>
      </c>
      <c r="B44">
        <v>1.93</v>
      </c>
      <c r="C44" s="43">
        <f t="shared" si="0"/>
        <v>3.62694300518136E-2</v>
      </c>
      <c r="D44" s="44">
        <f>IF(OR($A44="",$B44=""),"",A44*'MPTO_working_2-way'!$G43)</f>
        <v>2</v>
      </c>
      <c r="E44" s="46">
        <f>IF(OR($A44="",$B44=""),"",B44*'MPTO_working_2-way'!$G43)</f>
        <v>2</v>
      </c>
      <c r="F44" s="44">
        <f>IF(OR($A44="",$B44=""),"",'MPTO_working_2-way'!D43)</f>
        <v>2.0000000000000004</v>
      </c>
      <c r="G44" s="46">
        <f>IF(OR($A44="",$B44=""),"",'MPTO_working_2-way'!E43)</f>
        <v>2.0000000000000004</v>
      </c>
      <c r="H44" s="44">
        <f>IF(OR($A44="",$B44=""),"",'OddsRatio_working_2-way'!M43)</f>
        <v>2</v>
      </c>
      <c r="I44" s="44">
        <f>IF(OR($A44="",$B44=""),"",'OddsRatio_working_2-way'!N43)</f>
        <v>2</v>
      </c>
      <c r="J44" s="44">
        <f>IF('Log_working_2-way'!$D43="","",A44^('Log_working_2-way'!$D43))</f>
        <v>1.9999999999999618</v>
      </c>
      <c r="K44" s="46">
        <f>IF('Log_working_2-way'!$D43="","",B44^('Log_working_2-way'!$D43))</f>
        <v>1.9999999999999618</v>
      </c>
      <c r="L44" s="53">
        <f t="shared" si="17"/>
        <v>0.5</v>
      </c>
      <c r="M44" s="53">
        <f t="shared" si="18"/>
        <v>0.5</v>
      </c>
      <c r="N44" s="54">
        <v>141</v>
      </c>
      <c r="O44" s="54">
        <f t="shared" si="19"/>
        <v>67.943005181347161</v>
      </c>
      <c r="P44" s="54">
        <f t="shared" si="20"/>
        <v>67.943005181347161</v>
      </c>
      <c r="Q44" s="54">
        <f t="shared" si="21"/>
        <v>73.056994818652853</v>
      </c>
      <c r="R44" s="54">
        <f t="shared" si="22"/>
        <v>73.056994818652853</v>
      </c>
      <c r="S44" s="55">
        <f t="shared" si="23"/>
        <v>-5.1139896373056928</v>
      </c>
      <c r="T44" s="55">
        <f t="shared" si="24"/>
        <v>-5.1139896373056928</v>
      </c>
      <c r="U44" t="s">
        <v>43</v>
      </c>
      <c r="V44" t="s">
        <v>281</v>
      </c>
      <c r="W44" t="s">
        <v>454</v>
      </c>
      <c r="X44" t="s">
        <v>468</v>
      </c>
      <c r="Y44" s="73" t="s">
        <v>481</v>
      </c>
    </row>
    <row r="45" spans="1:25" ht="15" x14ac:dyDescent="0.25">
      <c r="A45">
        <v>1.94</v>
      </c>
      <c r="B45">
        <v>1.91</v>
      </c>
      <c r="C45" s="43">
        <f t="shared" si="0"/>
        <v>3.9024126949857019E-2</v>
      </c>
      <c r="D45" s="44">
        <f>IF(OR($A45="",$B45=""),"",A45*'MPTO_working_2-way'!$G44)</f>
        <v>2.0157068062827226</v>
      </c>
      <c r="E45" s="46">
        <f>IF(OR($A45="",$B45=""),"",B45*'MPTO_working_2-way'!$G44)</f>
        <v>1.9845360824742269</v>
      </c>
      <c r="F45" s="44">
        <f>IF(OR($A45="",$B45=""),"",'MPTO_working_2-way'!D44)</f>
        <v>2.0163247537682976</v>
      </c>
      <c r="G45" s="46">
        <f>IF(OR($A45="",$B45=""),"",'MPTO_working_2-way'!E44)</f>
        <v>1.98393746319002</v>
      </c>
      <c r="H45" s="44">
        <f>IF(OR($A45="",$B45=""),"",'OddsRatio_working_2-way'!M44)</f>
        <v>2.0163498575623611</v>
      </c>
      <c r="I45" s="44">
        <f>IF(OR($A45="",$B45=""),"",'OddsRatio_working_2-way'!N44)</f>
        <v>1.9839131599805839</v>
      </c>
      <c r="J45" s="44">
        <f>IF('Log_working_2-way'!$D44="","",A45^('Log_working_2-way'!$D44))</f>
        <v>2.0166326309725022</v>
      </c>
      <c r="K45" s="46">
        <f>IF('Log_working_2-way'!$D44="","",B45^('Log_working_2-way'!$D44))</f>
        <v>1.9836394873960235</v>
      </c>
      <c r="L45" s="53">
        <f t="shared" si="17"/>
        <v>0.4961038961038961</v>
      </c>
      <c r="M45" s="53">
        <f t="shared" si="18"/>
        <v>0.50389610389610384</v>
      </c>
      <c r="N45" s="54">
        <v>142</v>
      </c>
      <c r="O45" s="54">
        <f t="shared" si="19"/>
        <v>68.804123711340225</v>
      </c>
      <c r="P45" s="54">
        <f t="shared" si="20"/>
        <v>67.654450261780084</v>
      </c>
      <c r="Q45" s="54">
        <f t="shared" si="21"/>
        <v>74.345549738219901</v>
      </c>
      <c r="R45" s="54">
        <f t="shared" si="22"/>
        <v>73.195876288659804</v>
      </c>
      <c r="S45" s="55">
        <f t="shared" si="23"/>
        <v>-5.5414260268796767</v>
      </c>
      <c r="T45" s="55">
        <f t="shared" si="24"/>
        <v>-5.5414260268797193</v>
      </c>
      <c r="U45" t="s">
        <v>83</v>
      </c>
      <c r="V45" t="s">
        <v>283</v>
      </c>
      <c r="W45" t="s">
        <v>454</v>
      </c>
      <c r="X45" t="s">
        <v>468</v>
      </c>
      <c r="Y45" s="73" t="s">
        <v>484</v>
      </c>
    </row>
    <row r="46" spans="1:25" ht="15" x14ac:dyDescent="0.25">
      <c r="A46">
        <v>2.1</v>
      </c>
      <c r="B46">
        <v>1.76</v>
      </c>
      <c r="C46" s="43">
        <f t="shared" si="0"/>
        <v>4.4372294372294396E-2</v>
      </c>
      <c r="D46" s="44">
        <f>IF(OR($A46="",$B46=""),"",A46*'MPTO_working_2-way'!$G45)</f>
        <v>2.1931818181818183</v>
      </c>
      <c r="E46" s="46">
        <f>IF(OR($A46="",$B46=""),"",B46*'MPTO_working_2-way'!$G45)</f>
        <v>1.8380952380952382</v>
      </c>
      <c r="F46" s="44">
        <f>IF(OR($A46="",$B46=""),"",'MPTO_working_2-way'!D45)</f>
        <v>2.2026221692491061</v>
      </c>
      <c r="G46" s="46">
        <f>IF(OR($A46="",$B46=""),"",'MPTO_working_2-way'!E45)</f>
        <v>1.8315163528245788</v>
      </c>
      <c r="H46" s="44">
        <f>IF(OR($A46="",$B46=""),"",'OddsRatio_working_2-way'!M45)</f>
        <v>2.2030662579644695</v>
      </c>
      <c r="I46" s="44">
        <f>IF(OR($A46="",$B46=""),"",'OddsRatio_working_2-way'!N45)</f>
        <v>1.8312094145936331</v>
      </c>
      <c r="J46" s="44">
        <f>IF('Log_working_2-way'!$D45="","",A46^('Log_working_2-way'!$D45))</f>
        <v>2.2074389630178586</v>
      </c>
      <c r="K46" s="46">
        <f>IF('Log_working_2-way'!$D45="","",B46^('Log_working_2-way'!$D45))</f>
        <v>1.8281992138966479</v>
      </c>
      <c r="L46" s="53">
        <f t="shared" si="17"/>
        <v>0.45595854922279788</v>
      </c>
      <c r="M46" s="53">
        <f t="shared" si="18"/>
        <v>0.54404145077720201</v>
      </c>
      <c r="N46" s="54">
        <v>143</v>
      </c>
      <c r="O46" s="54">
        <f t="shared" si="19"/>
        <v>74.904761904761912</v>
      </c>
      <c r="P46" s="54">
        <f t="shared" si="20"/>
        <v>61.750000000000007</v>
      </c>
      <c r="Q46" s="54">
        <f t="shared" si="21"/>
        <v>81.250000000000014</v>
      </c>
      <c r="R46" s="54">
        <f t="shared" si="22"/>
        <v>68.095238095238088</v>
      </c>
      <c r="S46" s="55">
        <f t="shared" si="23"/>
        <v>-6.345238095238102</v>
      </c>
      <c r="T46" s="55">
        <f t="shared" si="24"/>
        <v>-6.3452380952380807</v>
      </c>
      <c r="U46" t="s">
        <v>288</v>
      </c>
      <c r="V46" t="s">
        <v>293</v>
      </c>
      <c r="W46" t="s">
        <v>454</v>
      </c>
      <c r="X46" t="s">
        <v>468</v>
      </c>
      <c r="Y46" s="73" t="s">
        <v>479</v>
      </c>
    </row>
    <row r="47" spans="1:25" ht="15" x14ac:dyDescent="0.25">
      <c r="A47">
        <v>1.98</v>
      </c>
      <c r="B47">
        <v>1.87</v>
      </c>
      <c r="C47" s="43">
        <f t="shared" si="0"/>
        <v>3.9809863339275164E-2</v>
      </c>
      <c r="D47" s="44">
        <f>IF(OR($A47="",$B47=""),"",A47*'MPTO_working_2-way'!$G46)</f>
        <v>2.0588235294117649</v>
      </c>
      <c r="E47" s="46">
        <f>IF(OR($A47="",$B47=""),"",B47*'MPTO_working_2-way'!$G46)</f>
        <v>1.9444444444444446</v>
      </c>
      <c r="F47" s="44">
        <f>IF(OR($A47="",$B47=""),"",'MPTO_working_2-way'!D46)</f>
        <v>2.0612369871402327</v>
      </c>
      <c r="G47" s="46">
        <f>IF(OR($A47="",$B47=""),"",'MPTO_working_2-way'!E46)</f>
        <v>1.9422965954991347</v>
      </c>
      <c r="H47" s="44">
        <f>IF(OR($A47="",$B47=""),"",'OddsRatio_working_2-way'!M46)</f>
        <v>2.0613372610104652</v>
      </c>
      <c r="I47" s="44">
        <f>IF(OR($A47="",$B47=""),"",'OddsRatio_working_2-way'!N46)</f>
        <v>1.9422075684480664</v>
      </c>
      <c r="J47" s="44">
        <f>IF('Log_working_2-way'!$D46="","",A47^('Log_working_2-way'!$D46))</f>
        <v>2.0624440275290437</v>
      </c>
      <c r="K47" s="46">
        <f>IF('Log_working_2-way'!$D46="","",B47^('Log_working_2-way'!$D46))</f>
        <v>1.9412260543508966</v>
      </c>
      <c r="L47" s="53">
        <f t="shared" si="17"/>
        <v>0.48571428571428565</v>
      </c>
      <c r="M47" s="53">
        <f t="shared" si="18"/>
        <v>0.51428571428571423</v>
      </c>
      <c r="N47" s="54">
        <v>144</v>
      </c>
      <c r="O47" s="54">
        <f t="shared" si="19"/>
        <v>71.27272727272728</v>
      </c>
      <c r="P47" s="54">
        <f t="shared" si="20"/>
        <v>66.994652406417117</v>
      </c>
      <c r="Q47" s="54">
        <f t="shared" si="21"/>
        <v>77.005347593582883</v>
      </c>
      <c r="R47" s="54">
        <f t="shared" si="22"/>
        <v>72.727272727272734</v>
      </c>
      <c r="S47" s="55">
        <f t="shared" si="23"/>
        <v>-5.7326203208556024</v>
      </c>
      <c r="T47" s="55">
        <f t="shared" si="24"/>
        <v>-5.7326203208556166</v>
      </c>
      <c r="U47" t="s">
        <v>290</v>
      </c>
      <c r="V47" t="s">
        <v>467</v>
      </c>
      <c r="W47" t="s">
        <v>454</v>
      </c>
      <c r="X47" t="s">
        <v>468</v>
      </c>
      <c r="Y47" s="73" t="s">
        <v>477</v>
      </c>
    </row>
    <row r="48" spans="1:25" ht="15" x14ac:dyDescent="0.25">
      <c r="A48">
        <v>1.93</v>
      </c>
      <c r="B48">
        <v>1.92</v>
      </c>
      <c r="C48" s="43">
        <f t="shared" si="0"/>
        <v>3.8968048359240282E-2</v>
      </c>
      <c r="D48" s="44">
        <f>IF(OR($A48="",$B48=""),"",A48*'MPTO_working_2-way'!$G47)</f>
        <v>2.0052083333333335</v>
      </c>
      <c r="E48" s="46">
        <f>IF(OR($A48="",$B48=""),"",B48*'MPTO_working_2-way'!$G47)</f>
        <v>1.9948186528497414</v>
      </c>
      <c r="F48" s="44">
        <f>IF(OR($A48="",$B48=""),"",'MPTO_working_2-way'!D47)</f>
        <v>2.0054118411083453</v>
      </c>
      <c r="G48" s="46">
        <f>IF(OR($A48="",$B48=""),"",'MPTO_working_2-way'!E47)</f>
        <v>1.9946172892668752</v>
      </c>
      <c r="H48" s="44">
        <f>IF(OR($A48="",$B48=""),"",'OddsRatio_working_2-way'!M47)</f>
        <v>2.0054200938997546</v>
      </c>
      <c r="I48" s="44">
        <f>IF(OR($A48="",$B48=""),"",'OddsRatio_working_2-way'!N47)</f>
        <v>1.9946091251481448</v>
      </c>
      <c r="J48" s="44">
        <f>IF('Log_working_2-way'!$D47="","",A48^('Log_working_2-way'!$D47))</f>
        <v>2.0055131845379748</v>
      </c>
      <c r="K48" s="46">
        <f>IF('Log_working_2-way'!$D47="","",B48^('Log_working_2-way'!$D47))</f>
        <v>1.9945170440100763</v>
      </c>
      <c r="L48" s="53">
        <f t="shared" si="17"/>
        <v>0.49870129870129865</v>
      </c>
      <c r="M48" s="53">
        <f t="shared" si="18"/>
        <v>0.50129870129870124</v>
      </c>
      <c r="N48" s="54">
        <v>145</v>
      </c>
      <c r="O48" s="54">
        <f t="shared" si="19"/>
        <v>69.870466321243512</v>
      </c>
      <c r="P48" s="54">
        <f t="shared" si="20"/>
        <v>69.479166666666657</v>
      </c>
      <c r="Q48" s="54">
        <f t="shared" si="21"/>
        <v>75.520833333333343</v>
      </c>
      <c r="R48" s="54">
        <f t="shared" si="22"/>
        <v>75.129533678756488</v>
      </c>
      <c r="S48" s="55">
        <f t="shared" si="23"/>
        <v>-5.6503670120898306</v>
      </c>
      <c r="T48" s="55">
        <f t="shared" si="24"/>
        <v>-5.6503670120898306</v>
      </c>
      <c r="U48" t="s">
        <v>292</v>
      </c>
      <c r="V48" t="s">
        <v>291</v>
      </c>
      <c r="W48" t="s">
        <v>454</v>
      </c>
      <c r="X48" t="s">
        <v>468</v>
      </c>
      <c r="Y48" s="73" t="s">
        <v>474</v>
      </c>
    </row>
    <row r="49" spans="1:25" ht="15" x14ac:dyDescent="0.25">
      <c r="A49">
        <v>2.4</v>
      </c>
      <c r="B49">
        <v>1.6</v>
      </c>
      <c r="C49" s="43">
        <f t="shared" si="0"/>
        <v>4.1666666666666741E-2</v>
      </c>
      <c r="D49" s="44">
        <f>IF(OR($A49="",$B49=""),"",A49*'MPTO_working_2-way'!$G48)</f>
        <v>2.5</v>
      </c>
      <c r="E49" s="46">
        <f>IF(OR($A49="",$B49=""),"",B49*'MPTO_working_2-way'!$G48)</f>
        <v>1.666666666666667</v>
      </c>
      <c r="F49" s="44">
        <f>IF(OR($A49="",$B49=""),"",'MPTO_working_2-way'!D48)</f>
        <v>2.5263157894736841</v>
      </c>
      <c r="G49" s="46">
        <f>IF(OR($A49="",$B49=""),"",'MPTO_working_2-way'!E48)</f>
        <v>1.6551724137931036</v>
      </c>
      <c r="H49" s="44">
        <f>IF(OR($A49="",$B49=""),"",'OddsRatio_working_2-way'!M48)</f>
        <v>2.5275252316519468</v>
      </c>
      <c r="I49" s="44">
        <f>IF(OR($A49="",$B49=""),"",'OddsRatio_working_2-way'!N48)</f>
        <v>1.6546536707079771</v>
      </c>
      <c r="J49" s="44">
        <f>IF('Log_working_2-way'!$D48="","",A49^('Log_working_2-way'!$D48))</f>
        <v>2.5398728286377308</v>
      </c>
      <c r="K49" s="46">
        <f>IF('Log_working_2-way'!$D48="","",B49^('Log_working_2-way'!$D48))</f>
        <v>1.6494042763805412</v>
      </c>
      <c r="L49" s="53">
        <f t="shared" si="17"/>
        <v>0.4</v>
      </c>
      <c r="M49" s="53">
        <f t="shared" si="18"/>
        <v>0.59999999999999987</v>
      </c>
      <c r="N49" s="54">
        <v>146</v>
      </c>
      <c r="O49" s="54">
        <f t="shared" si="19"/>
        <v>85.166666666666657</v>
      </c>
      <c r="P49" s="54">
        <f t="shared" si="20"/>
        <v>54.750000000000014</v>
      </c>
      <c r="Q49" s="54">
        <f t="shared" si="21"/>
        <v>91.25</v>
      </c>
      <c r="R49" s="54">
        <f t="shared" si="22"/>
        <v>60.833333333333336</v>
      </c>
      <c r="S49" s="55">
        <f t="shared" si="23"/>
        <v>-6.0833333333333428</v>
      </c>
      <c r="T49" s="55">
        <f t="shared" si="24"/>
        <v>-6.0833333333333215</v>
      </c>
      <c r="U49" t="s">
        <v>294</v>
      </c>
      <c r="V49" t="s">
        <v>286</v>
      </c>
      <c r="W49" t="s">
        <v>454</v>
      </c>
      <c r="X49" t="s">
        <v>468</v>
      </c>
      <c r="Y49" s="73" t="s">
        <v>478</v>
      </c>
    </row>
    <row r="50" spans="1:25" ht="15" x14ac:dyDescent="0.25">
      <c r="A50">
        <v>2.14</v>
      </c>
      <c r="B50">
        <v>1.74</v>
      </c>
      <c r="C50" s="43">
        <f t="shared" si="0"/>
        <v>4.200236330432916E-2</v>
      </c>
      <c r="D50" s="44">
        <f>IF(OR($A50="",$B50=""),"",A50*'MPTO_working_2-way'!$G49)</f>
        <v>2.2298850574712645</v>
      </c>
      <c r="E50" s="46">
        <f>IF(OR($A50="",$B50=""),"",B50*'MPTO_working_2-way'!$G49)</f>
        <v>1.8130841121495327</v>
      </c>
      <c r="F50" s="44">
        <f>IF(OR($A50="",$B50=""),"",'MPTO_working_2-way'!D49)</f>
        <v>2.2407028523288002</v>
      </c>
      <c r="G50" s="46">
        <f>IF(OR($A50="",$B50=""),"",'MPTO_working_2-way'!E49)</f>
        <v>1.8059947618585701</v>
      </c>
      <c r="H50" s="44">
        <f>IF(OR($A50="",$B50=""),"",'OddsRatio_working_2-way'!M49)</f>
        <v>2.2411851354816257</v>
      </c>
      <c r="I50" s="44">
        <f>IF(OR($A50="",$B50=""),"",'OddsRatio_working_2-way'!N49)</f>
        <v>1.8056815791722833</v>
      </c>
      <c r="J50" s="44">
        <f>IF('Log_working_2-way'!$D49="","",A50^('Log_working_2-way'!$D49))</f>
        <v>2.2461922009554618</v>
      </c>
      <c r="K50" s="46">
        <f>IF('Log_working_2-way'!$D49="","",B50^('Log_working_2-way'!$D49))</f>
        <v>1.8024444377303941</v>
      </c>
      <c r="L50" s="53">
        <f t="shared" si="17"/>
        <v>0.44845360824742264</v>
      </c>
      <c r="M50" s="53">
        <f t="shared" si="18"/>
        <v>0.55154639175257736</v>
      </c>
      <c r="N50" s="54">
        <v>147</v>
      </c>
      <c r="O50" s="54">
        <f t="shared" si="19"/>
        <v>78.308411214953296</v>
      </c>
      <c r="P50" s="54">
        <f t="shared" si="20"/>
        <v>62.517241379310342</v>
      </c>
      <c r="Q50" s="54">
        <f t="shared" si="21"/>
        <v>84.482758620689651</v>
      </c>
      <c r="R50" s="54">
        <f t="shared" si="22"/>
        <v>68.691588785046733</v>
      </c>
      <c r="S50" s="55">
        <f t="shared" si="23"/>
        <v>-6.1743474057363557</v>
      </c>
      <c r="T50" s="55">
        <f t="shared" si="24"/>
        <v>-6.1743474057363912</v>
      </c>
      <c r="U50" t="s">
        <v>280</v>
      </c>
      <c r="V50" t="s">
        <v>289</v>
      </c>
      <c r="W50" t="s">
        <v>454</v>
      </c>
      <c r="X50" t="s">
        <v>468</v>
      </c>
      <c r="Y50" s="73" t="s">
        <v>485</v>
      </c>
    </row>
    <row r="51" spans="1:25" ht="15" x14ac:dyDescent="0.25">
      <c r="A51">
        <v>2.15</v>
      </c>
      <c r="B51">
        <v>1.73</v>
      </c>
      <c r="C51" s="43">
        <f t="shared" si="0"/>
        <v>4.3150961150692391E-2</v>
      </c>
      <c r="D51" s="44">
        <f>IF(OR($A51="",$B51=""),"",A51*'MPTO_working_2-way'!$G50)</f>
        <v>2.2427745664739884</v>
      </c>
      <c r="E51" s="46">
        <f>IF(OR($A51="",$B51=""),"",B51*'MPTO_working_2-way'!$G50)</f>
        <v>1.8046511627906978</v>
      </c>
      <c r="F51" s="44">
        <f>IF(OR($A51="",$B51=""),"",'MPTO_working_2-way'!D50)</f>
        <v>2.2545840278830127</v>
      </c>
      <c r="G51" s="46">
        <f>IF(OR($A51="",$B51=""),"",'MPTO_working_2-way'!E50)</f>
        <v>1.7970769416596208</v>
      </c>
      <c r="H51" s="44">
        <f>IF(OR($A51="",$B51=""),"",'OddsRatio_working_2-way'!M50)</f>
        <v>2.2551264740070716</v>
      </c>
      <c r="I51" s="44">
        <f>IF(OR($A51="",$B51=""),"",'OddsRatio_working_2-way'!N50)</f>
        <v>1.7967324574131842</v>
      </c>
      <c r="J51" s="44">
        <f>IF('Log_working_2-way'!$D50="","",A51^('Log_working_2-way'!$D50))</f>
        <v>2.2606025771636125</v>
      </c>
      <c r="K51" s="46">
        <f>IF('Log_working_2-way'!$D50="","",B51^('Log_working_2-way'!$D50))</f>
        <v>1.7932714228219797</v>
      </c>
      <c r="L51" s="53">
        <f t="shared" si="17"/>
        <v>0.44587628865979384</v>
      </c>
      <c r="M51" s="53">
        <f t="shared" si="18"/>
        <v>0.5541237113402061</v>
      </c>
      <c r="N51" s="54">
        <v>148</v>
      </c>
      <c r="O51" s="54">
        <f t="shared" si="19"/>
        <v>79.16279069767441</v>
      </c>
      <c r="P51" s="54">
        <f t="shared" si="20"/>
        <v>62.450867052023135</v>
      </c>
      <c r="Q51" s="54">
        <f t="shared" si="21"/>
        <v>85.549132947976886</v>
      </c>
      <c r="R51" s="54">
        <f t="shared" si="22"/>
        <v>68.837209302325576</v>
      </c>
      <c r="S51" s="55">
        <f t="shared" si="23"/>
        <v>-6.3863422503024765</v>
      </c>
      <c r="T51" s="55">
        <f t="shared" si="24"/>
        <v>-6.386342250302441</v>
      </c>
      <c r="U51" t="s">
        <v>296</v>
      </c>
      <c r="V51" t="s">
        <v>301</v>
      </c>
      <c r="W51" t="s">
        <v>449</v>
      </c>
      <c r="X51" t="s">
        <v>468</v>
      </c>
      <c r="Y51" s="73" t="s">
        <v>474</v>
      </c>
    </row>
    <row r="52" spans="1:25" ht="15" x14ac:dyDescent="0.25">
      <c r="A52">
        <v>2.15</v>
      </c>
      <c r="B52">
        <v>1.73</v>
      </c>
      <c r="C52" s="43">
        <f t="shared" si="0"/>
        <v>4.3150961150692391E-2</v>
      </c>
      <c r="D52" s="44">
        <f>IF(OR($A52="",$B52=""),"",A52*'MPTO_working_2-way'!$G51)</f>
        <v>2.2427745664739884</v>
      </c>
      <c r="E52" s="46">
        <f>IF(OR($A52="",$B52=""),"",B52*'MPTO_working_2-way'!$G51)</f>
        <v>1.8046511627906978</v>
      </c>
      <c r="F52" s="44">
        <f>IF(OR($A52="",$B52=""),"",'MPTO_working_2-way'!D51)</f>
        <v>2.2545840278830127</v>
      </c>
      <c r="G52" s="46">
        <f>IF(OR($A52="",$B52=""),"",'MPTO_working_2-way'!E51)</f>
        <v>1.7970769416596208</v>
      </c>
      <c r="H52" s="44">
        <f>IF(OR($A52="",$B52=""),"",'OddsRatio_working_2-way'!M51)</f>
        <v>2.2551264740070716</v>
      </c>
      <c r="I52" s="44">
        <f>IF(OR($A52="",$B52=""),"",'OddsRatio_working_2-way'!N51)</f>
        <v>1.7967324574131842</v>
      </c>
      <c r="J52" s="44">
        <f>IF('Log_working_2-way'!$D51="","",A52^('Log_working_2-way'!$D51))</f>
        <v>2.2606025771636125</v>
      </c>
      <c r="K52" s="46">
        <f>IF('Log_working_2-way'!$D51="","",B52^('Log_working_2-way'!$D51))</f>
        <v>1.7932714228219797</v>
      </c>
      <c r="L52" s="53">
        <f t="shared" si="17"/>
        <v>0.44587628865979384</v>
      </c>
      <c r="M52" s="53">
        <f t="shared" si="18"/>
        <v>0.5541237113402061</v>
      </c>
      <c r="N52" s="54">
        <v>149</v>
      </c>
      <c r="O52" s="54">
        <f t="shared" si="19"/>
        <v>79.697674418604635</v>
      </c>
      <c r="P52" s="54">
        <f t="shared" si="20"/>
        <v>62.872832369942188</v>
      </c>
      <c r="Q52" s="54">
        <f t="shared" si="21"/>
        <v>86.127167630057812</v>
      </c>
      <c r="R52" s="54">
        <f t="shared" si="22"/>
        <v>69.302325581395351</v>
      </c>
      <c r="S52" s="55">
        <f t="shared" si="23"/>
        <v>-6.4294932114531775</v>
      </c>
      <c r="T52" s="55">
        <f t="shared" si="24"/>
        <v>-6.4294932114531633</v>
      </c>
      <c r="U52" t="s">
        <v>297</v>
      </c>
      <c r="V52" t="s">
        <v>304</v>
      </c>
      <c r="W52" t="s">
        <v>449</v>
      </c>
      <c r="X52" t="s">
        <v>468</v>
      </c>
      <c r="Y52" s="73" t="s">
        <v>478</v>
      </c>
    </row>
    <row r="53" spans="1:25" ht="15" x14ac:dyDescent="0.25">
      <c r="A53">
        <v>2.0699999999999998</v>
      </c>
      <c r="B53">
        <v>1.79</v>
      </c>
      <c r="C53" s="43">
        <f t="shared" si="0"/>
        <v>4.17510053167085E-2</v>
      </c>
      <c r="D53" s="44">
        <f>IF(OR($A53="",$B53=""),"",A53*'MPTO_working_2-way'!$G52)</f>
        <v>2.1564245810055866</v>
      </c>
      <c r="E53" s="46">
        <f>IF(OR($A53="",$B53=""),"",B53*'MPTO_working_2-way'!$G52)</f>
        <v>1.8647342995169083</v>
      </c>
      <c r="F53" s="44">
        <f>IF(OR($A53="",$B53=""),"",'MPTO_working_2-way'!D52)</f>
        <v>2.1634893294018038</v>
      </c>
      <c r="G53" s="46">
        <f>IF(OR($A53="",$B53=""),"",'MPTO_working_2-way'!E52)</f>
        <v>1.8594836022382255</v>
      </c>
      <c r="H53" s="44">
        <f>IF(OR($A53="",$B53=""),"",'OddsRatio_working_2-way'!M52)</f>
        <v>2.1637999741136076</v>
      </c>
      <c r="I53" s="44">
        <f>IF(OR($A53="",$B53=""),"",'OddsRatio_working_2-way'!N52)</f>
        <v>1.8592541864950944</v>
      </c>
      <c r="J53" s="44">
        <f>IF('Log_working_2-way'!$D52="","",A53^('Log_working_2-way'!$D52))</f>
        <v>2.167058235858538</v>
      </c>
      <c r="K53" s="46">
        <f>IF('Log_working_2-way'!$D52="","",B53^('Log_working_2-way'!$D52))</f>
        <v>1.8568552701777588</v>
      </c>
      <c r="L53" s="53">
        <f t="shared" si="17"/>
        <v>0.46373056994818651</v>
      </c>
      <c r="M53" s="53">
        <f t="shared" si="18"/>
        <v>0.53626943005181349</v>
      </c>
      <c r="N53" s="54">
        <v>150</v>
      </c>
      <c r="O53" s="54">
        <f t="shared" si="19"/>
        <v>77.536231884057983</v>
      </c>
      <c r="P53" s="54">
        <f t="shared" si="20"/>
        <v>66.201117318435749</v>
      </c>
      <c r="Q53" s="54">
        <f t="shared" si="21"/>
        <v>83.798882681564237</v>
      </c>
      <c r="R53" s="54">
        <f t="shared" si="22"/>
        <v>72.463768115942031</v>
      </c>
      <c r="S53" s="55">
        <f t="shared" si="23"/>
        <v>-6.2626507975062538</v>
      </c>
      <c r="T53" s="55">
        <f t="shared" si="24"/>
        <v>-6.2626507975062822</v>
      </c>
      <c r="U53" t="s">
        <v>298</v>
      </c>
      <c r="V53" t="s">
        <v>305</v>
      </c>
      <c r="W53" t="s">
        <v>449</v>
      </c>
      <c r="X53" t="s">
        <v>468</v>
      </c>
      <c r="Y53" s="73" t="s">
        <v>473</v>
      </c>
    </row>
    <row r="54" spans="1:25" ht="15" x14ac:dyDescent="0.25">
      <c r="A54">
        <v>2.06</v>
      </c>
      <c r="B54">
        <v>1.81</v>
      </c>
      <c r="C54" s="43">
        <f t="shared" si="0"/>
        <v>3.7923081049187513E-2</v>
      </c>
      <c r="D54" s="44">
        <f>IF(OR($A54="",$B54=""),"",A54*'MPTO_working_2-way'!$G53)</f>
        <v>2.1381215469613264</v>
      </c>
      <c r="E54" s="46">
        <f>IF(OR($A54="",$B54=""),"",B54*'MPTO_working_2-way'!$G53)</f>
        <v>1.8786407766990294</v>
      </c>
      <c r="F54" s="44">
        <f>IF(OR($A54="",$B54=""),"",'MPTO_working_2-way'!D53)</f>
        <v>2.1437359857413907</v>
      </c>
      <c r="G54" s="46">
        <f>IF(OR($A54="",$B54=""),"",'MPTO_working_2-way'!E53)</f>
        <v>1.8743276529432467</v>
      </c>
      <c r="H54" s="44">
        <f>IF(OR($A54="",$B54=""),"",'OddsRatio_working_2-way'!M53)</f>
        <v>2.1439589045541121</v>
      </c>
      <c r="I54" s="44">
        <f>IF(OR($A54="",$B54=""),"",'OddsRatio_working_2-way'!N53)</f>
        <v>1.8741572761215382</v>
      </c>
      <c r="J54" s="44">
        <f>IF('Log_working_2-way'!$D53="","",A54^('Log_working_2-way'!$D53))</f>
        <v>2.1465366309290381</v>
      </c>
      <c r="K54" s="46">
        <f>IF('Log_working_2-way'!$D53="","",B54^('Log_working_2-way'!$D53))</f>
        <v>1.8721919326638379</v>
      </c>
      <c r="L54" s="53">
        <f t="shared" si="17"/>
        <v>0.46770025839793272</v>
      </c>
      <c r="M54" s="53">
        <f t="shared" si="18"/>
        <v>0.53229974160206706</v>
      </c>
      <c r="N54" s="54">
        <v>151</v>
      </c>
      <c r="O54" s="54">
        <f t="shared" si="19"/>
        <v>77.699029126213588</v>
      </c>
      <c r="P54" s="54">
        <f t="shared" si="20"/>
        <v>67.574585635359128</v>
      </c>
      <c r="Q54" s="54">
        <f t="shared" si="21"/>
        <v>83.425414364640886</v>
      </c>
      <c r="R54" s="54">
        <f t="shared" si="22"/>
        <v>73.300970873786412</v>
      </c>
      <c r="S54" s="55">
        <f t="shared" si="23"/>
        <v>-5.726385238427298</v>
      </c>
      <c r="T54" s="55">
        <f t="shared" si="24"/>
        <v>-5.7263852384272838</v>
      </c>
      <c r="U54" t="s">
        <v>245</v>
      </c>
      <c r="V54" t="s">
        <v>307</v>
      </c>
      <c r="W54" t="s">
        <v>449</v>
      </c>
      <c r="X54" t="s">
        <v>468</v>
      </c>
      <c r="Y54" s="73" t="s">
        <v>479</v>
      </c>
    </row>
    <row r="55" spans="1:25" ht="15" x14ac:dyDescent="0.25">
      <c r="A55">
        <v>2.08</v>
      </c>
      <c r="B55">
        <v>1.78</v>
      </c>
      <c r="C55" s="43">
        <f t="shared" si="0"/>
        <v>4.2566983578219642E-2</v>
      </c>
      <c r="D55" s="44">
        <f>IF(OR($A55="",$B55=""),"",A55*'MPTO_working_2-way'!$G54)</f>
        <v>2.1685393258426968</v>
      </c>
      <c r="E55" s="46">
        <f>IF(OR($A55="",$B55=""),"",B55*'MPTO_working_2-way'!$G54)</f>
        <v>1.8557692307692311</v>
      </c>
      <c r="F55" s="44">
        <f>IF(OR($A55="",$B55=""),"",'MPTO_working_2-way'!D54)</f>
        <v>2.1763461086292031</v>
      </c>
      <c r="G55" s="46">
        <f>IF(OR($A55="",$B55=""),"",'MPTO_working_2-way'!E54)</f>
        <v>1.8500899460323807</v>
      </c>
      <c r="H55" s="44">
        <f>IF(OR($A55="",$B55=""),"",'OddsRatio_working_2-way'!M54)</f>
        <v>2.1766968108291049</v>
      </c>
      <c r="I55" s="44">
        <f>IF(OR($A55="",$B55=""),"",'OddsRatio_working_2-way'!N54)</f>
        <v>1.8498365855987975</v>
      </c>
      <c r="J55" s="44">
        <f>IF('Log_working_2-way'!$D54="","",A55^('Log_working_2-way'!$D54))</f>
        <v>2.180302148833781</v>
      </c>
      <c r="K55" s="46">
        <f>IF('Log_working_2-way'!$D54="","",B55^('Log_working_2-way'!$D54))</f>
        <v>1.8472406840805713</v>
      </c>
      <c r="L55" s="53">
        <f t="shared" si="17"/>
        <v>0.46113989637305697</v>
      </c>
      <c r="M55" s="53">
        <f t="shared" si="18"/>
        <v>0.53886010362694292</v>
      </c>
      <c r="N55" s="54">
        <v>152</v>
      </c>
      <c r="O55" s="54">
        <f t="shared" si="19"/>
        <v>78.923076923076934</v>
      </c>
      <c r="P55" s="54">
        <f t="shared" si="20"/>
        <v>66.606741573033716</v>
      </c>
      <c r="Q55" s="54">
        <f t="shared" si="21"/>
        <v>85.393258426966298</v>
      </c>
      <c r="R55" s="54">
        <f t="shared" si="22"/>
        <v>73.076923076923066</v>
      </c>
      <c r="S55" s="55">
        <f t="shared" si="23"/>
        <v>-6.4701815038893642</v>
      </c>
      <c r="T55" s="55">
        <f t="shared" si="24"/>
        <v>-6.47018150388935</v>
      </c>
      <c r="U55" t="s">
        <v>300</v>
      </c>
      <c r="V55" t="s">
        <v>303</v>
      </c>
      <c r="W55" t="s">
        <v>449</v>
      </c>
      <c r="X55" t="s">
        <v>468</v>
      </c>
      <c r="Y55" s="73" t="s">
        <v>478</v>
      </c>
    </row>
    <row r="56" spans="1:25" ht="15" x14ac:dyDescent="0.25">
      <c r="A56">
        <v>2.15</v>
      </c>
      <c r="B56">
        <v>1.73</v>
      </c>
      <c r="C56" s="43">
        <f t="shared" si="0"/>
        <v>4.3150961150692391E-2</v>
      </c>
      <c r="D56" s="44">
        <f>IF(OR($A56="",$B56=""),"",A56*'MPTO_working_2-way'!$G55)</f>
        <v>2.2427745664739884</v>
      </c>
      <c r="E56" s="46">
        <f>IF(OR($A56="",$B56=""),"",B56*'MPTO_working_2-way'!$G55)</f>
        <v>1.8046511627906978</v>
      </c>
      <c r="F56" s="44">
        <f>IF(OR($A56="",$B56=""),"",'MPTO_working_2-way'!D55)</f>
        <v>2.2545840278830127</v>
      </c>
      <c r="G56" s="46">
        <f>IF(OR($A56="",$B56=""),"",'MPTO_working_2-way'!E55)</f>
        <v>1.7970769416596208</v>
      </c>
      <c r="H56" s="44">
        <f>IF(OR($A56="",$B56=""),"",'OddsRatio_working_2-way'!M55)</f>
        <v>2.2551264740070716</v>
      </c>
      <c r="I56" s="44">
        <f>IF(OR($A56="",$B56=""),"",'OddsRatio_working_2-way'!N55)</f>
        <v>1.7967324574131842</v>
      </c>
      <c r="J56" s="44">
        <f>IF('Log_working_2-way'!$D55="","",A56^('Log_working_2-way'!$D55))</f>
        <v>2.2606025771636125</v>
      </c>
      <c r="K56" s="46">
        <f>IF('Log_working_2-way'!$D55="","",B56^('Log_working_2-way'!$D55))</f>
        <v>1.7932714228219797</v>
      </c>
      <c r="L56" s="53">
        <f t="shared" si="17"/>
        <v>0.44587628865979384</v>
      </c>
      <c r="M56" s="53">
        <f t="shared" si="18"/>
        <v>0.5541237113402061</v>
      </c>
      <c r="N56" s="54">
        <v>153</v>
      </c>
      <c r="O56" s="54">
        <f t="shared" si="19"/>
        <v>81.837209302325576</v>
      </c>
      <c r="P56" s="54">
        <f t="shared" si="20"/>
        <v>64.560693641618499</v>
      </c>
      <c r="Q56" s="54">
        <f t="shared" si="21"/>
        <v>88.439306358381515</v>
      </c>
      <c r="R56" s="54">
        <f t="shared" si="22"/>
        <v>71.162790697674424</v>
      </c>
      <c r="S56" s="55">
        <f t="shared" si="23"/>
        <v>-6.6020970560559391</v>
      </c>
      <c r="T56" s="55">
        <f t="shared" si="24"/>
        <v>-6.6020970560559249</v>
      </c>
      <c r="U56" t="s">
        <v>302</v>
      </c>
      <c r="V56" t="s">
        <v>246</v>
      </c>
      <c r="W56" t="s">
        <v>449</v>
      </c>
      <c r="X56" t="s">
        <v>468</v>
      </c>
      <c r="Y56" s="73" t="s">
        <v>478</v>
      </c>
    </row>
    <row r="57" spans="1:25" ht="15" x14ac:dyDescent="0.25">
      <c r="A57">
        <v>2.0099999999999998</v>
      </c>
      <c r="B57">
        <v>1.85</v>
      </c>
      <c r="C57" s="43">
        <f t="shared" si="0"/>
        <v>3.80529783514858E-2</v>
      </c>
      <c r="D57" s="44">
        <f>IF(OR($A57="",$B57=""),"",A57*'MPTO_working_2-way'!$G56)</f>
        <v>2.086486486486486</v>
      </c>
      <c r="E57" s="46">
        <f>IF(OR($A57="",$B57=""),"",B57*'MPTO_working_2-way'!$G56)</f>
        <v>1.9203980099502489</v>
      </c>
      <c r="F57" s="44">
        <f>IF(OR($A57="",$B57=""),"",'MPTO_working_2-way'!D56)</f>
        <v>2.0899255304201207</v>
      </c>
      <c r="G57" s="46">
        <f>IF(OR($A57="",$B57=""),"",'MPTO_working_2-way'!E56)</f>
        <v>1.9174938764986464</v>
      </c>
      <c r="H57" s="44">
        <f>IF(OR($A57="",$B57=""),"",'OddsRatio_working_2-way'!M56)</f>
        <v>2.0900620597551534</v>
      </c>
      <c r="I57" s="44">
        <f>IF(OR($A57="",$B57=""),"",'OddsRatio_working_2-way'!N56)</f>
        <v>1.91737896118008</v>
      </c>
      <c r="J57" s="44">
        <f>IF('Log_working_2-way'!$D56="","",A57^('Log_working_2-way'!$D56))</f>
        <v>2.0916381493676872</v>
      </c>
      <c r="K57" s="46">
        <f>IF('Log_working_2-way'!$D56="","",B57^('Log_working_2-way'!$D56))</f>
        <v>1.9160544641822177</v>
      </c>
      <c r="L57" s="53">
        <f t="shared" si="17"/>
        <v>0.47927461139896382</v>
      </c>
      <c r="M57" s="53">
        <f t="shared" si="18"/>
        <v>0.52072538860103623</v>
      </c>
      <c r="N57" s="54">
        <v>154</v>
      </c>
      <c r="O57" s="54">
        <f t="shared" si="19"/>
        <v>77.383084577114417</v>
      </c>
      <c r="P57" s="54">
        <f t="shared" si="20"/>
        <v>70.756756756756758</v>
      </c>
      <c r="Q57" s="54">
        <f t="shared" si="21"/>
        <v>83.243243243243228</v>
      </c>
      <c r="R57" s="54">
        <f t="shared" si="22"/>
        <v>76.616915422885583</v>
      </c>
      <c r="S57" s="55">
        <f t="shared" si="23"/>
        <v>-5.860158666128811</v>
      </c>
      <c r="T57" s="55">
        <f t="shared" si="24"/>
        <v>-5.8601586661288252</v>
      </c>
      <c r="U57" t="s">
        <v>306</v>
      </c>
      <c r="V57" t="s">
        <v>299</v>
      </c>
      <c r="W57" t="s">
        <v>449</v>
      </c>
      <c r="X57" t="s">
        <v>468</v>
      </c>
      <c r="Y57" s="66" t="s">
        <v>476</v>
      </c>
    </row>
    <row r="58" spans="1:25" ht="15" x14ac:dyDescent="0.25">
      <c r="A58">
        <v>1.97</v>
      </c>
      <c r="B58">
        <v>1.85</v>
      </c>
      <c r="C58" s="43">
        <f t="shared" si="0"/>
        <v>4.8154753738510081E-2</v>
      </c>
      <c r="D58" s="44">
        <f>IF(OR($A58="",$B58=""),"",A58*'MPTO_working_2-way'!$G57)</f>
        <v>2.0648648648648646</v>
      </c>
      <c r="E58" s="46">
        <f>IF(OR($A58="",$B58=""),"",B58*'MPTO_working_2-way'!$G57)</f>
        <v>1.9390862944162437</v>
      </c>
      <c r="F58" s="44">
        <f>IF(OR($A58="",$B58=""),"",'MPTO_working_2-way'!D57)</f>
        <v>2.0680947652149242</v>
      </c>
      <c r="G58" s="46">
        <f>IF(OR($A58="",$B58=""),"",'MPTO_working_2-way'!E57)</f>
        <v>1.9362465134812061</v>
      </c>
      <c r="H58" s="44">
        <f>IF(OR($A58="",$B58=""),"",'OddsRatio_working_2-way'!M57)</f>
        <v>2.0682586159672365</v>
      </c>
      <c r="I58" s="44">
        <f>IF(OR($A58="",$B58=""),"",'OddsRatio_working_2-way'!N57)</f>
        <v>1.936102910899125</v>
      </c>
      <c r="J58" s="44">
        <f>IF('Log_working_2-way'!$D57="","",A58^('Log_working_2-way'!$D57))</f>
        <v>2.0697515219465816</v>
      </c>
      <c r="K58" s="46">
        <f>IF('Log_working_2-way'!$D57="","",B58^('Log_working_2-way'!$D57))</f>
        <v>1.9347965200176827</v>
      </c>
      <c r="L58" s="53">
        <f t="shared" si="17"/>
        <v>0.48429319371727753</v>
      </c>
      <c r="M58" s="53">
        <f t="shared" si="18"/>
        <v>0.51570680628272247</v>
      </c>
      <c r="N58" s="54">
        <v>155</v>
      </c>
      <c r="O58" s="54">
        <f t="shared" si="19"/>
        <v>76.319796954314725</v>
      </c>
      <c r="P58" s="54">
        <f t="shared" si="20"/>
        <v>71.21621621621621</v>
      </c>
      <c r="Q58" s="54">
        <f t="shared" si="21"/>
        <v>83.783783783783775</v>
      </c>
      <c r="R58" s="54">
        <f t="shared" si="22"/>
        <v>78.680203045685275</v>
      </c>
      <c r="S58" s="55">
        <f t="shared" si="23"/>
        <v>-7.4639868294690501</v>
      </c>
      <c r="T58" s="55">
        <f t="shared" si="24"/>
        <v>-7.4639868294690643</v>
      </c>
      <c r="U58" t="s">
        <v>311</v>
      </c>
      <c r="V58" t="s">
        <v>314</v>
      </c>
      <c r="W58" t="s">
        <v>455</v>
      </c>
      <c r="X58" t="s">
        <v>468</v>
      </c>
      <c r="Y58" s="73" t="s">
        <v>478</v>
      </c>
    </row>
    <row r="59" spans="1:25" ht="15" x14ac:dyDescent="0.25">
      <c r="A59">
        <v>1.86</v>
      </c>
      <c r="B59">
        <v>1.95</v>
      </c>
      <c r="C59" s="43">
        <f t="shared" si="0"/>
        <v>5.0454921422663279E-2</v>
      </c>
      <c r="D59" s="44">
        <f>IF(OR($A59="",$B59=""),"",A59*'MPTO_working_2-way'!$G58)</f>
        <v>1.9538461538461538</v>
      </c>
      <c r="E59" s="46">
        <f>IF(OR($A59="",$B59=""),"",B59*'MPTO_working_2-way'!$G58)</f>
        <v>2.0483870967741935</v>
      </c>
      <c r="F59" s="44">
        <f>IF(OR($A59="",$B59=""),"",'MPTO_working_2-way'!D58)</f>
        <v>1.9515738498789346</v>
      </c>
      <c r="G59" s="46">
        <f>IF(OR($A59="",$B59=""),"",'MPTO_working_2-way'!E58)</f>
        <v>2.0508905852417301</v>
      </c>
      <c r="H59" s="44">
        <f>IF(OR($A59="",$B59=""),"",'OddsRatio_working_2-way'!M58)</f>
        <v>1.9514531821875092</v>
      </c>
      <c r="I59" s="44">
        <f>IF(OR($A59="",$B59=""),"",'OddsRatio_working_2-way'!N58)</f>
        <v>2.0510238640443412</v>
      </c>
      <c r="J59" s="44">
        <f>IF('Log_working_2-way'!$D58="","",A59^('Log_working_2-way'!$D58))</f>
        <v>1.9504053393638028</v>
      </c>
      <c r="K59" s="46">
        <f>IF('Log_working_2-way'!$D58="","",B59^('Log_working_2-way'!$D58))</f>
        <v>2.0521826410070227</v>
      </c>
      <c r="L59" s="53">
        <f t="shared" si="17"/>
        <v>0.51181102362204722</v>
      </c>
      <c r="M59" s="53">
        <f t="shared" si="18"/>
        <v>0.48818897637795278</v>
      </c>
      <c r="N59" s="54">
        <v>156</v>
      </c>
      <c r="O59" s="54">
        <f t="shared" si="19"/>
        <v>72.129032258064527</v>
      </c>
      <c r="P59" s="54">
        <f t="shared" si="20"/>
        <v>76</v>
      </c>
      <c r="Q59" s="54">
        <f t="shared" si="21"/>
        <v>80.000000000000014</v>
      </c>
      <c r="R59" s="54">
        <f t="shared" si="22"/>
        <v>83.870967741935473</v>
      </c>
      <c r="S59" s="55">
        <f t="shared" si="23"/>
        <v>-7.8709677419354875</v>
      </c>
      <c r="T59" s="55">
        <f t="shared" si="24"/>
        <v>-7.8709677419354733</v>
      </c>
      <c r="U59" t="s">
        <v>312</v>
      </c>
      <c r="V59" t="s">
        <v>324</v>
      </c>
      <c r="W59" t="s">
        <v>455</v>
      </c>
      <c r="X59" t="s">
        <v>468</v>
      </c>
      <c r="Y59" s="73" t="s">
        <v>478</v>
      </c>
    </row>
    <row r="60" spans="1:25" ht="15" x14ac:dyDescent="0.25">
      <c r="A60">
        <v>1.87</v>
      </c>
      <c r="B60">
        <v>1.95</v>
      </c>
      <c r="C60" s="43">
        <f t="shared" si="0"/>
        <v>4.7579871109282745E-2</v>
      </c>
      <c r="D60" s="44">
        <f>IF(OR($A60="",$B60=""),"",A60*'MPTO_working_2-way'!$G59)</f>
        <v>1.9589743589743589</v>
      </c>
      <c r="E60" s="46">
        <f>IF(OR($A60="",$B60=""),"",B60*'MPTO_working_2-way'!$G59)</f>
        <v>2.0427807486631013</v>
      </c>
      <c r="F60" s="44">
        <f>IF(OR($A60="",$B60=""),"",'MPTO_working_2-way'!D59)</f>
        <v>1.9570642694217093</v>
      </c>
      <c r="G60" s="46">
        <f>IF(OR($A60="",$B60=""),"",'MPTO_working_2-way'!E59)</f>
        <v>2.0448619094350202</v>
      </c>
      <c r="H60" s="44">
        <f>IF(OR($A60="",$B60=""),"",'OddsRatio_working_2-way'!M59)</f>
        <v>1.9569688990161649</v>
      </c>
      <c r="I60" s="44">
        <f>IF(OR($A60="",$B60=""),"",'OddsRatio_working_2-way'!N59)</f>
        <v>2.0449660391555815</v>
      </c>
      <c r="J60" s="44">
        <f>IF('Log_working_2-way'!$D59="","",A60^('Log_working_2-way'!$D59))</f>
        <v>1.9560900444564779</v>
      </c>
      <c r="K60" s="46">
        <f>IF('Log_working_2-way'!$D59="","",B60^('Log_working_2-way'!$D59))</f>
        <v>2.0459265900711681</v>
      </c>
      <c r="L60" s="53">
        <f t="shared" si="17"/>
        <v>0.51047120418848169</v>
      </c>
      <c r="M60" s="53">
        <f t="shared" si="18"/>
        <v>0.48952879581151837</v>
      </c>
      <c r="N60" s="54">
        <v>157</v>
      </c>
      <c r="O60" s="54">
        <f t="shared" si="19"/>
        <v>73.042780748663105</v>
      </c>
      <c r="P60" s="54">
        <f t="shared" si="20"/>
        <v>76.487179487179489</v>
      </c>
      <c r="Q60" s="54">
        <f t="shared" si="21"/>
        <v>80.512820512820525</v>
      </c>
      <c r="R60" s="54">
        <f t="shared" si="22"/>
        <v>83.95721925133688</v>
      </c>
      <c r="S60" s="55">
        <f t="shared" si="23"/>
        <v>-7.4700397641574199</v>
      </c>
      <c r="T60" s="55">
        <f t="shared" si="24"/>
        <v>-7.4700397641573915</v>
      </c>
      <c r="U60" t="s">
        <v>313</v>
      </c>
      <c r="V60" t="s">
        <v>319</v>
      </c>
      <c r="W60" t="s">
        <v>455</v>
      </c>
      <c r="X60" t="s">
        <v>468</v>
      </c>
      <c r="Y60" s="73" t="s">
        <v>478</v>
      </c>
    </row>
    <row r="61" spans="1:25" ht="15" x14ac:dyDescent="0.25">
      <c r="A61">
        <v>1.83</v>
      </c>
      <c r="B61">
        <v>1.99</v>
      </c>
      <c r="C61" s="43">
        <f t="shared" si="0"/>
        <v>4.8960650245764237E-2</v>
      </c>
      <c r="D61" s="44">
        <f>IF(OR($A61="",$B61=""),"",A61*'MPTO_working_2-way'!$G60)</f>
        <v>1.9195979899497486</v>
      </c>
      <c r="E61" s="46">
        <f>IF(OR($A61="",$B61=""),"",B61*'MPTO_working_2-way'!$G60)</f>
        <v>2.0874316939890707</v>
      </c>
      <c r="F61" s="44">
        <f>IF(OR($A61="",$B61=""),"",'MPTO_working_2-way'!D60)</f>
        <v>1.9158271299681719</v>
      </c>
      <c r="G61" s="46">
        <f>IF(OR($A61="",$B61=""),"",'MPTO_working_2-way'!E60)</f>
        <v>2.0919091248528017</v>
      </c>
      <c r="H61" s="44">
        <f>IF(OR($A61="",$B61=""),"",'OddsRatio_working_2-way'!M60)</f>
        <v>1.9156330260447352</v>
      </c>
      <c r="I61" s="44">
        <f>IF(OR($A61="",$B61=""),"",'OddsRatio_working_2-way'!N60)</f>
        <v>2.092140597330467</v>
      </c>
      <c r="J61" s="44">
        <f>IF('Log_working_2-way'!$D60="","",A61^('Log_working_2-way'!$D60))</f>
        <v>1.913898227080558</v>
      </c>
      <c r="K61" s="46">
        <f>IF('Log_working_2-way'!$D60="","",B61^('Log_working_2-way'!$D60))</f>
        <v>2.0942137432454255</v>
      </c>
      <c r="L61" s="53">
        <f t="shared" si="17"/>
        <v>0.52094240837696337</v>
      </c>
      <c r="M61" s="53">
        <f t="shared" si="18"/>
        <v>0.47905759162303674</v>
      </c>
      <c r="N61" s="54">
        <v>158</v>
      </c>
      <c r="O61" s="54">
        <f t="shared" si="19"/>
        <v>71.661202185792334</v>
      </c>
      <c r="P61" s="54">
        <f t="shared" si="20"/>
        <v>78.603015075376888</v>
      </c>
      <c r="Q61" s="54">
        <f t="shared" si="21"/>
        <v>79.396984924623112</v>
      </c>
      <c r="R61" s="54">
        <f t="shared" si="22"/>
        <v>86.338797814207638</v>
      </c>
      <c r="S61" s="55">
        <f t="shared" si="23"/>
        <v>-7.7357827388307783</v>
      </c>
      <c r="T61" s="55">
        <f t="shared" si="24"/>
        <v>-7.7357827388307498</v>
      </c>
      <c r="U61" t="s">
        <v>317</v>
      </c>
      <c r="V61" t="s">
        <v>308</v>
      </c>
      <c r="W61" t="s">
        <v>455</v>
      </c>
      <c r="X61" t="s">
        <v>468</v>
      </c>
      <c r="Y61" s="73" t="s">
        <v>478</v>
      </c>
    </row>
    <row r="62" spans="1:25" ht="15" x14ac:dyDescent="0.25">
      <c r="A62">
        <v>1.88</v>
      </c>
      <c r="B62">
        <v>1.94</v>
      </c>
      <c r="C62" s="43">
        <f t="shared" si="0"/>
        <v>4.7378811142794408E-2</v>
      </c>
      <c r="D62" s="44">
        <f>IF(OR($A62="",$B62=""),"",A62*'MPTO_working_2-way'!$G61)</f>
        <v>1.9690721649484533</v>
      </c>
      <c r="E62" s="46">
        <f>IF(OR($A62="",$B62=""),"",B62*'MPTO_working_2-way'!$G61)</f>
        <v>2.0319148936170213</v>
      </c>
      <c r="F62" s="44">
        <f>IF(OR($A62="",$B62=""),"",'MPTO_working_2-way'!D61)</f>
        <v>1.9676305567544234</v>
      </c>
      <c r="G62" s="46">
        <f>IF(OR($A62="",$B62=""),"",'MPTO_working_2-way'!E61)</f>
        <v>2.033452274754683</v>
      </c>
      <c r="H62" s="44">
        <f>IF(OR($A62="",$B62=""),"",'OddsRatio_working_2-way'!M61)</f>
        <v>1.9675588936937933</v>
      </c>
      <c r="I62" s="44">
        <f>IF(OR($A62="",$B62=""),"",'OddsRatio_working_2-way'!N61)</f>
        <v>2.0335288182638238</v>
      </c>
      <c r="J62" s="44">
        <f>IF('Log_working_2-way'!$D61="","",A62^('Log_working_2-way'!$D61))</f>
        <v>1.9668954787958726</v>
      </c>
      <c r="K62" s="46">
        <f>IF('Log_working_2-way'!$D61="","",B62^('Log_working_2-way'!$D61))</f>
        <v>2.0342379522187155</v>
      </c>
      <c r="L62" s="53">
        <f t="shared" si="17"/>
        <v>0.50785340314136129</v>
      </c>
      <c r="M62" s="53">
        <f t="shared" si="18"/>
        <v>0.49214659685863876</v>
      </c>
      <c r="N62" s="54">
        <v>159</v>
      </c>
      <c r="O62" s="54">
        <f t="shared" si="19"/>
        <v>74.425531914893597</v>
      </c>
      <c r="P62" s="54">
        <f t="shared" si="20"/>
        <v>77.041237113402062</v>
      </c>
      <c r="Q62" s="54">
        <f t="shared" si="21"/>
        <v>81.958762886597953</v>
      </c>
      <c r="R62" s="54">
        <f t="shared" si="22"/>
        <v>84.574468085106375</v>
      </c>
      <c r="S62" s="55">
        <f t="shared" si="23"/>
        <v>-7.5332309717043557</v>
      </c>
      <c r="T62" s="55">
        <f t="shared" si="24"/>
        <v>-7.5332309717043131</v>
      </c>
      <c r="U62" t="s">
        <v>322</v>
      </c>
      <c r="V62" t="s">
        <v>326</v>
      </c>
      <c r="W62" t="s">
        <v>455</v>
      </c>
      <c r="X62" t="s">
        <v>468</v>
      </c>
      <c r="Y62" s="73" t="s">
        <v>473</v>
      </c>
    </row>
    <row r="63" spans="1:25" ht="15" x14ac:dyDescent="0.25">
      <c r="A63">
        <v>2.2000000000000002</v>
      </c>
      <c r="B63">
        <v>1.65</v>
      </c>
      <c r="C63" s="43">
        <f t="shared" si="0"/>
        <v>6.0606060606060552E-2</v>
      </c>
      <c r="D63" s="44">
        <f>IF(OR($A63="",$B63=""),"",A63*'MPTO_working_2-way'!$G62)</f>
        <v>2.3333333333333335</v>
      </c>
      <c r="E63" s="46">
        <f>IF(OR($A63="",$B63=""),"",B63*'MPTO_working_2-way'!$G62)</f>
        <v>1.7499999999999998</v>
      </c>
      <c r="F63" s="44">
        <f>IF(OR($A63="",$B63=""),"",'MPTO_working_2-way'!D62)</f>
        <v>2.3571428571428572</v>
      </c>
      <c r="G63" s="46">
        <f>IF(OR($A63="",$B63=""),"",'MPTO_working_2-way'!E62)</f>
        <v>1.7368421052631577</v>
      </c>
      <c r="H63" s="44">
        <f>IF(OR($A63="",$B63=""),"",'OddsRatio_working_2-way'!M62)</f>
        <v>2.3587324409735153</v>
      </c>
      <c r="I63" s="44">
        <f>IF(OR($A63="",$B63=""),"",'OddsRatio_working_2-way'!N62)</f>
        <v>1.7359800721939873</v>
      </c>
      <c r="J63" s="44">
        <f>IF('Log_working_2-way'!$D62="","",A63^('Log_working_2-way'!$D62))</f>
        <v>2.3700509238473355</v>
      </c>
      <c r="K63" s="46">
        <f>IF('Log_working_2-way'!$D62="","",B63^('Log_working_2-way'!$D62))</f>
        <v>1.7298998764117557</v>
      </c>
      <c r="L63" s="53">
        <f t="shared" si="17"/>
        <v>0.42857142857142855</v>
      </c>
      <c r="M63" s="53">
        <f t="shared" si="18"/>
        <v>0.57142857142857151</v>
      </c>
      <c r="N63" s="54">
        <v>160</v>
      </c>
      <c r="O63" s="54">
        <f t="shared" si="19"/>
        <v>87.272727272727266</v>
      </c>
      <c r="P63" s="54">
        <f t="shared" si="20"/>
        <v>63.030303030303031</v>
      </c>
      <c r="Q63" s="54">
        <f t="shared" si="21"/>
        <v>96.969696969696969</v>
      </c>
      <c r="R63" s="54">
        <f t="shared" si="22"/>
        <v>72.72727272727272</v>
      </c>
      <c r="S63" s="55">
        <f t="shared" si="23"/>
        <v>-9.6969696969697026</v>
      </c>
      <c r="T63" s="55">
        <f t="shared" si="24"/>
        <v>-9.6969696969696884</v>
      </c>
      <c r="U63" t="s">
        <v>315</v>
      </c>
      <c r="V63" t="s">
        <v>310</v>
      </c>
      <c r="W63" t="s">
        <v>455</v>
      </c>
      <c r="X63" t="s">
        <v>468</v>
      </c>
      <c r="Y63" s="73" t="s">
        <v>480</v>
      </c>
    </row>
    <row r="64" spans="1:25" ht="15" x14ac:dyDescent="0.25">
      <c r="A64">
        <v>1.78</v>
      </c>
      <c r="B64">
        <v>2.04</v>
      </c>
      <c r="C64" s="43">
        <f t="shared" si="0"/>
        <v>5.1993831240361388E-2</v>
      </c>
      <c r="D64" s="44">
        <f>IF(OR($A64="",$B64=""),"",A64*'MPTO_working_2-way'!$G63)</f>
        <v>1.8725490196078434</v>
      </c>
      <c r="E64" s="46">
        <f>IF(OR($A64="",$B64=""),"",B64*'MPTO_working_2-way'!$G63)</f>
        <v>2.1460674157303372</v>
      </c>
      <c r="F64" s="44">
        <f>IF(OR($A64="",$B64=""),"",'MPTO_working_2-way'!D63)</f>
        <v>1.8663651315789476</v>
      </c>
      <c r="G64" s="46">
        <f>IF(OR($A64="",$B64=""),"",'MPTO_working_2-way'!E63)</f>
        <v>2.1542477456098719</v>
      </c>
      <c r="H64" s="44">
        <f>IF(OR($A64="",$B64=""),"",'OddsRatio_working_2-way'!M63)</f>
        <v>1.8660254037844388</v>
      </c>
      <c r="I64" s="44">
        <f>IF(OR($A64="",$B64=""),"",'OddsRatio_working_2-way'!N63)</f>
        <v>2.1547005383792519</v>
      </c>
      <c r="J64" s="44">
        <f>IF('Log_working_2-way'!$D63="","",A64^('Log_working_2-way'!$D63))</f>
        <v>1.8631775904092678</v>
      </c>
      <c r="K64" s="46">
        <f>IF('Log_working_2-way'!$D63="","",B64^('Log_working_2-way'!$D63))</f>
        <v>2.1585101502976682</v>
      </c>
      <c r="L64" s="53">
        <f t="shared" si="17"/>
        <v>0.53403141361256534</v>
      </c>
      <c r="M64" s="53">
        <f t="shared" si="18"/>
        <v>0.46596858638743455</v>
      </c>
      <c r="N64" s="54">
        <v>161</v>
      </c>
      <c r="O64" s="54">
        <f t="shared" si="19"/>
        <v>70.550561797752806</v>
      </c>
      <c r="P64" s="54">
        <f t="shared" si="20"/>
        <v>82.078431372549019</v>
      </c>
      <c r="Q64" s="54">
        <f t="shared" si="21"/>
        <v>78.921568627450981</v>
      </c>
      <c r="R64" s="54">
        <f t="shared" si="22"/>
        <v>90.449438202247194</v>
      </c>
      <c r="S64" s="55">
        <f t="shared" si="23"/>
        <v>-8.3710068296981746</v>
      </c>
      <c r="T64" s="55">
        <f t="shared" si="24"/>
        <v>-8.3710068296981746</v>
      </c>
      <c r="U64" t="s">
        <v>318</v>
      </c>
      <c r="V64" t="s">
        <v>325</v>
      </c>
      <c r="W64" t="s">
        <v>455</v>
      </c>
      <c r="X64" t="s">
        <v>468</v>
      </c>
      <c r="Y64" s="73" t="s">
        <v>478</v>
      </c>
    </row>
    <row r="65" spans="1:25" ht="15" x14ac:dyDescent="0.25">
      <c r="A65">
        <v>1.87</v>
      </c>
      <c r="B65">
        <v>1.95</v>
      </c>
      <c r="C65" s="43">
        <f t="shared" si="0"/>
        <v>4.7579871109282745E-2</v>
      </c>
      <c r="D65" s="44">
        <f>IF(OR($A65="",$B65=""),"",A65*'MPTO_working_2-way'!$G64)</f>
        <v>1.9589743589743589</v>
      </c>
      <c r="E65" s="46">
        <f>IF(OR($A65="",$B65=""),"",B65*'MPTO_working_2-way'!$G64)</f>
        <v>2.0427807486631013</v>
      </c>
      <c r="F65" s="44">
        <f>IF(OR($A65="",$B65=""),"",'MPTO_working_2-way'!D64)</f>
        <v>1.9570642694217093</v>
      </c>
      <c r="G65" s="46">
        <f>IF(OR($A65="",$B65=""),"",'MPTO_working_2-way'!E64)</f>
        <v>2.0448619094350202</v>
      </c>
      <c r="H65" s="44">
        <f>IF(OR($A65="",$B65=""),"",'OddsRatio_working_2-way'!M64)</f>
        <v>1.9569688990161649</v>
      </c>
      <c r="I65" s="44">
        <f>IF(OR($A65="",$B65=""),"",'OddsRatio_working_2-way'!N64)</f>
        <v>2.0449660391555815</v>
      </c>
      <c r="J65" s="44">
        <f>IF('Log_working_2-way'!$D64="","",A65^('Log_working_2-way'!$D64))</f>
        <v>1.9560900444564779</v>
      </c>
      <c r="K65" s="46">
        <f>IF('Log_working_2-way'!$D64="","",B65^('Log_working_2-way'!$D64))</f>
        <v>2.0459265900711681</v>
      </c>
      <c r="L65" s="53">
        <f t="shared" si="17"/>
        <v>0.51047120418848169</v>
      </c>
      <c r="M65" s="53">
        <f t="shared" si="18"/>
        <v>0.48952879581151837</v>
      </c>
      <c r="N65" s="54">
        <v>162</v>
      </c>
      <c r="O65" s="54">
        <f t="shared" si="19"/>
        <v>75.368983957219243</v>
      </c>
      <c r="P65" s="54">
        <f t="shared" si="20"/>
        <v>78.92307692307692</v>
      </c>
      <c r="Q65" s="54">
        <f t="shared" si="21"/>
        <v>83.076923076923094</v>
      </c>
      <c r="R65" s="54">
        <f t="shared" si="22"/>
        <v>86.631016042780729</v>
      </c>
      <c r="S65" s="55">
        <f t="shared" si="23"/>
        <v>-7.7079391197038518</v>
      </c>
      <c r="T65" s="55">
        <f t="shared" si="24"/>
        <v>-7.7079391197038092</v>
      </c>
      <c r="U65" t="s">
        <v>321</v>
      </c>
      <c r="V65" t="s">
        <v>309</v>
      </c>
      <c r="W65" t="s">
        <v>455</v>
      </c>
      <c r="X65" t="s">
        <v>468</v>
      </c>
      <c r="Y65" s="73" t="s">
        <v>478</v>
      </c>
    </row>
    <row r="66" spans="1:25" ht="15" x14ac:dyDescent="0.25">
      <c r="A66">
        <v>1.92</v>
      </c>
      <c r="B66">
        <v>1.9</v>
      </c>
      <c r="C66" s="43">
        <f t="shared" si="0"/>
        <v>4.7149122807017552E-2</v>
      </c>
      <c r="D66" s="44">
        <f>IF(OR($A66="",$B66=""),"",A66*'MPTO_working_2-way'!$G65)</f>
        <v>2.0105263157894737</v>
      </c>
      <c r="E66" s="46">
        <f>IF(OR($A66="",$B66=""),"",B66*'MPTO_working_2-way'!$G65)</f>
        <v>1.9895833333333333</v>
      </c>
      <c r="F66" s="44">
        <f>IF(OR($A66="",$B66=""),"",'MPTO_working_2-way'!D65)</f>
        <v>2.0110253583241455</v>
      </c>
      <c r="G66" s="46">
        <f>IF(OR($A66="",$B66=""),"",'MPTO_working_2-way'!E65)</f>
        <v>1.9890948745910577</v>
      </c>
      <c r="H66" s="44">
        <f>IF(OR($A66="",$B66=""),"",'OddsRatio_working_2-way'!M65)</f>
        <v>2.0110500592068727</v>
      </c>
      <c r="I66" s="44">
        <f>IF(OR($A66="",$B66=""),"",'OddsRatio_working_2-way'!N65)</f>
        <v>1.9890707100936806</v>
      </c>
      <c r="J66" s="44">
        <f>IF('Log_working_2-way'!$D65="","",A66^('Log_working_2-way'!$D65))</f>
        <v>2.0112800109902316</v>
      </c>
      <c r="K66" s="46">
        <f>IF('Log_working_2-way'!$D65="","",B66^('Log_working_2-way'!$D65))</f>
        <v>1.9888458084128613</v>
      </c>
      <c r="L66" s="53">
        <f t="shared" si="17"/>
        <v>0.49738219895287955</v>
      </c>
      <c r="M66" s="53">
        <f t="shared" si="18"/>
        <v>0.50261780104712039</v>
      </c>
      <c r="N66" s="54">
        <v>163</v>
      </c>
      <c r="O66" s="54">
        <f t="shared" si="19"/>
        <v>78.104166666666657</v>
      </c>
      <c r="P66" s="54">
        <f t="shared" si="20"/>
        <v>77.210526315789465</v>
      </c>
      <c r="Q66" s="54">
        <f t="shared" si="21"/>
        <v>85.78947368421052</v>
      </c>
      <c r="R66" s="54">
        <f t="shared" si="22"/>
        <v>84.895833333333343</v>
      </c>
      <c r="S66" s="55">
        <f t="shared" si="23"/>
        <v>-7.6853070175438631</v>
      </c>
      <c r="T66" s="55">
        <f t="shared" si="24"/>
        <v>-7.6853070175438774</v>
      </c>
      <c r="U66" t="s">
        <v>323</v>
      </c>
      <c r="V66" t="s">
        <v>462</v>
      </c>
      <c r="W66" t="s">
        <v>455</v>
      </c>
      <c r="X66" t="s">
        <v>468</v>
      </c>
      <c r="Y66" s="73" t="s">
        <v>480</v>
      </c>
    </row>
    <row r="67" spans="1:25" ht="15" x14ac:dyDescent="0.25">
      <c r="A67">
        <v>2.2200000000000002</v>
      </c>
      <c r="B67">
        <v>1.66</v>
      </c>
      <c r="C67" s="43">
        <f t="shared" ref="C67:C130" si="25">IF(OR($A67="",$B67=""),"",(1/A67)+(1/B67)-1)</f>
        <v>5.2860089004667321E-2</v>
      </c>
      <c r="D67" s="44">
        <f>IF(OR($A67="",$B67=""),"",A67*'MPTO_working_2-way'!$G66)</f>
        <v>2.3373493975903616</v>
      </c>
      <c r="E67" s="46">
        <f>IF(OR($A67="",$B67=""),"",B67*'MPTO_working_2-way'!$G66)</f>
        <v>1.7477477477477477</v>
      </c>
      <c r="F67" s="44">
        <f>IF(OR($A67="",$B67=""),"",'MPTO_working_2-way'!D66)</f>
        <v>2.3583770638679127</v>
      </c>
      <c r="G67" s="46">
        <f>IF(OR($A67="",$B67=""),"",'MPTO_working_2-way'!E66)</f>
        <v>1.7361726184867614</v>
      </c>
      <c r="H67" s="44">
        <f>IF(OR($A67="",$B67=""),"",'OddsRatio_working_2-way'!M66)</f>
        <v>2.3595899560105793</v>
      </c>
      <c r="I67" s="44">
        <f>IF(OR($A67="",$B67=""),"",'OddsRatio_working_2-way'!N66)</f>
        <v>1.7355158778417885</v>
      </c>
      <c r="J67" s="44">
        <f>IF('Log_working_2-way'!$D66="","",A67^('Log_working_2-way'!$D66))</f>
        <v>2.3694980000313062</v>
      </c>
      <c r="K67" s="46">
        <f>IF('Log_working_2-way'!$D66="","",B67^('Log_working_2-way'!$D66))</f>
        <v>1.730194567626272</v>
      </c>
      <c r="L67" s="53">
        <f t="shared" si="17"/>
        <v>0.42783505154639173</v>
      </c>
      <c r="M67" s="53">
        <f t="shared" si="18"/>
        <v>0.57216494845360832</v>
      </c>
      <c r="N67" s="54">
        <v>164</v>
      </c>
      <c r="O67" s="54">
        <f t="shared" si="19"/>
        <v>90.126126126126138</v>
      </c>
      <c r="P67" s="54">
        <f t="shared" si="20"/>
        <v>65.204819277108442</v>
      </c>
      <c r="Q67" s="54">
        <f t="shared" si="21"/>
        <v>98.795180722891573</v>
      </c>
      <c r="R67" s="54">
        <f t="shared" si="22"/>
        <v>73.873873873873862</v>
      </c>
      <c r="S67" s="55">
        <f t="shared" si="23"/>
        <v>-8.6690545967654344</v>
      </c>
      <c r="T67" s="55">
        <f t="shared" si="24"/>
        <v>-8.6690545967654202</v>
      </c>
      <c r="U67" t="s">
        <v>316</v>
      </c>
      <c r="V67" t="s">
        <v>320</v>
      </c>
      <c r="W67" t="s">
        <v>455</v>
      </c>
      <c r="X67" t="s">
        <v>468</v>
      </c>
      <c r="Y67" s="73" t="s">
        <v>478</v>
      </c>
    </row>
    <row r="68" spans="1:25" ht="15" x14ac:dyDescent="0.25">
      <c r="A68">
        <v>1.36</v>
      </c>
      <c r="B68">
        <v>3.09</v>
      </c>
      <c r="C68" s="43">
        <f t="shared" si="25"/>
        <v>5.891871311631447E-2</v>
      </c>
      <c r="D68" s="44">
        <f>IF(OR($A68="",$B68=""),"",A68*'MPTO_working_2-way'!$G67)</f>
        <v>1.4401294498381878</v>
      </c>
      <c r="E68" s="46">
        <f>IF(OR($A68="",$B68=""),"",B68*'MPTO_working_2-way'!$G67)</f>
        <v>3.2720588235294117</v>
      </c>
      <c r="F68" s="44">
        <f>IF(OR($A68="",$B68=""),"",'MPTO_working_2-way'!D67)</f>
        <v>1.4167621873103635</v>
      </c>
      <c r="G68" s="46">
        <f>IF(OR($A68="",$B68=""),"",'MPTO_working_2-way'!E67)</f>
        <v>3.3994499271962462</v>
      </c>
      <c r="H68" s="44">
        <f>IF(OR($A68="",$B68=""),"",'OddsRatio_working_2-way'!M67)</f>
        <v>1.4150286783196449</v>
      </c>
      <c r="I68" s="44">
        <f>IF(OR($A68="",$B68=""),"",'OddsRatio_working_2-way'!N67)</f>
        <v>3.4094720491334929</v>
      </c>
      <c r="J68" s="44">
        <f>IF('Log_working_2-way'!$D67="","",A68^('Log_working_2-way'!$D67))</f>
        <v>1.4041532157985579</v>
      </c>
      <c r="K68" s="46">
        <f>IF('Log_working_2-way'!$D67="","",B68^('Log_working_2-way'!$D67))</f>
        <v>3.4743091502302481</v>
      </c>
      <c r="L68" s="53">
        <f t="shared" si="17"/>
        <v>0.69438202247191005</v>
      </c>
      <c r="M68" s="53">
        <f t="shared" si="18"/>
        <v>0.30561797752808989</v>
      </c>
      <c r="N68" s="54">
        <v>165</v>
      </c>
      <c r="O68" s="54">
        <f t="shared" si="19"/>
        <v>43.676470588235297</v>
      </c>
      <c r="P68" s="54">
        <f t="shared" si="20"/>
        <v>111.60194174757282</v>
      </c>
      <c r="Q68" s="54">
        <f t="shared" si="21"/>
        <v>53.398058252427191</v>
      </c>
      <c r="R68" s="54">
        <f t="shared" si="22"/>
        <v>121.3235294117647</v>
      </c>
      <c r="S68" s="55">
        <f t="shared" si="23"/>
        <v>-9.7215876641918939</v>
      </c>
      <c r="T68" s="55">
        <f t="shared" si="24"/>
        <v>-9.7215876641918726</v>
      </c>
      <c r="U68" t="s">
        <v>412</v>
      </c>
      <c r="V68" t="s">
        <v>405</v>
      </c>
      <c r="W68" t="s">
        <v>450</v>
      </c>
      <c r="X68" t="s">
        <v>468</v>
      </c>
      <c r="Y68" s="73" t="s">
        <v>472</v>
      </c>
    </row>
    <row r="69" spans="1:25" ht="15" x14ac:dyDescent="0.25">
      <c r="A69">
        <v>2.36</v>
      </c>
      <c r="B69">
        <v>1.65</v>
      </c>
      <c r="C69" s="43">
        <f t="shared" si="25"/>
        <v>2.9789419619928204E-2</v>
      </c>
      <c r="D69" s="44">
        <f>IF(OR($A69="",$B69=""),"",A69*'MPTO_working_2-way'!$G68)</f>
        <v>2.4303030303030306</v>
      </c>
      <c r="E69" s="46">
        <f>IF(OR($A69="",$B69=""),"",B69*'MPTO_working_2-way'!$G68)</f>
        <v>1.6991525423728815</v>
      </c>
      <c r="F69" s="44">
        <f>IF(OR($A69="",$B69=""),"",'MPTO_working_2-way'!D68)</f>
        <v>2.4459798994974875</v>
      </c>
      <c r="G69" s="46">
        <f>IF(OR($A69="",$B69=""),"",'MPTO_working_2-way'!E68)</f>
        <v>1.691572545612511</v>
      </c>
      <c r="H69" s="44">
        <f>IF(OR($A69="",$B69=""),"",'OddsRatio_working_2-way'!M68)</f>
        <v>2.4464811413591585</v>
      </c>
      <c r="I69" s="44">
        <f>IF(OR($A69="",$B69=""),"",'OddsRatio_working_2-way'!N68)</f>
        <v>1.6913328984437157</v>
      </c>
      <c r="J69" s="44">
        <f>IF('Log_working_2-way'!$D68="","",A69^('Log_working_2-way'!$D68))</f>
        <v>2.4537046927110477</v>
      </c>
      <c r="K69" s="46">
        <f>IF('Log_working_2-way'!$D68="","",B69^('Log_working_2-way'!$D68))</f>
        <v>1.6878976211702592</v>
      </c>
      <c r="L69" s="53">
        <f t="shared" si="17"/>
        <v>0.41147132169576056</v>
      </c>
      <c r="M69" s="53">
        <f t="shared" si="18"/>
        <v>0.58852867830423938</v>
      </c>
      <c r="N69" s="54">
        <v>166</v>
      </c>
      <c r="O69" s="54">
        <f t="shared" si="19"/>
        <v>95.66101694915254</v>
      </c>
      <c r="P69" s="54">
        <f t="shared" si="20"/>
        <v>65.393939393939377</v>
      </c>
      <c r="Q69" s="54">
        <f t="shared" si="21"/>
        <v>100.60606060606061</v>
      </c>
      <c r="R69" s="54">
        <f t="shared" si="22"/>
        <v>70.33898305084746</v>
      </c>
      <c r="S69" s="55">
        <f t="shared" si="23"/>
        <v>-4.9450436569080694</v>
      </c>
      <c r="T69" s="55">
        <f t="shared" si="24"/>
        <v>-4.9450436569080836</v>
      </c>
      <c r="U69" t="s">
        <v>414</v>
      </c>
      <c r="V69" t="s">
        <v>328</v>
      </c>
      <c r="W69" t="s">
        <v>450</v>
      </c>
      <c r="X69" t="s">
        <v>468</v>
      </c>
      <c r="Y69" s="73" t="s">
        <v>476</v>
      </c>
    </row>
    <row r="70" spans="1:25" ht="15" x14ac:dyDescent="0.25">
      <c r="A70">
        <v>1.48</v>
      </c>
      <c r="B70">
        <v>2.8</v>
      </c>
      <c r="C70" s="43">
        <f t="shared" si="25"/>
        <v>3.2818532818532864E-2</v>
      </c>
      <c r="D70" s="44">
        <f>IF(OR($A70="",$B70=""),"",A70*'MPTO_working_2-way'!$G69)</f>
        <v>1.5285714285714287</v>
      </c>
      <c r="E70" s="46">
        <f>IF(OR($A70="",$B70=""),"",B70*'MPTO_working_2-way'!$G69)</f>
        <v>2.8918918918918917</v>
      </c>
      <c r="F70" s="44">
        <f>IF(OR($A70="",$B70=""),"",'MPTO_working_2-way'!D69)</f>
        <v>1.5168374816983896</v>
      </c>
      <c r="G70" s="46">
        <f>IF(OR($A70="",$B70=""),"",'MPTO_working_2-way'!E69)</f>
        <v>2.9348441926345612</v>
      </c>
      <c r="H70" s="44">
        <f>IF(OR($A70="",$B70=""),"",'OddsRatio_working_2-way'!M69)</f>
        <v>1.5163977794943222</v>
      </c>
      <c r="I70" s="44">
        <f>IF(OR($A70="",$B70=""),"",'OddsRatio_working_2-way'!N69)</f>
        <v>2.936491673103709</v>
      </c>
      <c r="J70" s="44">
        <f>IF('Log_working_2-way'!$D69="","",A70^('Log_working_2-way'!$D69))</f>
        <v>1.5110316025128196</v>
      </c>
      <c r="K70" s="46">
        <f>IF('Log_working_2-way'!$D69="","",B70^('Log_working_2-way'!$D69))</f>
        <v>2.956826143593994</v>
      </c>
      <c r="L70" s="53">
        <f t="shared" si="17"/>
        <v>0.65420560747663548</v>
      </c>
      <c r="M70" s="53">
        <f t="shared" si="18"/>
        <v>0.34579439252336452</v>
      </c>
      <c r="N70" s="54">
        <v>167</v>
      </c>
      <c r="O70" s="54">
        <f t="shared" si="19"/>
        <v>54.162162162162161</v>
      </c>
      <c r="P70" s="54">
        <f t="shared" si="20"/>
        <v>107.35714285714285</v>
      </c>
      <c r="Q70" s="54">
        <f t="shared" si="21"/>
        <v>59.642857142857146</v>
      </c>
      <c r="R70" s="54">
        <f t="shared" si="22"/>
        <v>112.83783783783784</v>
      </c>
      <c r="S70" s="55">
        <f t="shared" si="23"/>
        <v>-5.4806949806949845</v>
      </c>
      <c r="T70" s="55">
        <f t="shared" si="24"/>
        <v>-5.4806949806949916</v>
      </c>
      <c r="U70" t="s">
        <v>247</v>
      </c>
      <c r="V70" t="s">
        <v>327</v>
      </c>
      <c r="W70" t="s">
        <v>450</v>
      </c>
      <c r="X70" t="s">
        <v>468</v>
      </c>
      <c r="Y70" s="73" t="s">
        <v>475</v>
      </c>
    </row>
    <row r="71" spans="1:25" ht="15" x14ac:dyDescent="0.25">
      <c r="A71">
        <v>1.95</v>
      </c>
      <c r="B71">
        <v>1.9</v>
      </c>
      <c r="C71" s="43">
        <f t="shared" si="25"/>
        <v>3.9136302294197067E-2</v>
      </c>
      <c r="D71" s="44">
        <f>IF(OR($A71="",$B71=""),"",A71*'MPTO_working_2-way'!$G70)</f>
        <v>2.0263157894736841</v>
      </c>
      <c r="E71" s="46">
        <f>IF(OR($A71="",$B71=""),"",B71*'MPTO_working_2-way'!$G70)</f>
        <v>1.9743589743589742</v>
      </c>
      <c r="F71" s="44">
        <f>IF(OR($A71="",$B71=""),"",'MPTO_working_2-way'!D70)</f>
        <v>2.027359781121751</v>
      </c>
      <c r="G71" s="46">
        <f>IF(OR($A71="",$B71=""),"",'MPTO_working_2-way'!E70)</f>
        <v>1.9733688415446073</v>
      </c>
      <c r="H71" s="44">
        <f>IF(OR($A71="",$B71=""),"",'OddsRatio_working_2-way'!M70)</f>
        <v>2.0274023338281628</v>
      </c>
      <c r="I71" s="44">
        <f>IF(OR($A71="",$B71=""),"",'OddsRatio_working_2-way'!N70)</f>
        <v>1.9733285267845753</v>
      </c>
      <c r="J71" s="44">
        <f>IF('Log_working_2-way'!$D70="","",A71^('Log_working_2-way'!$D70))</f>
        <v>2.02788027389437</v>
      </c>
      <c r="K71" s="46">
        <f>IF('Log_working_2-way'!$D70="","",B71^('Log_working_2-way'!$D70))</f>
        <v>1.9728759519930477</v>
      </c>
      <c r="L71" s="53">
        <f t="shared" si="17"/>
        <v>0.49350649350649356</v>
      </c>
      <c r="M71" s="53">
        <f t="shared" si="18"/>
        <v>0.50649350649350655</v>
      </c>
      <c r="N71" s="54">
        <v>168</v>
      </c>
      <c r="O71" s="54">
        <f t="shared" si="19"/>
        <v>81.84615384615384</v>
      </c>
      <c r="P71" s="54">
        <f t="shared" si="20"/>
        <v>79.578947368421041</v>
      </c>
      <c r="Q71" s="54">
        <f t="shared" si="21"/>
        <v>88.421052631578945</v>
      </c>
      <c r="R71" s="54">
        <f t="shared" si="22"/>
        <v>86.15384615384616</v>
      </c>
      <c r="S71" s="55">
        <f t="shared" si="23"/>
        <v>-6.5748987854251055</v>
      </c>
      <c r="T71" s="55">
        <f t="shared" si="24"/>
        <v>-6.5748987854251197</v>
      </c>
      <c r="U71" t="s">
        <v>334</v>
      </c>
      <c r="V71" t="s">
        <v>341</v>
      </c>
      <c r="W71" t="s">
        <v>456</v>
      </c>
      <c r="X71" t="s">
        <v>468</v>
      </c>
      <c r="Y71" s="73" t="s">
        <v>476</v>
      </c>
    </row>
    <row r="72" spans="1:25" ht="15" x14ac:dyDescent="0.25">
      <c r="A72">
        <v>2.2400000000000002</v>
      </c>
      <c r="B72">
        <v>1.68</v>
      </c>
      <c r="C72" s="43">
        <f t="shared" si="25"/>
        <v>4.1666666666666519E-2</v>
      </c>
      <c r="D72" s="44">
        <f>IF(OR($A72="",$B72=""),"",A72*'MPTO_working_2-way'!$G71)</f>
        <v>2.333333333333333</v>
      </c>
      <c r="E72" s="46">
        <f>IF(OR($A72="",$B72=""),"",B72*'MPTO_working_2-way'!$G71)</f>
        <v>1.7499999999999998</v>
      </c>
      <c r="F72" s="44">
        <f>IF(OR($A72="",$B72=""),"",'MPTO_working_2-way'!D71)</f>
        <v>2.3496503496503496</v>
      </c>
      <c r="G72" s="46">
        <f>IF(OR($A72="",$B72=""),"",'MPTO_working_2-way'!E71)</f>
        <v>1.7409326424870464</v>
      </c>
      <c r="H72" s="44">
        <f>IF(OR($A72="",$B72=""),"",'OddsRatio_working_2-way'!M71)</f>
        <v>2.3503812097939996</v>
      </c>
      <c r="I72" s="44">
        <f>IF(OR($A72="",$B72=""),"",'OddsRatio_working_2-way'!N71)</f>
        <v>1.7405316311773544</v>
      </c>
      <c r="J72" s="44">
        <f>IF('Log_working_2-way'!$D71="","",A72^('Log_working_2-way'!$D71))</f>
        <v>2.357969334439959</v>
      </c>
      <c r="K72" s="46">
        <f>IF('Log_working_2-way'!$D71="","",B72^('Log_working_2-way'!$D71))</f>
        <v>1.7363936538464513</v>
      </c>
      <c r="L72" s="53">
        <f t="shared" si="17"/>
        <v>0.4285714285714286</v>
      </c>
      <c r="M72" s="53">
        <f t="shared" si="18"/>
        <v>0.57142857142857151</v>
      </c>
      <c r="N72" s="54">
        <v>169</v>
      </c>
      <c r="O72" s="54">
        <f t="shared" si="19"/>
        <v>93.553571428571445</v>
      </c>
      <c r="P72" s="54">
        <f t="shared" si="20"/>
        <v>68.404761904761912</v>
      </c>
      <c r="Q72" s="54">
        <f t="shared" si="21"/>
        <v>100.59523809523809</v>
      </c>
      <c r="R72" s="54">
        <f t="shared" si="22"/>
        <v>75.446428571428569</v>
      </c>
      <c r="S72" s="55">
        <f t="shared" si="23"/>
        <v>-7.041666666666643</v>
      </c>
      <c r="T72" s="55">
        <f t="shared" si="24"/>
        <v>-7.0416666666666572</v>
      </c>
      <c r="U72" t="s">
        <v>340</v>
      </c>
      <c r="V72" t="s">
        <v>345</v>
      </c>
      <c r="W72" t="s">
        <v>456</v>
      </c>
      <c r="X72" t="s">
        <v>468</v>
      </c>
      <c r="Y72" s="73" t="s">
        <v>474</v>
      </c>
    </row>
    <row r="73" spans="1:25" ht="15" x14ac:dyDescent="0.25">
      <c r="A73">
        <v>2.5299999999999998</v>
      </c>
      <c r="B73">
        <v>1.54</v>
      </c>
      <c r="C73" s="43">
        <f t="shared" si="25"/>
        <v>4.4607566346696714E-2</v>
      </c>
      <c r="D73" s="44">
        <f>IF(OR($A73="",$B73=""),"",A73*'MPTO_working_2-way'!$G72)</f>
        <v>2.6428571428571423</v>
      </c>
      <c r="E73" s="46">
        <f>IF(OR($A73="",$B73=""),"",B73*'MPTO_working_2-way'!$G72)</f>
        <v>1.6086956521739131</v>
      </c>
      <c r="F73" s="44">
        <f>IF(OR($A73="",$B73=""),"",'MPTO_working_2-way'!D72)</f>
        <v>2.6813020439061312</v>
      </c>
      <c r="G73" s="46">
        <f>IF(OR($A73="",$B73=""),"",'MPTO_working_2-way'!E72)</f>
        <v>1.594777127420081</v>
      </c>
      <c r="H73" s="44">
        <f>IF(OR($A73="",$B73=""),"",'OddsRatio_working_2-way'!M72)</f>
        <v>2.6832508230603458</v>
      </c>
      <c r="I73" s="44">
        <f>IF(OR($A73="",$B73=""),"",'OddsRatio_working_2-way'!N72)</f>
        <v>1.5940885257860045</v>
      </c>
      <c r="J73" s="44">
        <f>IF('Log_working_2-way'!$D72="","",A73^('Log_working_2-way'!$D72))</f>
        <v>2.7015124337025407</v>
      </c>
      <c r="K73" s="46">
        <f>IF('Log_working_2-way'!$D72="","",B73^('Log_working_2-way'!$D72))</f>
        <v>1.5877124258345114</v>
      </c>
      <c r="L73" s="53">
        <f t="shared" si="17"/>
        <v>0.37837837837837845</v>
      </c>
      <c r="M73" s="53">
        <f t="shared" si="18"/>
        <v>0.6216216216216216</v>
      </c>
      <c r="N73" s="54">
        <v>170</v>
      </c>
      <c r="O73" s="54">
        <f t="shared" si="19"/>
        <v>102.80632411067194</v>
      </c>
      <c r="P73" s="54">
        <f t="shared" si="20"/>
        <v>59.610389610389618</v>
      </c>
      <c r="Q73" s="54">
        <f t="shared" si="21"/>
        <v>110.38961038961038</v>
      </c>
      <c r="R73" s="54">
        <f t="shared" si="22"/>
        <v>67.193675889328077</v>
      </c>
      <c r="S73" s="55">
        <f t="shared" si="23"/>
        <v>-7.583286278938445</v>
      </c>
      <c r="T73" s="55">
        <f t="shared" si="24"/>
        <v>-7.5832862789384592</v>
      </c>
      <c r="U73" t="s">
        <v>338</v>
      </c>
      <c r="V73" t="s">
        <v>346</v>
      </c>
      <c r="W73" t="s">
        <v>456</v>
      </c>
      <c r="X73" t="s">
        <v>468</v>
      </c>
      <c r="Y73" s="73" t="s">
        <v>484</v>
      </c>
    </row>
    <row r="74" spans="1:25" ht="15" x14ac:dyDescent="0.25">
      <c r="A74">
        <v>1.74</v>
      </c>
      <c r="B74">
        <v>2.11</v>
      </c>
      <c r="C74" s="43">
        <f t="shared" si="25"/>
        <v>4.8646292967260418E-2</v>
      </c>
      <c r="D74" s="44">
        <f>IF(OR($A74="",$B74=""),"",A74*'MPTO_working_2-way'!$G73)</f>
        <v>1.824644549763033</v>
      </c>
      <c r="E74" s="46">
        <f>IF(OR($A74="",$B74=""),"",B74*'MPTO_working_2-way'!$G73)</f>
        <v>2.2126436781609193</v>
      </c>
      <c r="F74" s="44">
        <f>IF(OR($A74="",$B74=""),"",'MPTO_working_2-way'!D73)</f>
        <v>1.8168951353491363</v>
      </c>
      <c r="G74" s="46">
        <f>IF(OR($A74="",$B74=""),"",'MPTO_working_2-way'!E73)</f>
        <v>2.2241473314351485</v>
      </c>
      <c r="H74" s="44">
        <f>IF(OR($A74="",$B74=""),"",'OddsRatio_working_2-way'!M73)</f>
        <v>1.816496580927726</v>
      </c>
      <c r="I74" s="44">
        <f>IF(OR($A74="",$B74=""),"",'OddsRatio_working_2-way'!N73)</f>
        <v>2.2247448713915889</v>
      </c>
      <c r="J74" s="44">
        <f>IF('Log_working_2-way'!$D73="","",A74^('Log_working_2-way'!$D73))</f>
        <v>1.8129405958827052</v>
      </c>
      <c r="K74" s="46">
        <f>IF('Log_working_2-way'!$D73="","",B74^('Log_working_2-way'!$D73))</f>
        <v>2.230102180975829</v>
      </c>
      <c r="L74" s="53">
        <f t="shared" si="17"/>
        <v>0.54805194805194812</v>
      </c>
      <c r="M74" s="53">
        <f t="shared" si="18"/>
        <v>0.45194805194805199</v>
      </c>
      <c r="N74" s="54">
        <v>171</v>
      </c>
      <c r="O74" s="54">
        <f t="shared" si="19"/>
        <v>72.724137931034491</v>
      </c>
      <c r="P74" s="54">
        <f t="shared" si="20"/>
        <v>89.957345971563981</v>
      </c>
      <c r="Q74" s="54">
        <f t="shared" si="21"/>
        <v>81.042654028436019</v>
      </c>
      <c r="R74" s="54">
        <f t="shared" si="22"/>
        <v>98.275862068965509</v>
      </c>
      <c r="S74" s="55">
        <f t="shared" si="23"/>
        <v>-8.3185160974015275</v>
      </c>
      <c r="T74" s="55">
        <f t="shared" si="24"/>
        <v>-8.3185160974015275</v>
      </c>
      <c r="U74" t="s">
        <v>332</v>
      </c>
      <c r="V74" t="s">
        <v>339</v>
      </c>
      <c r="W74" t="s">
        <v>456</v>
      </c>
      <c r="X74" t="s">
        <v>468</v>
      </c>
      <c r="Y74" s="73" t="s">
        <v>474</v>
      </c>
    </row>
    <row r="75" spans="1:25" ht="15" x14ac:dyDescent="0.25">
      <c r="A75">
        <v>2.37</v>
      </c>
      <c r="B75">
        <v>1.61</v>
      </c>
      <c r="C75" s="43">
        <f t="shared" si="25"/>
        <v>4.3058940692402459E-2</v>
      </c>
      <c r="D75" s="44">
        <f>IF(OR($A75="",$B75=""),"",A75*'MPTO_working_2-way'!$G74)</f>
        <v>2.4720496894409938</v>
      </c>
      <c r="E75" s="46">
        <f>IF(OR($A75="",$B75=""),"",B75*'MPTO_working_2-way'!$G74)</f>
        <v>1.6793248945147681</v>
      </c>
      <c r="F75" s="44">
        <f>IF(OR($A75="",$B75=""),"",'MPTO_working_2-way'!D74)</f>
        <v>2.4974310305331024</v>
      </c>
      <c r="G75" s="46">
        <f>IF(OR($A75="",$B75=""),"",'MPTO_working_2-way'!E74)</f>
        <v>1.667810389667155</v>
      </c>
      <c r="H75" s="44">
        <f>IF(OR($A75="",$B75=""),"",'OddsRatio_working_2-way'!M74)</f>
        <v>2.4986332571193874</v>
      </c>
      <c r="I75" s="44">
        <f>IF(OR($A75="",$B75=""),"",'OddsRatio_working_2-way'!N74)</f>
        <v>1.6672746619290704</v>
      </c>
      <c r="J75" s="44">
        <f>IF('Log_working_2-way'!$D74="","",A75^('Log_working_2-way'!$D74))</f>
        <v>2.510544822348487</v>
      </c>
      <c r="K75" s="46">
        <f>IF('Log_working_2-way'!$D74="","",B75^('Log_working_2-way'!$D74))</f>
        <v>1.6620127951216401</v>
      </c>
      <c r="L75" s="53">
        <f t="shared" si="17"/>
        <v>0.40452261306532661</v>
      </c>
      <c r="M75" s="53">
        <f t="shared" si="18"/>
        <v>0.59547738693467334</v>
      </c>
      <c r="N75" s="54">
        <v>172</v>
      </c>
      <c r="O75" s="54">
        <f t="shared" si="19"/>
        <v>99.426160337552744</v>
      </c>
      <c r="P75" s="54">
        <f t="shared" si="20"/>
        <v>65.16770186335404</v>
      </c>
      <c r="Q75" s="54">
        <f t="shared" si="21"/>
        <v>106.83229813664596</v>
      </c>
      <c r="R75" s="54">
        <f t="shared" si="22"/>
        <v>72.573839662447256</v>
      </c>
      <c r="S75" s="55">
        <f t="shared" si="23"/>
        <v>-7.4061377990932158</v>
      </c>
      <c r="T75" s="55">
        <f t="shared" si="24"/>
        <v>-7.4061377990932158</v>
      </c>
      <c r="U75" t="s">
        <v>350</v>
      </c>
      <c r="V75" t="s">
        <v>343</v>
      </c>
      <c r="W75" t="s">
        <v>456</v>
      </c>
      <c r="X75" t="s">
        <v>468</v>
      </c>
      <c r="Y75" s="73" t="s">
        <v>475</v>
      </c>
    </row>
    <row r="76" spans="1:25" ht="15" x14ac:dyDescent="0.25">
      <c r="A76">
        <v>2.5499999999999998</v>
      </c>
      <c r="B76">
        <v>1.53</v>
      </c>
      <c r="C76" s="43">
        <f t="shared" si="25"/>
        <v>4.5751633986928164E-2</v>
      </c>
      <c r="D76" s="44">
        <f>IF(OR($A76="",$B76=""),"",A76*'MPTO_working_2-way'!$G75)</f>
        <v>2.6666666666666665</v>
      </c>
      <c r="E76" s="46">
        <f>IF(OR($A76="",$B76=""),"",B76*'MPTO_working_2-way'!$G75)</f>
        <v>1.6</v>
      </c>
      <c r="F76" s="44">
        <f>IF(OR($A76="",$B76=""),"",'MPTO_working_2-way'!D75)</f>
        <v>2.7079646017699113</v>
      </c>
      <c r="G76" s="46">
        <f>IF(OR($A76="",$B76=""),"",'MPTO_working_2-way'!E75)</f>
        <v>1.5854922279792747</v>
      </c>
      <c r="H76" s="44">
        <f>IF(OR($A76="",$B76=""),"",'OddsRatio_working_2-way'!M75)</f>
        <v>2.7101252298842891</v>
      </c>
      <c r="I76" s="44">
        <f>IF(OR($A76="",$B76=""),"",'OddsRatio_working_2-way'!N75)</f>
        <v>1.5847524979604342</v>
      </c>
      <c r="J76" s="44">
        <f>IF('Log_working_2-way'!$D75="","",A76^('Log_working_2-way'!$D75))</f>
        <v>2.7298027853486841</v>
      </c>
      <c r="K76" s="46">
        <f>IF('Log_working_2-way'!$D75="","",B76^('Log_working_2-way'!$D75))</f>
        <v>1.5781005837593247</v>
      </c>
      <c r="L76" s="53">
        <f t="shared" si="17"/>
        <v>0.375</v>
      </c>
      <c r="M76" s="53">
        <f t="shared" si="18"/>
        <v>0.625</v>
      </c>
      <c r="N76" s="54">
        <v>173</v>
      </c>
      <c r="O76" s="54">
        <f t="shared" si="19"/>
        <v>105.15686274509804</v>
      </c>
      <c r="P76" s="54">
        <f t="shared" si="20"/>
        <v>59.928104575163395</v>
      </c>
      <c r="Q76" s="54">
        <f t="shared" si="21"/>
        <v>113.0718954248366</v>
      </c>
      <c r="R76" s="54">
        <f t="shared" si="22"/>
        <v>67.843137254901976</v>
      </c>
      <c r="S76" s="55">
        <f t="shared" si="23"/>
        <v>-7.9150326797385588</v>
      </c>
      <c r="T76" s="55">
        <f t="shared" si="24"/>
        <v>-7.9150326797385802</v>
      </c>
      <c r="U76" t="s">
        <v>336</v>
      </c>
      <c r="V76" t="s">
        <v>337</v>
      </c>
      <c r="W76" t="s">
        <v>456</v>
      </c>
      <c r="X76" t="s">
        <v>468</v>
      </c>
      <c r="Y76" s="73" t="s">
        <v>473</v>
      </c>
    </row>
    <row r="77" spans="1:25" ht="15" x14ac:dyDescent="0.25">
      <c r="A77">
        <v>2.16</v>
      </c>
      <c r="B77">
        <v>1.72</v>
      </c>
      <c r="C77" s="43">
        <f t="shared" si="25"/>
        <v>4.4358311800172245E-2</v>
      </c>
      <c r="D77" s="44">
        <f>IF(OR($A77="",$B77=""),"",A77*'MPTO_working_2-way'!$G76)</f>
        <v>2.2558139534883721</v>
      </c>
      <c r="E77" s="46">
        <f>IF(OR($A77="",$B77=""),"",B77*'MPTO_working_2-way'!$G76)</f>
        <v>1.7962962962962963</v>
      </c>
      <c r="F77" s="44">
        <f>IF(OR($A77="",$B77=""),"",'MPTO_working_2-way'!D76)</f>
        <v>2.2686858817782118</v>
      </c>
      <c r="G77" s="46">
        <f>IF(OR($A77="",$B77=""),"",'MPTO_working_2-way'!E76)</f>
        <v>1.7882171736619177</v>
      </c>
      <c r="H77" s="44">
        <f>IF(OR($A77="",$B77=""),"",'OddsRatio_working_2-way'!M76)</f>
        <v>2.2692955176439846</v>
      </c>
      <c r="I77" s="44">
        <f>IF(OR($A77="",$B77=""),"",'OddsRatio_working_2-way'!N76)</f>
        <v>1.7878385971583355</v>
      </c>
      <c r="J77" s="44">
        <f>IF('Log_working_2-way'!$D76="","",A77^('Log_working_2-way'!$D76))</f>
        <v>2.2752758866273552</v>
      </c>
      <c r="K77" s="46">
        <f>IF('Log_working_2-way'!$D76="","",B77^('Log_working_2-way'!$D76))</f>
        <v>1.7841440510917015</v>
      </c>
      <c r="L77" s="53">
        <f t="shared" ref="L77:L140" si="26">(1/D77)</f>
        <v>0.44329896907216493</v>
      </c>
      <c r="M77" s="53">
        <f t="shared" ref="M77:M140" si="27">(1/E77)</f>
        <v>0.55670103092783507</v>
      </c>
      <c r="N77" s="54">
        <v>174</v>
      </c>
      <c r="O77" s="54">
        <f t="shared" ref="O77:O140" si="28">(1/A77)*((N77*A77)-N77)</f>
        <v>93.444444444444443</v>
      </c>
      <c r="P77" s="54">
        <f t="shared" ref="P77:P140" si="29">(1/B77)*((N77*B77)-N77)</f>
        <v>72.837209302325576</v>
      </c>
      <c r="Q77" s="54">
        <f t="shared" ref="Q77:Q140" si="30">(1/B77)*N77</f>
        <v>101.16279069767442</v>
      </c>
      <c r="R77" s="54">
        <f t="shared" ref="R77:R140" si="31">(1/A77)*N77</f>
        <v>80.555555555555543</v>
      </c>
      <c r="S77" s="55">
        <f t="shared" ref="S77:S140" si="32">O77-Q77</f>
        <v>-7.7183462532299814</v>
      </c>
      <c r="T77" s="55">
        <f t="shared" ref="T77:T140" si="33">P77-R77</f>
        <v>-7.7183462532299671</v>
      </c>
      <c r="U77" t="s">
        <v>342</v>
      </c>
      <c r="V77" t="s">
        <v>344</v>
      </c>
      <c r="W77" t="s">
        <v>456</v>
      </c>
      <c r="X77" t="s">
        <v>468</v>
      </c>
      <c r="Y77" s="74" t="s">
        <v>476</v>
      </c>
    </row>
    <row r="78" spans="1:25" ht="15" x14ac:dyDescent="0.25">
      <c r="A78">
        <v>2.0699999999999998</v>
      </c>
      <c r="B78">
        <v>1.78</v>
      </c>
      <c r="C78" s="43">
        <f t="shared" si="25"/>
        <v>4.4889540248602255E-2</v>
      </c>
      <c r="D78" s="44">
        <f>IF(OR($A78="",$B78=""),"",A78*'MPTO_working_2-way'!$G77)</f>
        <v>2.1629213483146064</v>
      </c>
      <c r="E78" s="46">
        <f>IF(OR($A78="",$B78=""),"",B78*'MPTO_working_2-way'!$G77)</f>
        <v>1.8599033816425121</v>
      </c>
      <c r="F78" s="44">
        <f>IF(OR($A78="",$B78=""),"",'MPTO_working_2-way'!D77)</f>
        <v>2.1708596005420371</v>
      </c>
      <c r="G78" s="46">
        <f>IF(OR($A78="",$B78=""),"",'MPTO_working_2-way'!E77)</f>
        <v>1.8540733658732955</v>
      </c>
      <c r="H78" s="44">
        <f>IF(OR($A78="",$B78=""),"",'OddsRatio_working_2-way'!M77)</f>
        <v>2.1712364713391024</v>
      </c>
      <c r="I78" s="44">
        <f>IF(OR($A78="",$B78=""),"",'OddsRatio_working_2-way'!N77)</f>
        <v>1.8537985492004672</v>
      </c>
      <c r="J78" s="44">
        <f>IF('Log_working_2-way'!$D77="","",A78^('Log_working_2-way'!$D77))</f>
        <v>2.1749101411939322</v>
      </c>
      <c r="K78" s="46">
        <f>IF('Log_working_2-way'!$D77="","",B78^('Log_working_2-way'!$D77))</f>
        <v>1.8511289203643779</v>
      </c>
      <c r="L78" s="53">
        <f t="shared" si="26"/>
        <v>0.46233766233766244</v>
      </c>
      <c r="M78" s="53">
        <f t="shared" si="27"/>
        <v>0.53766233766233762</v>
      </c>
      <c r="N78" s="54">
        <v>175</v>
      </c>
      <c r="O78" s="54">
        <f t="shared" si="28"/>
        <v>90.458937198067645</v>
      </c>
      <c r="P78" s="54">
        <f t="shared" si="29"/>
        <v>76.68539325842697</v>
      </c>
      <c r="Q78" s="54">
        <f t="shared" si="30"/>
        <v>98.314606741573044</v>
      </c>
      <c r="R78" s="54">
        <f t="shared" si="31"/>
        <v>84.54106280193237</v>
      </c>
      <c r="S78" s="55">
        <f t="shared" si="32"/>
        <v>-7.8556695435053996</v>
      </c>
      <c r="T78" s="55">
        <f t="shared" si="33"/>
        <v>-7.8556695435053996</v>
      </c>
      <c r="U78" t="s">
        <v>333</v>
      </c>
      <c r="V78" t="s">
        <v>347</v>
      </c>
      <c r="W78" t="s">
        <v>456</v>
      </c>
      <c r="X78" t="s">
        <v>468</v>
      </c>
      <c r="Y78" s="73" t="s">
        <v>472</v>
      </c>
    </row>
    <row r="79" spans="1:25" ht="15" x14ac:dyDescent="0.25">
      <c r="A79">
        <v>2.58</v>
      </c>
      <c r="B79">
        <v>1.5</v>
      </c>
      <c r="C79" s="43">
        <f t="shared" si="25"/>
        <v>5.4263565891472743E-2</v>
      </c>
      <c r="D79" s="44">
        <f>IF(OR($A79="",$B79=""),"",A79*'MPTO_working_2-way'!$G78)</f>
        <v>2.7199999999999998</v>
      </c>
      <c r="E79" s="46">
        <f>IF(OR($A79="",$B79=""),"",B79*'MPTO_working_2-way'!$G78)</f>
        <v>1.581395348837209</v>
      </c>
      <c r="F79" s="44">
        <f>IF(OR($A79="",$B79=""),"",'MPTO_working_2-way'!D78)</f>
        <v>2.7741935483870965</v>
      </c>
      <c r="G79" s="46">
        <f>IF(OR($A79="",$B79=""),"",'MPTO_working_2-way'!E78)</f>
        <v>1.5636363636363635</v>
      </c>
      <c r="H79" s="44">
        <f>IF(OR($A79="",$B79=""),"",'OddsRatio_working_2-way'!M78)</f>
        <v>2.7776388834631174</v>
      </c>
      <c r="I79" s="44">
        <f>IF(OR($A79="",$B79=""),"",'OddsRatio_working_2-way'!N78)</f>
        <v>1.5625439504630121</v>
      </c>
      <c r="J79" s="44">
        <f>IF('Log_working_2-way'!$D78="","",A79^('Log_working_2-way'!$D78))</f>
        <v>2.8038794661813222</v>
      </c>
      <c r="K79" s="46">
        <f>IF('Log_working_2-way'!$D78="","",B79^('Log_working_2-way'!$D78))</f>
        <v>1.5543607645308282</v>
      </c>
      <c r="L79" s="53">
        <f t="shared" si="26"/>
        <v>0.36764705882352944</v>
      </c>
      <c r="M79" s="53">
        <f t="shared" si="27"/>
        <v>0.63235294117647067</v>
      </c>
      <c r="N79" s="54">
        <v>176</v>
      </c>
      <c r="O79" s="54">
        <f t="shared" si="28"/>
        <v>107.78294573643412</v>
      </c>
      <c r="P79" s="54">
        <f t="shared" si="29"/>
        <v>58.666666666666664</v>
      </c>
      <c r="Q79" s="54">
        <f t="shared" si="30"/>
        <v>117.33333333333333</v>
      </c>
      <c r="R79" s="54">
        <f t="shared" si="31"/>
        <v>68.217054263565885</v>
      </c>
      <c r="S79" s="55">
        <f t="shared" si="32"/>
        <v>-9.5503875968992133</v>
      </c>
      <c r="T79" s="55">
        <f t="shared" si="33"/>
        <v>-9.5503875968992205</v>
      </c>
      <c r="U79" t="s">
        <v>353</v>
      </c>
      <c r="V79" t="s">
        <v>354</v>
      </c>
      <c r="W79" t="s">
        <v>457</v>
      </c>
      <c r="X79" t="s">
        <v>468</v>
      </c>
      <c r="Y79" s="73" t="s">
        <v>473</v>
      </c>
    </row>
    <row r="80" spans="1:25" ht="15" x14ac:dyDescent="0.25">
      <c r="A80">
        <v>2.2799999999999998</v>
      </c>
      <c r="B80">
        <v>1.63</v>
      </c>
      <c r="C80" s="43">
        <f t="shared" si="25"/>
        <v>5.2093423743407641E-2</v>
      </c>
      <c r="D80" s="44">
        <f>IF(OR($A80="",$B80=""),"",A80*'MPTO_working_2-way'!$G79)</f>
        <v>2.3987730061349692</v>
      </c>
      <c r="E80" s="46">
        <f>IF(OR($A80="",$B80=""),"",B80*'MPTO_working_2-way'!$G79)</f>
        <v>1.7149122807017543</v>
      </c>
      <c r="F80" s="44">
        <f>IF(OR($A80="",$B80=""),"",'MPTO_working_2-way'!D79)</f>
        <v>2.4239499086877121</v>
      </c>
      <c r="G80" s="46">
        <f>IF(OR($A80="",$B80=""),"",'MPTO_working_2-way'!E79)</f>
        <v>1.7022718944668376</v>
      </c>
      <c r="H80" s="44">
        <f>IF(OR($A80="",$B80=""),"",'OddsRatio_working_2-way'!M79)</f>
        <v>2.4253932901995969</v>
      </c>
      <c r="I80" s="44">
        <f>IF(OR($A80="",$B80=""),"",'OddsRatio_working_2-way'!N79)</f>
        <v>1.7015607600201139</v>
      </c>
      <c r="J80" s="44">
        <f>IF('Log_working_2-way'!$D79="","",A80^('Log_working_2-way'!$D79))</f>
        <v>2.4372903209290904</v>
      </c>
      <c r="K80" s="46">
        <f>IF('Log_working_2-way'!$D79="","",B80^('Log_working_2-way'!$D79))</f>
        <v>1.6957536591156257</v>
      </c>
      <c r="L80" s="53">
        <f t="shared" si="26"/>
        <v>0.41687979539641945</v>
      </c>
      <c r="M80" s="53">
        <f t="shared" si="27"/>
        <v>0.58312020460358061</v>
      </c>
      <c r="N80" s="54">
        <v>177</v>
      </c>
      <c r="O80" s="54">
        <f t="shared" si="28"/>
        <v>99.368421052631561</v>
      </c>
      <c r="P80" s="54">
        <f t="shared" si="29"/>
        <v>68.411042944785265</v>
      </c>
      <c r="Q80" s="54">
        <f t="shared" si="30"/>
        <v>108.58895705521472</v>
      </c>
      <c r="R80" s="54">
        <f t="shared" si="31"/>
        <v>77.631578947368425</v>
      </c>
      <c r="S80" s="55">
        <f t="shared" si="32"/>
        <v>-9.2205360025831595</v>
      </c>
      <c r="T80" s="55">
        <f t="shared" si="33"/>
        <v>-9.2205360025831595</v>
      </c>
      <c r="U80" t="s">
        <v>422</v>
      </c>
      <c r="V80" t="s">
        <v>420</v>
      </c>
      <c r="W80" t="s">
        <v>457</v>
      </c>
      <c r="X80" t="s">
        <v>468</v>
      </c>
      <c r="Y80" s="73" t="s">
        <v>472</v>
      </c>
    </row>
    <row r="81" spans="1:25" ht="15" x14ac:dyDescent="0.25">
      <c r="A81">
        <v>2.08</v>
      </c>
      <c r="B81">
        <v>1.84</v>
      </c>
      <c r="C81" s="43">
        <f t="shared" si="25"/>
        <v>2.4247491638795804E-2</v>
      </c>
      <c r="D81" s="44">
        <f>IF(OR($A81="",$B81=""),"",A81*'MPTO_working_2-way'!$G80)</f>
        <v>2.1304347826086953</v>
      </c>
      <c r="E81" s="46">
        <f>IF(OR($A81="",$B81=""),"",B81*'MPTO_working_2-way'!$G80)</f>
        <v>1.8846153846153844</v>
      </c>
      <c r="F81" s="44">
        <f>IF(OR($A81="",$B81=""),"",'MPTO_working_2-way'!D80)</f>
        <v>2.1338090990187331</v>
      </c>
      <c r="G81" s="46">
        <f>IF(OR($A81="",$B81=""),"",'MPTO_working_2-way'!E80)</f>
        <v>1.8819826907946497</v>
      </c>
      <c r="H81" s="44">
        <f>IF(OR($A81="",$B81=""),"",'OddsRatio_working_2-way'!M80)</f>
        <v>2.1338934190276815</v>
      </c>
      <c r="I81" s="44">
        <f>IF(OR($A81="",$B81=""),"",'OddsRatio_working_2-way'!N80)</f>
        <v>1.8819171036881968</v>
      </c>
      <c r="J81" s="44">
        <f>IF('Log_working_2-way'!$D80="","",A81^('Log_working_2-way'!$D80))</f>
        <v>2.1354221138982008</v>
      </c>
      <c r="K81" s="46">
        <f>IF('Log_working_2-way'!$D80="","",B81^('Log_working_2-way'!$D80))</f>
        <v>1.8807297195989381</v>
      </c>
      <c r="L81" s="53">
        <f t="shared" si="26"/>
        <v>0.46938775510204089</v>
      </c>
      <c r="M81" s="53">
        <f t="shared" si="27"/>
        <v>0.53061224489795922</v>
      </c>
      <c r="N81" s="54">
        <v>178</v>
      </c>
      <c r="O81" s="54">
        <f t="shared" si="28"/>
        <v>92.42307692307692</v>
      </c>
      <c r="P81" s="54">
        <f t="shared" si="29"/>
        <v>81.260869565217405</v>
      </c>
      <c r="Q81" s="54">
        <f t="shared" si="30"/>
        <v>96.739130434782609</v>
      </c>
      <c r="R81" s="54">
        <f t="shared" si="31"/>
        <v>85.576923076923066</v>
      </c>
      <c r="S81" s="55">
        <f t="shared" si="32"/>
        <v>-4.3160535117056895</v>
      </c>
      <c r="T81" s="55">
        <f t="shared" si="33"/>
        <v>-4.3160535117056611</v>
      </c>
      <c r="U81" t="s">
        <v>104</v>
      </c>
      <c r="V81" t="s">
        <v>96</v>
      </c>
      <c r="W81" t="s">
        <v>451</v>
      </c>
      <c r="X81" t="s">
        <v>468</v>
      </c>
      <c r="Y81" s="73" t="s">
        <v>473</v>
      </c>
    </row>
    <row r="82" spans="1:25" ht="15" x14ac:dyDescent="0.25">
      <c r="A82">
        <v>1.93</v>
      </c>
      <c r="B82">
        <v>1.98</v>
      </c>
      <c r="C82" s="43">
        <f t="shared" si="25"/>
        <v>2.3185220076411994E-2</v>
      </c>
      <c r="D82" s="44">
        <f>IF(OR($A82="",$B82=""),"",A82*'MPTO_working_2-way'!$G81)</f>
        <v>1.9747474747474751</v>
      </c>
      <c r="E82" s="46">
        <f>IF(OR($A82="",$B82=""),"",B82*'MPTO_working_2-way'!$G81)</f>
        <v>2.0259067357512959</v>
      </c>
      <c r="F82" s="44">
        <f>IF(OR($A82="",$B82=""),"",'MPTO_working_2-way'!D81)</f>
        <v>1.974169551066798</v>
      </c>
      <c r="G82" s="46">
        <f>IF(OR($A82="",$B82=""),"",'MPTO_working_2-way'!E81)</f>
        <v>2.0265153523890338</v>
      </c>
      <c r="H82" s="44">
        <f>IF(OR($A82="",$B82=""),"",'OddsRatio_working_2-way'!M81)</f>
        <v>1.9741558354989901</v>
      </c>
      <c r="I82" s="44">
        <f>IF(OR($A82="",$B82=""),"",'OddsRatio_working_2-way'!N81)</f>
        <v>2.0265298051494733</v>
      </c>
      <c r="J82" s="44">
        <f>IF('Log_working_2-way'!$D81="","",A82^('Log_working_2-way'!$D81))</f>
        <v>1.9738951466986834</v>
      </c>
      <c r="K82" s="46">
        <f>IF('Log_working_2-way'!$D81="","",B82^('Log_working_2-way'!$D81))</f>
        <v>2.0268045830085555</v>
      </c>
      <c r="L82" s="53">
        <f t="shared" si="26"/>
        <v>0.50639386189258306</v>
      </c>
      <c r="M82" s="53">
        <f t="shared" si="27"/>
        <v>0.49360613810741677</v>
      </c>
      <c r="N82" s="54">
        <v>179</v>
      </c>
      <c r="O82" s="54">
        <f t="shared" si="28"/>
        <v>86.253886010362692</v>
      </c>
      <c r="P82" s="54">
        <f t="shared" si="29"/>
        <v>88.595959595959613</v>
      </c>
      <c r="Q82" s="54">
        <f t="shared" si="30"/>
        <v>90.404040404040416</v>
      </c>
      <c r="R82" s="54">
        <f t="shared" si="31"/>
        <v>92.746113989637323</v>
      </c>
      <c r="S82" s="55">
        <f t="shared" si="32"/>
        <v>-4.1501543936777239</v>
      </c>
      <c r="T82" s="55">
        <f t="shared" si="33"/>
        <v>-4.1501543936777097</v>
      </c>
      <c r="U82" t="s">
        <v>97</v>
      </c>
      <c r="V82" t="s">
        <v>53</v>
      </c>
      <c r="W82" t="s">
        <v>451</v>
      </c>
      <c r="X82" t="s">
        <v>468</v>
      </c>
      <c r="Y82" s="73" t="s">
        <v>474</v>
      </c>
    </row>
    <row r="83" spans="1:25" ht="15" x14ac:dyDescent="0.25">
      <c r="A83">
        <v>1.68</v>
      </c>
      <c r="B83">
        <v>2.2999999999999998</v>
      </c>
      <c r="C83" s="43">
        <f t="shared" si="25"/>
        <v>3.002070393374745E-2</v>
      </c>
      <c r="D83" s="44">
        <f>IF(OR($A83="",$B83=""),"",A83*'MPTO_working_2-way'!$G82)</f>
        <v>1.7304347826086957</v>
      </c>
      <c r="E83" s="46">
        <f>IF(OR($A83="",$B83=""),"",B83*'MPTO_working_2-way'!$G82)</f>
        <v>2.3690476190476191</v>
      </c>
      <c r="F83" s="44">
        <f>IF(OR($A83="",$B83=""),"",'MPTO_working_2-way'!D82)</f>
        <v>1.7234611953612846</v>
      </c>
      <c r="G83" s="46">
        <f>IF(OR($A83="",$B83=""),"",'MPTO_working_2-way'!E82)</f>
        <v>2.3822441430332923</v>
      </c>
      <c r="H83" s="44">
        <f>IF(OR($A83="",$B83=""),"",'OddsRatio_working_2-way'!M82)</f>
        <v>1.7232405706795793</v>
      </c>
      <c r="I83" s="44">
        <f>IF(OR($A83="",$B83=""),"",'OddsRatio_working_2-way'!N82)</f>
        <v>2.3826657968874305</v>
      </c>
      <c r="J83" s="44">
        <f>IF('Log_working_2-way'!$D82="","",A83^('Log_working_2-way'!$D82))</f>
        <v>1.7200813813896441</v>
      </c>
      <c r="K83" s="46">
        <f>IF('Log_working_2-way'!$D82="","",B83^('Log_working_2-way'!$D82))</f>
        <v>2.3887319209255629</v>
      </c>
      <c r="L83" s="53">
        <f t="shared" si="26"/>
        <v>0.57788944723618085</v>
      </c>
      <c r="M83" s="53">
        <f t="shared" si="27"/>
        <v>0.42211055276381909</v>
      </c>
      <c r="N83" s="54">
        <v>180</v>
      </c>
      <c r="O83" s="54">
        <f t="shared" si="28"/>
        <v>72.857142857142847</v>
      </c>
      <c r="P83" s="54">
        <f t="shared" si="29"/>
        <v>101.7391304347826</v>
      </c>
      <c r="Q83" s="54">
        <f t="shared" si="30"/>
        <v>78.260869565217405</v>
      </c>
      <c r="R83" s="54">
        <f t="shared" si="31"/>
        <v>107.14285714285714</v>
      </c>
      <c r="S83" s="55">
        <f t="shared" si="32"/>
        <v>-5.4037267080745579</v>
      </c>
      <c r="T83" s="55">
        <f t="shared" si="33"/>
        <v>-5.4037267080745437</v>
      </c>
      <c r="U83" t="s">
        <v>423</v>
      </c>
      <c r="V83" t="s">
        <v>52</v>
      </c>
      <c r="W83" t="s">
        <v>451</v>
      </c>
      <c r="X83" t="s">
        <v>468</v>
      </c>
      <c r="Y83" s="73" t="s">
        <v>480</v>
      </c>
    </row>
    <row r="84" spans="1:25" ht="15" x14ac:dyDescent="0.25">
      <c r="A84">
        <v>2.13</v>
      </c>
      <c r="B84">
        <v>1.77</v>
      </c>
      <c r="C84" s="43">
        <f t="shared" si="25"/>
        <v>3.4455319487546765E-2</v>
      </c>
      <c r="D84" s="44">
        <f>IF(OR($A84="",$B84=""),"",A84*'MPTO_working_2-way'!$G83)</f>
        <v>2.2033898305084745</v>
      </c>
      <c r="E84" s="46">
        <f>IF(OR($A84="",$B84=""),"",B84*'MPTO_working_2-way'!$G83)</f>
        <v>1.8309859154929577</v>
      </c>
      <c r="F84" s="44">
        <f>IF(OR($A84="",$B84=""),"",'MPTO_working_2-way'!D83)</f>
        <v>2.2111375032990233</v>
      </c>
      <c r="G84" s="46">
        <f>IF(OR($A84="",$B84=""),"",'MPTO_working_2-way'!E83)</f>
        <v>1.8256700806275876</v>
      </c>
      <c r="H84" s="44">
        <f>IF(OR($A84="",$B84=""),"",'OddsRatio_working_2-way'!M83)</f>
        <v>2.2114175446692466</v>
      </c>
      <c r="I84" s="44">
        <f>IF(OR($A84="",$B84=""),"",'OddsRatio_working_2-way'!N83)</f>
        <v>1.8254792118542653</v>
      </c>
      <c r="J84" s="44">
        <f>IF('Log_working_2-way'!$D83="","",A84^('Log_working_2-way'!$D83))</f>
        <v>2.2149715784230573</v>
      </c>
      <c r="K84" s="46">
        <f>IF('Log_working_2-way'!$D83="","",B84^('Log_working_2-way'!$D83))</f>
        <v>1.8230645208160881</v>
      </c>
      <c r="L84" s="53">
        <f t="shared" si="26"/>
        <v>0.45384615384615384</v>
      </c>
      <c r="M84" s="53">
        <f t="shared" si="27"/>
        <v>0.5461538461538461</v>
      </c>
      <c r="N84" s="54">
        <v>181</v>
      </c>
      <c r="O84" s="54">
        <f t="shared" si="28"/>
        <v>96.023474178403745</v>
      </c>
      <c r="P84" s="54">
        <f t="shared" si="29"/>
        <v>78.740112994350284</v>
      </c>
      <c r="Q84" s="54">
        <f t="shared" si="30"/>
        <v>102.25988700564972</v>
      </c>
      <c r="R84" s="54">
        <f t="shared" si="31"/>
        <v>84.97652582159624</v>
      </c>
      <c r="S84" s="55">
        <f t="shared" si="32"/>
        <v>-6.2364128272459709</v>
      </c>
      <c r="T84" s="55">
        <f t="shared" si="33"/>
        <v>-6.2364128272459567</v>
      </c>
      <c r="U84" t="s">
        <v>235</v>
      </c>
      <c r="V84" t="s">
        <v>249</v>
      </c>
      <c r="W84" t="s">
        <v>444</v>
      </c>
      <c r="X84" t="s">
        <v>468</v>
      </c>
      <c r="Y84" s="73" t="s">
        <v>476</v>
      </c>
    </row>
    <row r="85" spans="1:25" ht="15" x14ac:dyDescent="0.25">
      <c r="A85">
        <v>1.92</v>
      </c>
      <c r="B85">
        <v>1.97</v>
      </c>
      <c r="C85" s="43">
        <f t="shared" si="25"/>
        <v>2.844754653130277E-2</v>
      </c>
      <c r="D85" s="44">
        <f>IF(OR($A85="",$B85=""),"",A85*'MPTO_working_2-way'!$G84)</f>
        <v>1.9746192893401013</v>
      </c>
      <c r="E85" s="46">
        <f>IF(OR($A85="",$B85=""),"",B85*'MPTO_working_2-way'!$G84)</f>
        <v>2.0260416666666665</v>
      </c>
      <c r="F85" s="44">
        <f>IF(OR($A85="",$B85=""),"",'MPTO_working_2-way'!D84)</f>
        <v>1.9739066903246005</v>
      </c>
      <c r="G85" s="46">
        <f>IF(OR($A85="",$B85=""),"",'MPTO_working_2-way'!E84)</f>
        <v>2.0267924123888115</v>
      </c>
      <c r="H85" s="44">
        <f>IF(OR($A85="",$B85=""),"",'OddsRatio_working_2-way'!M84)</f>
        <v>1.9738858291644976</v>
      </c>
      <c r="I85" s="44">
        <f>IF(OR($A85="",$B85=""),"",'OddsRatio_working_2-way'!N84)</f>
        <v>2.0268144068364817</v>
      </c>
      <c r="J85" s="44">
        <f>IF('Log_working_2-way'!$D84="","",A85^('Log_working_2-way'!$D84))</f>
        <v>1.9735629954505829</v>
      </c>
      <c r="K85" s="46">
        <f>IF('Log_working_2-way'!$D84="","",B85^('Log_working_2-way'!$D84))</f>
        <v>2.0271548987306875</v>
      </c>
      <c r="L85" s="53">
        <f t="shared" si="26"/>
        <v>0.50642673521850901</v>
      </c>
      <c r="M85" s="53">
        <f t="shared" si="27"/>
        <v>0.49357326478149105</v>
      </c>
      <c r="N85" s="54">
        <v>182</v>
      </c>
      <c r="O85" s="54">
        <f t="shared" si="28"/>
        <v>87.208333333333343</v>
      </c>
      <c r="P85" s="54">
        <f t="shared" si="29"/>
        <v>89.614213197969548</v>
      </c>
      <c r="Q85" s="54">
        <f t="shared" si="30"/>
        <v>92.385786802030452</v>
      </c>
      <c r="R85" s="54">
        <f t="shared" si="31"/>
        <v>94.791666666666671</v>
      </c>
      <c r="S85" s="55">
        <f t="shared" si="32"/>
        <v>-5.1774534686971094</v>
      </c>
      <c r="T85" s="55">
        <f t="shared" si="33"/>
        <v>-5.1774534686971236</v>
      </c>
      <c r="U85" t="s">
        <v>429</v>
      </c>
      <c r="V85" t="s">
        <v>50</v>
      </c>
      <c r="W85" t="s">
        <v>444</v>
      </c>
      <c r="X85" t="s">
        <v>468</v>
      </c>
      <c r="Y85" s="74" t="s">
        <v>475</v>
      </c>
    </row>
    <row r="86" spans="1:25" ht="15" x14ac:dyDescent="0.25">
      <c r="A86">
        <v>2.35</v>
      </c>
      <c r="B86">
        <v>1.65</v>
      </c>
      <c r="C86" s="43">
        <f t="shared" si="25"/>
        <v>3.1592520954223158E-2</v>
      </c>
      <c r="D86" s="44">
        <f>IF(OR($A86="",$B86=""),"",A86*'MPTO_working_2-way'!$G85)</f>
        <v>2.4242424242424243</v>
      </c>
      <c r="E86" s="46">
        <f>IF(OR($A86="",$B86=""),"",B86*'MPTO_working_2-way'!$G85)</f>
        <v>1.7021276595744681</v>
      </c>
      <c r="F86" s="44">
        <f>IF(OR($A86="",$B86=""),"",'MPTO_working_2-way'!D85)</f>
        <v>2.4405979543666407</v>
      </c>
      <c r="G86" s="46">
        <f>IF(OR($A86="",$B86=""),"",'MPTO_working_2-way'!E85)</f>
        <v>1.6941561987984708</v>
      </c>
      <c r="H86" s="44">
        <f>IF(OR($A86="",$B86=""),"",'OddsRatio_working_2-way'!M85)</f>
        <v>2.4411533842457849</v>
      </c>
      <c r="I86" s="44">
        <f>IF(OR($A86="",$B86=""),"",'OddsRatio_working_2-way'!N85)</f>
        <v>1.6938886664887112</v>
      </c>
      <c r="J86" s="44">
        <f>IF('Log_working_2-way'!$D85="","",A86^('Log_working_2-way'!$D85))</f>
        <v>2.4487037782009757</v>
      </c>
      <c r="K86" s="46">
        <f>IF('Log_working_2-way'!$D85="","",B86^('Log_working_2-way'!$D85))</f>
        <v>1.6902722385674813</v>
      </c>
      <c r="L86" s="53">
        <f t="shared" si="26"/>
        <v>0.41249999999999998</v>
      </c>
      <c r="M86" s="53">
        <f t="shared" si="27"/>
        <v>0.58750000000000002</v>
      </c>
      <c r="N86" s="54">
        <v>183</v>
      </c>
      <c r="O86" s="54">
        <f t="shared" si="28"/>
        <v>105.1276595744681</v>
      </c>
      <c r="P86" s="54">
        <f t="shared" si="29"/>
        <v>72.090909090909079</v>
      </c>
      <c r="Q86" s="54">
        <f t="shared" si="30"/>
        <v>110.90909090909091</v>
      </c>
      <c r="R86" s="54">
        <f t="shared" si="31"/>
        <v>77.872340425531917</v>
      </c>
      <c r="S86" s="55">
        <f t="shared" si="32"/>
        <v>-5.781431334622809</v>
      </c>
      <c r="T86" s="55">
        <f t="shared" si="33"/>
        <v>-5.7814313346228374</v>
      </c>
      <c r="U86" t="s">
        <v>426</v>
      </c>
      <c r="V86" t="s">
        <v>250</v>
      </c>
      <c r="W86" t="s">
        <v>444</v>
      </c>
      <c r="X86" t="s">
        <v>468</v>
      </c>
      <c r="Y86" s="73" t="s">
        <v>477</v>
      </c>
    </row>
    <row r="87" spans="1:25" ht="15" x14ac:dyDescent="0.25">
      <c r="A87">
        <v>2.19</v>
      </c>
      <c r="B87">
        <v>1.73</v>
      </c>
      <c r="C87" s="43">
        <f t="shared" si="25"/>
        <v>3.4655686647135031E-2</v>
      </c>
      <c r="D87" s="44">
        <f>IF(OR($A87="",$B87=""),"",A87*'MPTO_working_2-way'!$G86)</f>
        <v>2.2658959537572256</v>
      </c>
      <c r="E87" s="46">
        <f>IF(OR($A87="",$B87=""),"",B87*'MPTO_working_2-way'!$G86)</f>
        <v>1.7899543378995435</v>
      </c>
      <c r="F87" s="44">
        <f>IF(OR($A87="",$B87=""),"",'MPTO_working_2-way'!D86)</f>
        <v>2.2763841740018629</v>
      </c>
      <c r="G87" s="46">
        <f>IF(OR($A87="",$B87=""),"",'MPTO_working_2-way'!E86)</f>
        <v>1.7834631769717797</v>
      </c>
      <c r="H87" s="44">
        <f>IF(OR($A87="",$B87=""),"",'OddsRatio_working_2-way'!M86)</f>
        <v>2.2767681803292916</v>
      </c>
      <c r="I87" s="44">
        <f>IF(OR($A87="",$B87=""),"",'OddsRatio_working_2-way'!N86)</f>
        <v>1.7832275391935992</v>
      </c>
      <c r="J87" s="44">
        <f>IF('Log_working_2-way'!$D86="","",A87^('Log_working_2-way'!$D86))</f>
        <v>2.2815927958159761</v>
      </c>
      <c r="K87" s="46">
        <f>IF('Log_working_2-way'!$D86="","",B87^('Log_working_2-way'!$D86))</f>
        <v>1.7802790428165938</v>
      </c>
      <c r="L87" s="53">
        <f t="shared" si="26"/>
        <v>0.44132653061224486</v>
      </c>
      <c r="M87" s="53">
        <f t="shared" si="27"/>
        <v>0.55867346938775508</v>
      </c>
      <c r="N87" s="54">
        <v>184</v>
      </c>
      <c r="O87" s="54">
        <f t="shared" si="28"/>
        <v>99.981735159817347</v>
      </c>
      <c r="P87" s="54">
        <f t="shared" si="29"/>
        <v>77.641618497109832</v>
      </c>
      <c r="Q87" s="54">
        <f t="shared" si="30"/>
        <v>106.35838150289018</v>
      </c>
      <c r="R87" s="54">
        <f t="shared" si="31"/>
        <v>84.018264840182653</v>
      </c>
      <c r="S87" s="55">
        <f t="shared" si="32"/>
        <v>-6.3766463430728351</v>
      </c>
      <c r="T87" s="55">
        <f t="shared" si="33"/>
        <v>-6.3766463430728209</v>
      </c>
      <c r="U87" t="s">
        <v>359</v>
      </c>
      <c r="V87" t="s">
        <v>428</v>
      </c>
      <c r="W87" t="s">
        <v>444</v>
      </c>
      <c r="X87" t="s">
        <v>468</v>
      </c>
      <c r="Y87" s="73" t="s">
        <v>484</v>
      </c>
    </row>
    <row r="88" spans="1:25" ht="15" x14ac:dyDescent="0.25">
      <c r="A88">
        <v>2.09</v>
      </c>
      <c r="B88">
        <v>1.79</v>
      </c>
      <c r="C88" s="43">
        <f t="shared" si="25"/>
        <v>3.7128117398625982E-2</v>
      </c>
      <c r="D88" s="44">
        <f>IF(OR($A88="",$B88=""),"",A88*'MPTO_working_2-way'!$G87)</f>
        <v>2.1675977653631282</v>
      </c>
      <c r="E88" s="46">
        <f>IF(OR($A88="",$B88=""),"",B88*'MPTO_working_2-way'!$G87)</f>
        <v>1.8564593301435406</v>
      </c>
      <c r="F88" s="44">
        <f>IF(OR($A88="",$B88=""),"",'MPTO_working_2-way'!D87)</f>
        <v>2.1743628490889537</v>
      </c>
      <c r="G88" s="46">
        <f>IF(OR($A88="",$B88=""),"",'MPTO_working_2-way'!E87)</f>
        <v>1.8515255747197545</v>
      </c>
      <c r="H88" s="44">
        <f>IF(OR($A88="",$B88=""),"",'OddsRatio_working_2-way'!M87)</f>
        <v>2.1746262535134471</v>
      </c>
      <c r="I88" s="44">
        <f>IF(OR($A88="",$B88=""),"",'OddsRatio_working_2-way'!N87)</f>
        <v>1.8513346241060764</v>
      </c>
      <c r="J88" s="44">
        <f>IF('Log_working_2-way'!$D87="","",A88^('Log_working_2-way'!$D87))</f>
        <v>2.177733465070919</v>
      </c>
      <c r="K88" s="46">
        <f>IF('Log_working_2-way'!$D87="","",B88^('Log_working_2-way'!$D87))</f>
        <v>1.8490885498780329</v>
      </c>
      <c r="L88" s="53">
        <f t="shared" si="26"/>
        <v>0.46134020618556709</v>
      </c>
      <c r="M88" s="53">
        <f t="shared" si="27"/>
        <v>0.53865979381443296</v>
      </c>
      <c r="N88" s="54">
        <v>185</v>
      </c>
      <c r="O88" s="54">
        <f t="shared" si="28"/>
        <v>96.483253588516746</v>
      </c>
      <c r="P88" s="54">
        <f t="shared" si="29"/>
        <v>81.648044692737443</v>
      </c>
      <c r="Q88" s="54">
        <f t="shared" si="30"/>
        <v>103.35195530726256</v>
      </c>
      <c r="R88" s="54">
        <f t="shared" si="31"/>
        <v>88.516746411483268</v>
      </c>
      <c r="S88" s="55">
        <f t="shared" si="32"/>
        <v>-6.868701718745811</v>
      </c>
      <c r="T88" s="55">
        <f t="shared" si="33"/>
        <v>-6.8687017187458252</v>
      </c>
      <c r="U88" t="s">
        <v>140</v>
      </c>
      <c r="V88" t="s">
        <v>357</v>
      </c>
      <c r="W88" t="s">
        <v>444</v>
      </c>
      <c r="X88" t="s">
        <v>468</v>
      </c>
      <c r="Y88" s="73" t="s">
        <v>476</v>
      </c>
    </row>
    <row r="89" spans="1:25" ht="15" x14ac:dyDescent="0.25">
      <c r="A89">
        <v>2.1</v>
      </c>
      <c r="B89">
        <v>1.79</v>
      </c>
      <c r="C89" s="43">
        <f t="shared" si="25"/>
        <v>3.4849694067571102E-2</v>
      </c>
      <c r="D89" s="44">
        <f>IF(OR($A89="",$B89=""),"",A89*'MPTO_working_2-way'!$G88)</f>
        <v>2.1731843575418992</v>
      </c>
      <c r="E89" s="46">
        <f>IF(OR($A89="",$B89=""),"",B89*'MPTO_working_2-way'!$G88)</f>
        <v>1.8523809523809522</v>
      </c>
      <c r="F89" s="44">
        <f>IF(OR($A89="",$B89=""),"",'MPTO_working_2-way'!D88)</f>
        <v>2.1797622499275153</v>
      </c>
      <c r="G89" s="46">
        <f>IF(OR($A89="",$B89=""),"",'MPTO_working_2-way'!E88)</f>
        <v>1.8476284099287292</v>
      </c>
      <c r="H89" s="44">
        <f>IF(OR($A89="",$B89=""),"",'OddsRatio_working_2-way'!M88)</f>
        <v>2.1800021454603971</v>
      </c>
      <c r="I89" s="44">
        <f>IF(OR($A89="",$B89=""),"",'OddsRatio_working_2-way'!N88)</f>
        <v>1.8474560862851939</v>
      </c>
      <c r="J89" s="44">
        <f>IF('Log_working_2-way'!$D88="","",A89^('Log_working_2-way'!$D88))</f>
        <v>2.1830172065936067</v>
      </c>
      <c r="K89" s="46">
        <f>IF('Log_working_2-way'!$D88="","",B89^('Log_working_2-way'!$D88))</f>
        <v>1.8452962428833544</v>
      </c>
      <c r="L89" s="53">
        <f t="shared" si="26"/>
        <v>0.46015424164524427</v>
      </c>
      <c r="M89" s="53">
        <f t="shared" si="27"/>
        <v>0.53984575835475579</v>
      </c>
      <c r="N89" s="54">
        <v>186</v>
      </c>
      <c r="O89" s="54">
        <f t="shared" si="28"/>
        <v>97.428571428571431</v>
      </c>
      <c r="P89" s="54">
        <f t="shared" si="29"/>
        <v>82.089385474860336</v>
      </c>
      <c r="Q89" s="54">
        <f t="shared" si="30"/>
        <v>103.91061452513966</v>
      </c>
      <c r="R89" s="54">
        <f t="shared" si="31"/>
        <v>88.571428571428569</v>
      </c>
      <c r="S89" s="55">
        <f t="shared" si="32"/>
        <v>-6.4820430965682334</v>
      </c>
      <c r="T89" s="55">
        <f t="shared" si="33"/>
        <v>-6.4820430965682334</v>
      </c>
      <c r="U89" t="s">
        <v>365</v>
      </c>
      <c r="V89" t="s">
        <v>367</v>
      </c>
      <c r="W89" t="s">
        <v>458</v>
      </c>
      <c r="X89" t="s">
        <v>468</v>
      </c>
      <c r="Y89" s="73" t="s">
        <v>474</v>
      </c>
    </row>
    <row r="90" spans="1:25" ht="15" x14ac:dyDescent="0.25">
      <c r="A90">
        <v>1.74</v>
      </c>
      <c r="B90">
        <v>2.19</v>
      </c>
      <c r="C90" s="43">
        <f t="shared" si="25"/>
        <v>3.1333648244370904E-2</v>
      </c>
      <c r="D90" s="44">
        <f>IF(OR($A90="",$B90=""),"",A90*'MPTO_working_2-way'!$G89)</f>
        <v>1.7945205479452053</v>
      </c>
      <c r="E90" s="46">
        <f>IF(OR($A90="",$B90=""),"",B90*'MPTO_working_2-way'!$G89)</f>
        <v>2.2586206896551722</v>
      </c>
      <c r="F90" s="44">
        <f>IF(OR($A90="",$B90=""),"",'MPTO_working_2-way'!D89)</f>
        <v>1.7887621461765948</v>
      </c>
      <c r="G90" s="46">
        <f>IF(OR($A90="",$B90=""),"",'MPTO_working_2-way'!E89)</f>
        <v>2.2678093197643276</v>
      </c>
      <c r="H90" s="44">
        <f>IF(OR($A90="",$B90=""),"",'OddsRatio_working_2-way'!M89)</f>
        <v>1.7885738643245783</v>
      </c>
      <c r="I90" s="44">
        <f>IF(OR($A90="",$B90=""),"",'OddsRatio_working_2-way'!N89)</f>
        <v>2.2681120250624973</v>
      </c>
      <c r="J90" s="44">
        <f>IF('Log_working_2-way'!$D89="","",A90^('Log_working_2-way'!$D89))</f>
        <v>1.7859641468844982</v>
      </c>
      <c r="K90" s="46">
        <f>IF('Log_working_2-way'!$D89="","",B90^('Log_working_2-way'!$D89))</f>
        <v>2.2723226675973618</v>
      </c>
      <c r="L90" s="53">
        <f t="shared" si="26"/>
        <v>0.5572519083969466</v>
      </c>
      <c r="M90" s="53">
        <f t="shared" si="27"/>
        <v>0.44274809160305351</v>
      </c>
      <c r="N90" s="54">
        <v>187</v>
      </c>
      <c r="O90" s="54">
        <f t="shared" si="28"/>
        <v>79.528735632183896</v>
      </c>
      <c r="P90" s="54">
        <f t="shared" si="29"/>
        <v>101.61187214611871</v>
      </c>
      <c r="Q90" s="54">
        <f t="shared" si="30"/>
        <v>85.388127853881286</v>
      </c>
      <c r="R90" s="54">
        <f t="shared" si="31"/>
        <v>107.47126436781609</v>
      </c>
      <c r="S90" s="55">
        <f t="shared" si="32"/>
        <v>-5.8593922216973908</v>
      </c>
      <c r="T90" s="55">
        <f t="shared" si="33"/>
        <v>-5.8593922216973766</v>
      </c>
      <c r="U90" t="s">
        <v>439</v>
      </c>
      <c r="V90" t="s">
        <v>368</v>
      </c>
      <c r="W90" t="s">
        <v>458</v>
      </c>
      <c r="X90" t="s">
        <v>468</v>
      </c>
      <c r="Y90" s="73" t="s">
        <v>475</v>
      </c>
    </row>
    <row r="91" spans="1:25" ht="15" x14ac:dyDescent="0.25">
      <c r="A91">
        <v>1.46</v>
      </c>
      <c r="B91">
        <v>2.79</v>
      </c>
      <c r="C91" s="43">
        <f t="shared" si="25"/>
        <v>4.335444591741533E-2</v>
      </c>
      <c r="D91" s="44">
        <f>IF(OR($A91="",$B91=""),"",A91*'MPTO_working_2-way'!$G90)</f>
        <v>1.5232974910394264</v>
      </c>
      <c r="E91" s="46">
        <f>IF(OR($A91="",$B91=""),"",B91*'MPTO_working_2-way'!$G90)</f>
        <v>2.9109589041095889</v>
      </c>
      <c r="F91" s="44">
        <f>IF(OR($A91="",$B91=""),"",'MPTO_working_2-way'!D90)</f>
        <v>1.5077173631417253</v>
      </c>
      <c r="G91" s="46">
        <f>IF(OR($A91="",$B91=""),"",'MPTO_working_2-way'!E90)</f>
        <v>2.9695997667128378</v>
      </c>
      <c r="H91" s="44">
        <f>IF(OR($A91="",$B91=""),"",'OddsRatio_working_2-way'!M90)</f>
        <v>1.5069351440011465</v>
      </c>
      <c r="I91" s="44">
        <f>IF(OR($A91="",$B91=""),"",'OddsRatio_working_2-way'!N90)</f>
        <v>2.9726389299175064</v>
      </c>
      <c r="J91" s="44">
        <f>IF('Log_working_2-way'!$D90="","",A91^('Log_working_2-way'!$D90))</f>
        <v>1.4997735996561257</v>
      </c>
      <c r="K91" s="46">
        <f>IF('Log_working_2-way'!$D90="","",B91^('Log_working_2-way'!$D90))</f>
        <v>3.0009060116146968</v>
      </c>
      <c r="L91" s="53">
        <f t="shared" si="26"/>
        <v>0.65647058823529414</v>
      </c>
      <c r="M91" s="53">
        <f t="shared" si="27"/>
        <v>0.34352941176470592</v>
      </c>
      <c r="N91" s="54">
        <v>188</v>
      </c>
      <c r="O91" s="54">
        <f t="shared" si="28"/>
        <v>59.232876712328775</v>
      </c>
      <c r="P91" s="54">
        <f t="shared" si="29"/>
        <v>120.61648745519713</v>
      </c>
      <c r="Q91" s="54">
        <f t="shared" si="30"/>
        <v>67.383512544802869</v>
      </c>
      <c r="R91" s="54">
        <f t="shared" si="31"/>
        <v>128.76712328767124</v>
      </c>
      <c r="S91" s="55">
        <f t="shared" si="32"/>
        <v>-8.1506358324740944</v>
      </c>
      <c r="T91" s="55">
        <f t="shared" si="33"/>
        <v>-8.1506358324741086</v>
      </c>
      <c r="U91" t="s">
        <v>438</v>
      </c>
      <c r="V91" t="s">
        <v>433</v>
      </c>
      <c r="W91" t="s">
        <v>458</v>
      </c>
      <c r="X91" t="s">
        <v>468</v>
      </c>
      <c r="Y91" s="73" t="s">
        <v>479</v>
      </c>
    </row>
    <row r="92" spans="1:25" ht="15" x14ac:dyDescent="0.25">
      <c r="A92">
        <v>1.44</v>
      </c>
      <c r="B92">
        <v>2.9</v>
      </c>
      <c r="C92" s="43">
        <f t="shared" si="25"/>
        <v>3.9272030651340994E-2</v>
      </c>
      <c r="D92" s="44">
        <f>IF(OR($A92="",$B92=""),"",A92*'MPTO_working_2-way'!$G91)</f>
        <v>1.4965517241379309</v>
      </c>
      <c r="E92" s="46">
        <f>IF(OR($A92="",$B92=""),"",B92*'MPTO_working_2-way'!$G91)</f>
        <v>3.0138888888888888</v>
      </c>
      <c r="F92" s="44">
        <f>IF(OR($A92="",$B92=""),"",'MPTO_working_2-way'!D91)</f>
        <v>1.481902058197303</v>
      </c>
      <c r="G92" s="46">
        <f>IF(OR($A92="",$B92=""),"",'MPTO_working_2-way'!E91)</f>
        <v>3.0751104565537557</v>
      </c>
      <c r="H92" s="44">
        <f>IF(OR($A92="",$B92=""),"",'OddsRatio_working_2-way'!M91)</f>
        <v>1.4812265031857879</v>
      </c>
      <c r="I92" s="44">
        <f>IF(OR($A92="",$B92=""),"",'OddsRatio_working_2-way'!N91)</f>
        <v>3.0780235364840833</v>
      </c>
      <c r="J92" s="44">
        <f>IF('Log_working_2-way'!$D91="","",A92^('Log_working_2-way'!$D91))</f>
        <v>1.4744916395794321</v>
      </c>
      <c r="K92" s="46">
        <f>IF('Log_working_2-way'!$D91="","",B92^('Log_working_2-way'!$D91))</f>
        <v>3.1075186928168366</v>
      </c>
      <c r="L92" s="53">
        <f t="shared" si="26"/>
        <v>0.66820276497695863</v>
      </c>
      <c r="M92" s="53">
        <f t="shared" si="27"/>
        <v>0.33179723502304148</v>
      </c>
      <c r="N92" s="54">
        <v>189</v>
      </c>
      <c r="O92" s="54">
        <f t="shared" si="28"/>
        <v>57.749999999999979</v>
      </c>
      <c r="P92" s="54">
        <f t="shared" si="29"/>
        <v>123.82758620689657</v>
      </c>
      <c r="Q92" s="54">
        <f t="shared" si="30"/>
        <v>65.172413793103459</v>
      </c>
      <c r="R92" s="54">
        <f t="shared" si="31"/>
        <v>131.25</v>
      </c>
      <c r="S92" s="55">
        <f t="shared" si="32"/>
        <v>-7.4224137931034804</v>
      </c>
      <c r="T92" s="55">
        <f t="shared" si="33"/>
        <v>-7.4224137931034306</v>
      </c>
      <c r="U92" t="s">
        <v>364</v>
      </c>
      <c r="V92" t="s">
        <v>437</v>
      </c>
      <c r="W92" t="s">
        <v>458</v>
      </c>
      <c r="X92" t="s">
        <v>468</v>
      </c>
      <c r="Y92" s="73" t="s">
        <v>477</v>
      </c>
    </row>
    <row r="93" spans="1:25" ht="15" x14ac:dyDescent="0.25">
      <c r="A93">
        <v>2.36</v>
      </c>
      <c r="B93">
        <v>1.64</v>
      </c>
      <c r="C93" s="43">
        <f t="shared" si="25"/>
        <v>3.3484911120297722E-2</v>
      </c>
      <c r="D93" s="44">
        <f>IF(OR($A93="",$B93=""),"",A93*'MPTO_working_2-way'!$G92)</f>
        <v>2.4390243902439024</v>
      </c>
      <c r="E93" s="46">
        <f>IF(OR($A93="",$B93=""),"",B93*'MPTO_working_2-way'!$G92)</f>
        <v>1.6949152542372881</v>
      </c>
      <c r="F93" s="44">
        <f>IF(OR($A93="",$B93=""),"",'MPTO_working_2-way'!D92)</f>
        <v>2.4570848146267141</v>
      </c>
      <c r="G93" s="46">
        <f>IF(OR($A93="",$B93=""),"",'MPTO_working_2-way'!E92)</f>
        <v>1.6863018473335656</v>
      </c>
      <c r="H93" s="44">
        <f>IF(OR($A93="",$B93=""),"",'OddsRatio_working_2-way'!M92)</f>
        <v>2.4577379737113252</v>
      </c>
      <c r="I93" s="44">
        <f>IF(OR($A93="",$B93=""),"",'OddsRatio_working_2-way'!N92)</f>
        <v>1.6859943405700353</v>
      </c>
      <c r="J93" s="44">
        <f>IF('Log_working_2-way'!$D92="","",A93^('Log_working_2-way'!$D92))</f>
        <v>2.4661000827478752</v>
      </c>
      <c r="K93" s="46">
        <f>IF('Log_working_2-way'!$D92="","",B93^('Log_working_2-way'!$D92))</f>
        <v>1.6820816748919711</v>
      </c>
      <c r="L93" s="53">
        <f t="shared" si="26"/>
        <v>0.41000000000000003</v>
      </c>
      <c r="M93" s="53">
        <f t="shared" si="27"/>
        <v>0.59000000000000008</v>
      </c>
      <c r="N93" s="54">
        <v>190</v>
      </c>
      <c r="O93" s="54">
        <f t="shared" si="28"/>
        <v>109.49152542372882</v>
      </c>
      <c r="P93" s="54">
        <f t="shared" si="29"/>
        <v>74.146341463414615</v>
      </c>
      <c r="Q93" s="54">
        <f t="shared" si="30"/>
        <v>115.85365853658536</v>
      </c>
      <c r="R93" s="54">
        <f t="shared" si="31"/>
        <v>80.508474576271198</v>
      </c>
      <c r="S93" s="55">
        <f t="shared" si="32"/>
        <v>-6.3621331128565402</v>
      </c>
      <c r="T93" s="55">
        <f t="shared" si="33"/>
        <v>-6.3621331128565828</v>
      </c>
      <c r="U93" t="s">
        <v>372</v>
      </c>
      <c r="V93" t="s">
        <v>373</v>
      </c>
      <c r="W93" t="s">
        <v>445</v>
      </c>
      <c r="X93" t="s">
        <v>468</v>
      </c>
      <c r="Y93" s="73" t="s">
        <v>481</v>
      </c>
    </row>
    <row r="94" spans="1:25" ht="15" x14ac:dyDescent="0.25">
      <c r="A94">
        <v>2.36</v>
      </c>
      <c r="B94">
        <v>1.64</v>
      </c>
      <c r="C94" s="43">
        <f t="shared" si="25"/>
        <v>3.3484911120297722E-2</v>
      </c>
      <c r="D94" s="44">
        <f>IF(OR($A94="",$B94=""),"",A94*'MPTO_working_2-way'!$G93)</f>
        <v>2.4390243902439024</v>
      </c>
      <c r="E94" s="46">
        <f>IF(OR($A94="",$B94=""),"",B94*'MPTO_working_2-way'!$G93)</f>
        <v>1.6949152542372881</v>
      </c>
      <c r="F94" s="44">
        <f>IF(OR($A94="",$B94=""),"",'MPTO_working_2-way'!D93)</f>
        <v>2.4570848146267141</v>
      </c>
      <c r="G94" s="46">
        <f>IF(OR($A94="",$B94=""),"",'MPTO_working_2-way'!E93)</f>
        <v>1.6863018473335656</v>
      </c>
      <c r="H94" s="44">
        <f>IF(OR($A94="",$B94=""),"",'OddsRatio_working_2-way'!M93)</f>
        <v>2.4577379737113252</v>
      </c>
      <c r="I94" s="44">
        <f>IF(OR($A94="",$B94=""),"",'OddsRatio_working_2-way'!N93)</f>
        <v>1.6859943405700353</v>
      </c>
      <c r="J94" s="44">
        <f>IF('Log_working_2-way'!$D93="","",A94^('Log_working_2-way'!$D93))</f>
        <v>2.4661000827478752</v>
      </c>
      <c r="K94" s="46">
        <f>IF('Log_working_2-way'!$D93="","",B94^('Log_working_2-way'!$D93))</f>
        <v>1.6820816748919711</v>
      </c>
      <c r="L94" s="53">
        <f t="shared" si="26"/>
        <v>0.41000000000000003</v>
      </c>
      <c r="M94" s="53">
        <f t="shared" si="27"/>
        <v>0.59000000000000008</v>
      </c>
      <c r="N94" s="54">
        <v>191</v>
      </c>
      <c r="O94" s="54">
        <f t="shared" si="28"/>
        <v>110.06779661016949</v>
      </c>
      <c r="P94" s="54">
        <f t="shared" si="29"/>
        <v>74.536585365853668</v>
      </c>
      <c r="Q94" s="54">
        <f t="shared" si="30"/>
        <v>116.46341463414633</v>
      </c>
      <c r="R94" s="54">
        <f t="shared" si="31"/>
        <v>80.932203389830519</v>
      </c>
      <c r="S94" s="55">
        <f t="shared" si="32"/>
        <v>-6.3956180239768372</v>
      </c>
      <c r="T94" s="55">
        <f t="shared" si="33"/>
        <v>-6.3956180239768514</v>
      </c>
      <c r="U94" t="s">
        <v>440</v>
      </c>
      <c r="V94" t="s">
        <v>144</v>
      </c>
      <c r="W94" t="s">
        <v>445</v>
      </c>
      <c r="X94" t="s">
        <v>468</v>
      </c>
      <c r="Y94" s="73" t="s">
        <v>487</v>
      </c>
    </row>
    <row r="95" spans="1:25" ht="15" x14ac:dyDescent="0.25">
      <c r="A95">
        <v>1.69</v>
      </c>
      <c r="B95">
        <v>2.23</v>
      </c>
      <c r="C95" s="43">
        <f t="shared" si="25"/>
        <v>4.0146469604903645E-2</v>
      </c>
      <c r="D95" s="44">
        <f>IF(OR($A95="",$B95=""),"",A95*'MPTO_working_2-way'!$G94)</f>
        <v>1.7578475336322872</v>
      </c>
      <c r="E95" s="46">
        <f>IF(OR($A95="",$B95=""),"",B95*'MPTO_working_2-way'!$G94)</f>
        <v>2.3195266272189352</v>
      </c>
      <c r="F95" s="44">
        <f>IF(OR($A95="",$B95=""),"",'MPTO_working_2-way'!D94)</f>
        <v>1.7493443498038854</v>
      </c>
      <c r="G95" s="46">
        <f>IF(OR($A95="",$B95=""),"",'MPTO_working_2-way'!E94)</f>
        <v>2.3344999535416733</v>
      </c>
      <c r="H95" s="44">
        <f>IF(OR($A95="",$B95=""),"",'OddsRatio_working_2-way'!M94)</f>
        <v>1.7489830503797115</v>
      </c>
      <c r="I95" s="44">
        <f>IF(OR($A95="",$B95=""),"",'OddsRatio_working_2-way'!N94)</f>
        <v>2.3351436985029639</v>
      </c>
      <c r="J95" s="44">
        <f>IF('Log_working_2-way'!$D94="","",A95^('Log_working_2-way'!$D94))</f>
        <v>1.7451064167640695</v>
      </c>
      <c r="K95" s="46">
        <f>IF('Log_working_2-way'!$D94="","",B95^('Log_working_2-way'!$D94))</f>
        <v>2.3420901732972235</v>
      </c>
      <c r="L95" s="53">
        <f t="shared" si="26"/>
        <v>0.56887755102040816</v>
      </c>
      <c r="M95" s="53">
        <f t="shared" si="27"/>
        <v>0.43112244897959179</v>
      </c>
      <c r="N95" s="54">
        <v>192</v>
      </c>
      <c r="O95" s="54">
        <f t="shared" si="28"/>
        <v>78.390532544378715</v>
      </c>
      <c r="P95" s="54">
        <f t="shared" si="29"/>
        <v>105.90134529147981</v>
      </c>
      <c r="Q95" s="54">
        <f t="shared" si="30"/>
        <v>86.098654708520186</v>
      </c>
      <c r="R95" s="54">
        <f t="shared" si="31"/>
        <v>113.60946745562131</v>
      </c>
      <c r="S95" s="55">
        <f t="shared" si="32"/>
        <v>-7.7081221641414714</v>
      </c>
      <c r="T95" s="55">
        <f t="shared" si="33"/>
        <v>-7.7081221641414999</v>
      </c>
      <c r="U95" t="s">
        <v>147</v>
      </c>
      <c r="V95" t="s">
        <v>106</v>
      </c>
      <c r="W95" t="s">
        <v>445</v>
      </c>
      <c r="X95" t="s">
        <v>468</v>
      </c>
      <c r="Y95" s="73" t="s">
        <v>479</v>
      </c>
    </row>
    <row r="96" spans="1:25" ht="15" x14ac:dyDescent="0.25">
      <c r="A96">
        <v>2.29</v>
      </c>
      <c r="B96">
        <v>1.67</v>
      </c>
      <c r="C96" s="43">
        <f t="shared" si="25"/>
        <v>3.5483617917004384E-2</v>
      </c>
      <c r="D96" s="44">
        <f>IF(OR($A96="",$B96=""),"",A96*'MPTO_working_2-way'!$G95)</f>
        <v>2.3712574850299402</v>
      </c>
      <c r="E96" s="46">
        <f>IF(OR($A96="",$B96=""),"",B96*'MPTO_working_2-way'!$G95)</f>
        <v>1.7292576419213972</v>
      </c>
      <c r="F96" s="44">
        <f>IF(OR($A96="",$B96=""),"",'MPTO_working_2-way'!D95)</f>
        <v>2.3869799956308713</v>
      </c>
      <c r="G96" s="46">
        <f>IF(OR($A96="",$B96=""),"",'MPTO_working_2-way'!E95)</f>
        <v>1.7209909322052965</v>
      </c>
      <c r="H96" s="44">
        <f>IF(OR($A96="",$B96=""),"",'OddsRatio_working_2-way'!M95)</f>
        <v>2.3875781543136072</v>
      </c>
      <c r="I96" s="44">
        <f>IF(OR($A96="",$B96=""),"",'OddsRatio_working_2-way'!N95)</f>
        <v>1.7206801266590057</v>
      </c>
      <c r="J96" s="44">
        <f>IF('Log_working_2-way'!$D95="","",A96^('Log_working_2-way'!$D95))</f>
        <v>2.394851636566246</v>
      </c>
      <c r="K96" s="46">
        <f>IF('Log_working_2-way'!$D95="","",B96^('Log_working_2-way'!$D95))</f>
        <v>1.7169221254682223</v>
      </c>
      <c r="L96" s="53">
        <f t="shared" si="26"/>
        <v>0.42171717171717171</v>
      </c>
      <c r="M96" s="53">
        <f t="shared" si="27"/>
        <v>0.5782828282828284</v>
      </c>
      <c r="N96" s="54">
        <v>193</v>
      </c>
      <c r="O96" s="54">
        <f t="shared" si="28"/>
        <v>108.72052401746727</v>
      </c>
      <c r="P96" s="54">
        <f t="shared" si="29"/>
        <v>77.431137724550908</v>
      </c>
      <c r="Q96" s="54">
        <f t="shared" si="30"/>
        <v>115.56886227544911</v>
      </c>
      <c r="R96" s="54">
        <f t="shared" si="31"/>
        <v>84.279475982532759</v>
      </c>
      <c r="S96" s="55">
        <f t="shared" si="32"/>
        <v>-6.8483382579818368</v>
      </c>
      <c r="T96" s="55">
        <f t="shared" si="33"/>
        <v>-6.848338257981851</v>
      </c>
      <c r="U96" t="s">
        <v>381</v>
      </c>
      <c r="V96" t="s">
        <v>375</v>
      </c>
      <c r="W96" t="s">
        <v>459</v>
      </c>
      <c r="X96" t="s">
        <v>468</v>
      </c>
      <c r="Y96" s="73" t="s">
        <v>473</v>
      </c>
    </row>
    <row r="97" spans="1:25" ht="15" x14ac:dyDescent="0.25">
      <c r="A97">
        <v>2.27</v>
      </c>
      <c r="B97">
        <v>1.68</v>
      </c>
      <c r="C97" s="43">
        <f t="shared" si="25"/>
        <v>3.5766729599328695E-2</v>
      </c>
      <c r="D97" s="44">
        <f>IF(OR($A97="",$B97=""),"",A97*'MPTO_working_2-way'!$G96)</f>
        <v>2.3511904761904763</v>
      </c>
      <c r="E97" s="46">
        <f>IF(OR($A97="",$B97=""),"",B97*'MPTO_working_2-way'!$G96)</f>
        <v>1.7400881057268722</v>
      </c>
      <c r="F97" s="44">
        <f>IF(OR($A97="",$B97=""),"",'MPTO_working_2-way'!D96)</f>
        <v>2.3660503784588656</v>
      </c>
      <c r="G97" s="46">
        <f>IF(OR($A97="",$B97=""),"",'MPTO_working_2-way'!E96)</f>
        <v>1.7320374239258789</v>
      </c>
      <c r="H97" s="44">
        <f>IF(OR($A97="",$B97=""),"",'OddsRatio_working_2-way'!M96)</f>
        <v>2.3666188418222287</v>
      </c>
      <c r="I97" s="44">
        <f>IF(OR($A97="",$B97=""),"",'OddsRatio_working_2-way'!N96)</f>
        <v>1.7317329231804059</v>
      </c>
      <c r="J97" s="44">
        <f>IF('Log_working_2-way'!$D96="","",A97^('Log_working_2-way'!$D96))</f>
        <v>2.37348902776783</v>
      </c>
      <c r="K97" s="46">
        <f>IF('Log_working_2-way'!$D96="","",B97^('Log_working_2-way'!$D96))</f>
        <v>1.72807279838637</v>
      </c>
      <c r="L97" s="53">
        <f t="shared" si="26"/>
        <v>0.42531645569620252</v>
      </c>
      <c r="M97" s="53">
        <f t="shared" si="27"/>
        <v>0.57468354430379742</v>
      </c>
      <c r="N97" s="54">
        <v>194</v>
      </c>
      <c r="O97" s="54">
        <f t="shared" si="28"/>
        <v>108.5374449339207</v>
      </c>
      <c r="P97" s="54">
        <f t="shared" si="29"/>
        <v>78.523809523809533</v>
      </c>
      <c r="Q97" s="54">
        <f t="shared" si="30"/>
        <v>115.47619047619048</v>
      </c>
      <c r="R97" s="54">
        <f t="shared" si="31"/>
        <v>85.46255506607929</v>
      </c>
      <c r="S97" s="55">
        <f t="shared" si="32"/>
        <v>-6.9387455422697855</v>
      </c>
      <c r="T97" s="55">
        <f t="shared" si="33"/>
        <v>-6.938745542269757</v>
      </c>
      <c r="U97" t="s">
        <v>376</v>
      </c>
      <c r="V97" t="s">
        <v>380</v>
      </c>
      <c r="W97" t="s">
        <v>459</v>
      </c>
      <c r="X97" t="s">
        <v>468</v>
      </c>
      <c r="Y97" s="73" t="s">
        <v>483</v>
      </c>
    </row>
    <row r="98" spans="1:25" ht="15" x14ac:dyDescent="0.25">
      <c r="A98">
        <v>1.98</v>
      </c>
      <c r="B98">
        <v>1.9</v>
      </c>
      <c r="C98" s="43">
        <f t="shared" si="25"/>
        <v>3.1366294524189264E-2</v>
      </c>
      <c r="D98" s="44">
        <f>IF(OR($A98="",$B98=""),"",A98*'MPTO_working_2-way'!$G97)</f>
        <v>2.0421052631578949</v>
      </c>
      <c r="E98" s="46">
        <f>IF(OR($A98="",$B98=""),"",B98*'MPTO_working_2-way'!$G97)</f>
        <v>1.9595959595959596</v>
      </c>
      <c r="F98" s="44">
        <f>IF(OR($A98="",$B98=""),"",'MPTO_working_2-way'!D97)</f>
        <v>2.0434546442151005</v>
      </c>
      <c r="G98" s="46">
        <f>IF(OR($A98="",$B98=""),"",'MPTO_working_2-way'!E97)</f>
        <v>1.9583550234252993</v>
      </c>
      <c r="H98" s="44">
        <f>IF(OR($A98="",$B98=""),"",'OddsRatio_working_2-way'!M97)</f>
        <v>2.0434983894999017</v>
      </c>
      <c r="I98" s="44">
        <f>IF(OR($A98="",$B98=""),"",'OddsRatio_working_2-way'!N97)</f>
        <v>1.9583148474999099</v>
      </c>
      <c r="J98" s="44">
        <f>IF('Log_working_2-way'!$D97="","",A98^('Log_working_2-way'!$D97))</f>
        <v>2.0441122029468173</v>
      </c>
      <c r="K98" s="46">
        <f>IF('Log_working_2-way'!$D97="","",B98^('Log_working_2-way'!$D97))</f>
        <v>1.9577514726651566</v>
      </c>
      <c r="L98" s="53">
        <f t="shared" si="26"/>
        <v>0.48969072164948452</v>
      </c>
      <c r="M98" s="53">
        <f t="shared" si="27"/>
        <v>0.51030927835051543</v>
      </c>
      <c r="N98" s="54">
        <v>195</v>
      </c>
      <c r="O98" s="54">
        <f t="shared" si="28"/>
        <v>96.51515151515153</v>
      </c>
      <c r="P98" s="54">
        <f t="shared" si="29"/>
        <v>92.368421052631575</v>
      </c>
      <c r="Q98" s="54">
        <f t="shared" si="30"/>
        <v>102.63157894736841</v>
      </c>
      <c r="R98" s="54">
        <f t="shared" si="31"/>
        <v>98.484848484848484</v>
      </c>
      <c r="S98" s="55">
        <f t="shared" si="32"/>
        <v>-6.1164274322168808</v>
      </c>
      <c r="T98" s="55">
        <f t="shared" si="33"/>
        <v>-6.1164274322169092</v>
      </c>
      <c r="U98" t="s">
        <v>465</v>
      </c>
      <c r="V98" t="s">
        <v>463</v>
      </c>
      <c r="W98" t="s">
        <v>459</v>
      </c>
      <c r="X98" t="s">
        <v>468</v>
      </c>
      <c r="Y98" s="73" t="s">
        <v>488</v>
      </c>
    </row>
    <row r="99" spans="1:25" ht="15" x14ac:dyDescent="0.25">
      <c r="A99">
        <v>1.58</v>
      </c>
      <c r="B99">
        <v>2.4700000000000002</v>
      </c>
      <c r="C99" s="43">
        <f t="shared" si="25"/>
        <v>3.7769692000204858E-2</v>
      </c>
      <c r="D99" s="44">
        <f>IF(OR($A99="",$B99=""),"",A99*'MPTO_working_2-way'!$G98)</f>
        <v>1.6396761133603237</v>
      </c>
      <c r="E99" s="46">
        <f>IF(OR($A99="",$B99=""),"",B99*'MPTO_working_2-way'!$G98)</f>
        <v>2.5632911392405062</v>
      </c>
      <c r="F99" s="44">
        <f>IF(OR($A99="",$B99=""),"",'MPTO_working_2-way'!D98)</f>
        <v>1.6285940825439218</v>
      </c>
      <c r="G99" s="46">
        <f>IF(OR($A99="",$B99=""),"",'MPTO_working_2-way'!E98)</f>
        <v>2.5908517559583082</v>
      </c>
      <c r="H99" s="44">
        <f>IF(OR($A99="",$B99=""),"",'OddsRatio_working_2-way'!M98)</f>
        <v>1.6281383789653769</v>
      </c>
      <c r="I99" s="44">
        <f>IF(OR($A99="",$B99=""),"",'OddsRatio_working_2-way'!N98)</f>
        <v>2.5920058915156967</v>
      </c>
      <c r="J99" s="44">
        <f>IF('Log_working_2-way'!$D98="","",A99^('Log_working_2-way'!$D98))</f>
        <v>1.6230852355793859</v>
      </c>
      <c r="K99" s="46">
        <f>IF('Log_working_2-way'!$D98="","",B99^('Log_working_2-way'!$D98))</f>
        <v>2.6049168603231139</v>
      </c>
      <c r="L99" s="53">
        <f t="shared" si="26"/>
        <v>0.60987654320987661</v>
      </c>
      <c r="M99" s="53">
        <f t="shared" si="27"/>
        <v>0.39012345679012345</v>
      </c>
      <c r="N99" s="54">
        <v>196</v>
      </c>
      <c r="O99" s="54">
        <f t="shared" si="28"/>
        <v>71.949367088607588</v>
      </c>
      <c r="P99" s="54">
        <f t="shared" si="29"/>
        <v>116.64777327935225</v>
      </c>
      <c r="Q99" s="54">
        <f t="shared" si="30"/>
        <v>79.352226720647778</v>
      </c>
      <c r="R99" s="54">
        <f t="shared" si="31"/>
        <v>124.0506329113924</v>
      </c>
      <c r="S99" s="55">
        <f t="shared" si="32"/>
        <v>-7.4028596320401903</v>
      </c>
      <c r="T99" s="55">
        <f t="shared" si="33"/>
        <v>-7.4028596320401476</v>
      </c>
      <c r="U99" t="s">
        <v>466</v>
      </c>
      <c r="V99" t="s">
        <v>378</v>
      </c>
      <c r="W99" t="s">
        <v>459</v>
      </c>
      <c r="X99" t="s">
        <v>468</v>
      </c>
      <c r="Y99" s="73" t="s">
        <v>474</v>
      </c>
    </row>
    <row r="100" spans="1:25" ht="15" x14ac:dyDescent="0.25">
      <c r="A100">
        <v>1.88</v>
      </c>
      <c r="B100">
        <v>2.0099999999999998</v>
      </c>
      <c r="C100" s="43">
        <f t="shared" si="25"/>
        <v>2.9427331427966497E-2</v>
      </c>
      <c r="D100" s="44">
        <f>IF(OR($A100="",$B100=""),"",A100*'MPTO_working_2-way'!$G99)</f>
        <v>1.9353233830845769</v>
      </c>
      <c r="E100" s="46">
        <f>IF(OR($A100="",$B100=""),"",B100*'MPTO_working_2-way'!$G99)</f>
        <v>2.0691489361702122</v>
      </c>
      <c r="F100" s="44">
        <f>IF(OR($A100="",$B100=""),"",'MPTO_working_2-way'!D99)</f>
        <v>1.9334834220221038</v>
      </c>
      <c r="G100" s="46">
        <f>IF(OR($A100="",$B100=""),"",'MPTO_working_2-way'!E99)</f>
        <v>2.0712563034422273</v>
      </c>
      <c r="H100" s="44">
        <f>IF(OR($A100="",$B100=""),"",'OddsRatio_working_2-way'!M99)</f>
        <v>1.9334276237142709</v>
      </c>
      <c r="I100" s="44">
        <f>IF(OR($A100="",$B100=""),"",'OddsRatio_working_2-way'!N99)</f>
        <v>2.0713203408538785</v>
      </c>
      <c r="J100" s="44">
        <f>IF('Log_working_2-way'!$D99="","",A100^('Log_working_2-way'!$D99))</f>
        <v>1.9325939690668699</v>
      </c>
      <c r="K100" s="46">
        <f>IF('Log_working_2-way'!$D99="","",B100^('Log_working_2-way'!$D99))</f>
        <v>2.0722780043286777</v>
      </c>
      <c r="L100" s="53">
        <f t="shared" si="26"/>
        <v>0.5167095115681235</v>
      </c>
      <c r="M100" s="53">
        <f t="shared" si="27"/>
        <v>0.48329048843187672</v>
      </c>
      <c r="N100" s="54">
        <v>197</v>
      </c>
      <c r="O100" s="54">
        <f t="shared" si="28"/>
        <v>92.212765957446777</v>
      </c>
      <c r="P100" s="54">
        <f t="shared" si="29"/>
        <v>98.990049751243774</v>
      </c>
      <c r="Q100" s="54">
        <f t="shared" si="30"/>
        <v>98.009950248756226</v>
      </c>
      <c r="R100" s="54">
        <f t="shared" si="31"/>
        <v>104.78723404255319</v>
      </c>
      <c r="S100" s="55">
        <f t="shared" si="32"/>
        <v>-5.7971842913094491</v>
      </c>
      <c r="T100" s="55">
        <f t="shared" si="33"/>
        <v>-5.7971842913094207</v>
      </c>
      <c r="U100" t="s">
        <v>464</v>
      </c>
      <c r="V100" t="s">
        <v>377</v>
      </c>
      <c r="W100" t="s">
        <v>459</v>
      </c>
      <c r="X100" t="s">
        <v>468</v>
      </c>
      <c r="Y100" s="73" t="s">
        <v>478</v>
      </c>
    </row>
    <row r="101" spans="1:25" s="50" customFormat="1" ht="15" x14ac:dyDescent="0.25">
      <c r="A101">
        <v>1.97</v>
      </c>
      <c r="B101">
        <v>1.88</v>
      </c>
      <c r="C101" s="43">
        <f t="shared" si="25"/>
        <v>3.9529106814990778E-2</v>
      </c>
      <c r="D101" s="44">
        <f>IF(OR($A101="",$B101=""),"",A101*'MPTO_working_2-way'!$G100)</f>
        <v>2.0478723404255317</v>
      </c>
      <c r="E101" s="46">
        <f>IF(OR($A101="",$B101=""),"",B101*'MPTO_working_2-way'!$G100)</f>
        <v>1.9543147208121825</v>
      </c>
      <c r="F101" s="44">
        <f>IF(OR($A101="",$B101=""),"",'MPTO_working_2-way'!D100)</f>
        <v>2.049811822005756</v>
      </c>
      <c r="G101" s="46">
        <f>IF(OR($A101="",$B101=""),"",'MPTO_working_2-way'!E100)</f>
        <v>1.9525516659637281</v>
      </c>
      <c r="H101" s="44">
        <f>IF(OR($A101="",$B101=""),"",'OddsRatio_working_2-way'!M100)</f>
        <v>2.049891769313736</v>
      </c>
      <c r="I101" s="44">
        <f>IF(OR($A101="",$B101=""),"",'OddsRatio_working_2-way'!N100)</f>
        <v>1.9524791309238021</v>
      </c>
      <c r="J101" s="44">
        <f>IF('Log_working_2-way'!$D100="","",A101^('Log_working_2-way'!$D100))</f>
        <v>2.0507806142198279</v>
      </c>
      <c r="K101" s="46">
        <f>IF('Log_working_2-way'!$D100="","",B101^('Log_working_2-way'!$D100))</f>
        <v>1.9516734382679068</v>
      </c>
      <c r="L101" s="53">
        <f t="shared" si="26"/>
        <v>0.48831168831168836</v>
      </c>
      <c r="M101" s="53">
        <f t="shared" si="27"/>
        <v>0.51168831168831175</v>
      </c>
      <c r="N101" s="54">
        <v>198</v>
      </c>
      <c r="O101" s="54">
        <f t="shared" si="28"/>
        <v>97.492385786802032</v>
      </c>
      <c r="P101" s="54">
        <f t="shared" si="29"/>
        <v>92.680851063829763</v>
      </c>
      <c r="Q101" s="54">
        <f t="shared" si="30"/>
        <v>105.31914893617021</v>
      </c>
      <c r="R101" s="54">
        <f t="shared" si="31"/>
        <v>100.50761421319797</v>
      </c>
      <c r="S101" s="55">
        <f t="shared" si="32"/>
        <v>-7.8267631493681762</v>
      </c>
      <c r="T101" s="55">
        <f t="shared" si="33"/>
        <v>-7.8267631493682046</v>
      </c>
      <c r="U101" t="s">
        <v>382</v>
      </c>
      <c r="V101" t="s">
        <v>387</v>
      </c>
      <c r="W101" t="s">
        <v>460</v>
      </c>
      <c r="X101" t="s">
        <v>468</v>
      </c>
      <c r="Y101" s="73" t="s">
        <v>476</v>
      </c>
    </row>
    <row r="102" spans="1:25" ht="15" x14ac:dyDescent="0.25">
      <c r="A102">
        <v>1.79</v>
      </c>
      <c r="B102">
        <v>2.06</v>
      </c>
      <c r="C102" s="43">
        <f t="shared" si="25"/>
        <v>4.4096111080978329E-2</v>
      </c>
      <c r="D102" s="44">
        <f>IF(OR($A102="",$B102=""),"",A102*'MPTO_working_2-way'!$G101)</f>
        <v>1.8689320388349513</v>
      </c>
      <c r="E102" s="46">
        <f>IF(OR($A102="",$B102=""),"",B102*'MPTO_working_2-way'!$G101)</f>
        <v>2.1508379888268152</v>
      </c>
      <c r="F102" s="44">
        <f>IF(OR($A102="",$B102=""),"",'MPTO_working_2-way'!D101)</f>
        <v>1.8635467731338755</v>
      </c>
      <c r="G102" s="46">
        <f>IF(OR($A102="",$B102=""),"",'MPTO_working_2-way'!E101)</f>
        <v>2.1580148651021243</v>
      </c>
      <c r="H102" s="44">
        <f>IF(OR($A102="",$B102=""),"",'OddsRatio_working_2-way'!M101)</f>
        <v>1.863297757942139</v>
      </c>
      <c r="I102" s="44">
        <f>IF(OR($A102="",$B102=""),"",'OddsRatio_working_2-way'!N101)</f>
        <v>2.1583488904033761</v>
      </c>
      <c r="J102" s="44">
        <f>IF('Log_working_2-way'!$D101="","",A102^('Log_working_2-way'!$D101))</f>
        <v>1.8608328110900716</v>
      </c>
      <c r="K102" s="46">
        <f>IF('Log_working_2-way'!$D101="","",B102^('Log_working_2-way'!$D101))</f>
        <v>2.1616657579923269</v>
      </c>
      <c r="L102" s="53">
        <f t="shared" si="26"/>
        <v>0.53506493506493513</v>
      </c>
      <c r="M102" s="53">
        <f t="shared" si="27"/>
        <v>0.46493506493506503</v>
      </c>
      <c r="N102" s="54">
        <v>199</v>
      </c>
      <c r="O102" s="54">
        <f t="shared" si="28"/>
        <v>87.826815642458087</v>
      </c>
      <c r="P102" s="54">
        <f t="shared" si="29"/>
        <v>102.39805825242719</v>
      </c>
      <c r="Q102" s="54">
        <f t="shared" si="30"/>
        <v>96.601941747572823</v>
      </c>
      <c r="R102" s="54">
        <f t="shared" si="31"/>
        <v>111.1731843575419</v>
      </c>
      <c r="S102" s="55">
        <f t="shared" si="32"/>
        <v>-8.7751261051147367</v>
      </c>
      <c r="T102" s="55">
        <f t="shared" si="33"/>
        <v>-8.7751261051147083</v>
      </c>
      <c r="U102" t="s">
        <v>384</v>
      </c>
      <c r="V102" t="s">
        <v>386</v>
      </c>
      <c r="W102" t="s">
        <v>460</v>
      </c>
      <c r="X102" t="s">
        <v>468</v>
      </c>
      <c r="Y102" s="73" t="s">
        <v>478</v>
      </c>
    </row>
    <row r="103" spans="1:25" ht="15" x14ac:dyDescent="0.25">
      <c r="A103">
        <v>2.64</v>
      </c>
      <c r="B103">
        <v>1.54</v>
      </c>
      <c r="C103" s="43">
        <f t="shared" si="25"/>
        <v>2.813852813852824E-2</v>
      </c>
      <c r="D103" s="44">
        <f>IF(OR($A103="",$B103=""),"",A103*'MPTO_working_2-way'!$G102)</f>
        <v>2.7142857142857149</v>
      </c>
      <c r="E103" s="46">
        <f>IF(OR($A103="",$B103=""),"",B103*'MPTO_working_2-way'!$G102)</f>
        <v>1.5833333333333335</v>
      </c>
      <c r="F103" s="44">
        <f>IF(OR($A103="",$B103=""),"",'MPTO_working_2-way'!D102)</f>
        <v>2.7418397626112765</v>
      </c>
      <c r="G103" s="46">
        <f>IF(OR($A103="",$B103=""),"",'MPTO_working_2-way'!E102)</f>
        <v>1.5741056218057923</v>
      </c>
      <c r="H103" s="44">
        <f>IF(OR($A103="",$B103=""),"",'OddsRatio_working_2-way'!M102)</f>
        <v>2.7427096823731243</v>
      </c>
      <c r="I103" s="44">
        <f>IF(OR($A103="",$B103=""),"",'OddsRatio_working_2-way'!N102)</f>
        <v>1.5738190417570046</v>
      </c>
      <c r="J103" s="44">
        <f>IF('Log_working_2-way'!$D102="","",A103^('Log_working_2-way'!$D102))</f>
        <v>2.7555470769012813</v>
      </c>
      <c r="K103" s="46">
        <f>IF('Log_working_2-way'!$D102="","",B103^('Log_working_2-way'!$D102))</f>
        <v>1.5696230042233144</v>
      </c>
      <c r="L103" s="53">
        <f t="shared" si="26"/>
        <v>0.36842105263157887</v>
      </c>
      <c r="M103" s="53">
        <f t="shared" si="27"/>
        <v>0.63157894736842102</v>
      </c>
      <c r="N103" s="54">
        <v>200</v>
      </c>
      <c r="O103" s="54">
        <f t="shared" si="28"/>
        <v>124.24242424242424</v>
      </c>
      <c r="P103" s="54">
        <f t="shared" si="29"/>
        <v>70.129870129870127</v>
      </c>
      <c r="Q103" s="54">
        <f t="shared" si="30"/>
        <v>129.87012987012986</v>
      </c>
      <c r="R103" s="54">
        <f t="shared" si="31"/>
        <v>75.757575757575751</v>
      </c>
      <c r="S103" s="55">
        <f t="shared" si="32"/>
        <v>-5.6277056277056232</v>
      </c>
      <c r="T103" s="55">
        <f t="shared" si="33"/>
        <v>-5.6277056277056232</v>
      </c>
      <c r="U103" t="s">
        <v>177</v>
      </c>
      <c r="V103" t="s">
        <v>57</v>
      </c>
      <c r="W103" t="s">
        <v>446</v>
      </c>
      <c r="X103" t="s">
        <v>468</v>
      </c>
      <c r="Y103" s="74" t="s">
        <v>475</v>
      </c>
    </row>
    <row r="104" spans="1:25" ht="15" x14ac:dyDescent="0.25">
      <c r="A104">
        <v>2.14</v>
      </c>
      <c r="B104">
        <v>1.78</v>
      </c>
      <c r="C104" s="43">
        <f t="shared" si="25"/>
        <v>2.908747243515708E-2</v>
      </c>
      <c r="D104" s="44">
        <f>IF(OR($A104="",$B104=""),"",A104*'MPTO_working_2-way'!$G103)</f>
        <v>2.2022471910112364</v>
      </c>
      <c r="E104" s="46">
        <f>IF(OR($A104="",$B104=""),"",B104*'MPTO_working_2-way'!$G103)</f>
        <v>1.8317757009345796</v>
      </c>
      <c r="F104" s="44">
        <f>IF(OR($A104="",$B104=""),"",'MPTO_working_2-way'!D103)</f>
        <v>2.2087440565928333</v>
      </c>
      <c r="G104" s="46">
        <f>IF(OR($A104="",$B104=""),"",'MPTO_working_2-way'!E103)</f>
        <v>1.8273049985608751</v>
      </c>
      <c r="H104" s="44">
        <f>IF(OR($A104="",$B104=""),"",'OddsRatio_working_2-way'!M103)</f>
        <v>2.2089410496539781</v>
      </c>
      <c r="I104" s="44">
        <f>IF(OR($A104="",$B104=""),"",'OddsRatio_working_2-way'!N103)</f>
        <v>1.8271701918685113</v>
      </c>
      <c r="J104" s="44">
        <f>IF('Log_working_2-way'!$D103="","",A104^('Log_working_2-way'!$D103))</f>
        <v>2.2119050245559748</v>
      </c>
      <c r="K104" s="46">
        <f>IF('Log_working_2-way'!$D103="","",B104^('Log_working_2-way'!$D103))</f>
        <v>1.8251471689098502</v>
      </c>
      <c r="L104" s="53">
        <f t="shared" si="26"/>
        <v>0.45408163265306112</v>
      </c>
      <c r="M104" s="53">
        <f t="shared" si="27"/>
        <v>0.54591836734693866</v>
      </c>
      <c r="N104" s="54">
        <v>201</v>
      </c>
      <c r="O104" s="54">
        <f t="shared" si="28"/>
        <v>107.07476635514021</v>
      </c>
      <c r="P104" s="54">
        <f t="shared" si="29"/>
        <v>88.078651685393282</v>
      </c>
      <c r="Q104" s="54">
        <f t="shared" si="30"/>
        <v>112.92134831460675</v>
      </c>
      <c r="R104" s="54">
        <f t="shared" si="31"/>
        <v>93.925233644859816</v>
      </c>
      <c r="S104" s="55">
        <f t="shared" si="32"/>
        <v>-5.8465819594665334</v>
      </c>
      <c r="T104" s="55">
        <f t="shared" si="33"/>
        <v>-5.8465819594665334</v>
      </c>
      <c r="U104" t="s">
        <v>155</v>
      </c>
      <c r="V104" t="s">
        <v>120</v>
      </c>
      <c r="W104" t="s">
        <v>446</v>
      </c>
      <c r="X104" t="s">
        <v>468</v>
      </c>
      <c r="Y104" s="73" t="s">
        <v>474</v>
      </c>
    </row>
    <row r="105" spans="1:25" ht="15" x14ac:dyDescent="0.25">
      <c r="A105">
        <v>2.5099999999999998</v>
      </c>
      <c r="B105">
        <v>1.58</v>
      </c>
      <c r="C105" s="43">
        <f t="shared" si="25"/>
        <v>3.1317766907055233E-2</v>
      </c>
      <c r="D105" s="44">
        <f>IF(OR($A105="",$B105=""),"",A105*'MPTO_working_2-way'!$G104)</f>
        <v>2.5886075949367084</v>
      </c>
      <c r="E105" s="46">
        <f>IF(OR($A105="",$B105=""),"",B105*'MPTO_working_2-way'!$G104)</f>
        <v>1.6294820717131473</v>
      </c>
      <c r="F105" s="44">
        <f>IF(OR($A105="",$B105=""),"",'MPTO_working_2-way'!D104)</f>
        <v>2.6126885829105997</v>
      </c>
      <c r="G105" s="46">
        <f>IF(OR($A105="",$B105=""),"",'MPTO_working_2-way'!E104)</f>
        <v>1.6200825197107724</v>
      </c>
      <c r="H105" s="44">
        <f>IF(OR($A105="",$B105=""),"",'OddsRatio_working_2-way'!M104)</f>
        <v>2.61352046031715</v>
      </c>
      <c r="I105" s="44">
        <f>IF(OR($A105="",$B105=""),"",'OddsRatio_working_2-way'!N104)</f>
        <v>1.6197628258171834</v>
      </c>
      <c r="J105" s="44">
        <f>IF('Log_working_2-way'!$D104="","",A105^('Log_working_2-way'!$D104))</f>
        <v>2.6247201658670791</v>
      </c>
      <c r="K105" s="46">
        <f>IF('Log_working_2-way'!$D104="","",B105^('Log_working_2-way'!$D104))</f>
        <v>1.6154906063262049</v>
      </c>
      <c r="L105" s="53">
        <f t="shared" si="26"/>
        <v>0.38630806845965776</v>
      </c>
      <c r="M105" s="53">
        <f t="shared" si="27"/>
        <v>0.61369193154034229</v>
      </c>
      <c r="N105" s="54">
        <v>202</v>
      </c>
      <c r="O105" s="54">
        <f t="shared" si="28"/>
        <v>121.52191235059762</v>
      </c>
      <c r="P105" s="54">
        <f t="shared" si="29"/>
        <v>74.151898734177223</v>
      </c>
      <c r="Q105" s="54">
        <f t="shared" si="30"/>
        <v>127.84810126582278</v>
      </c>
      <c r="R105" s="54">
        <f t="shared" si="31"/>
        <v>80.478087649402397</v>
      </c>
      <c r="S105" s="55">
        <f t="shared" si="32"/>
        <v>-6.3261889152251598</v>
      </c>
      <c r="T105" s="55">
        <f t="shared" si="33"/>
        <v>-6.326188915225174</v>
      </c>
      <c r="U105" t="s">
        <v>150</v>
      </c>
      <c r="V105" t="s">
        <v>55</v>
      </c>
      <c r="W105" t="s">
        <v>446</v>
      </c>
      <c r="X105" t="s">
        <v>468</v>
      </c>
      <c r="Y105" s="73" t="s">
        <v>476</v>
      </c>
    </row>
    <row r="106" spans="1:25" ht="15" x14ac:dyDescent="0.25">
      <c r="A106">
        <v>1.48</v>
      </c>
      <c r="B106">
        <v>2.78</v>
      </c>
      <c r="C106" s="43">
        <f t="shared" si="25"/>
        <v>3.538790589150298E-2</v>
      </c>
      <c r="D106" s="44">
        <f>IF(OR($A106="",$B106=""),"",A106*'MPTO_working_2-way'!$G105)</f>
        <v>1.5323741007194245</v>
      </c>
      <c r="E106" s="46">
        <f>IF(OR($A106="",$B106=""),"",B106*'MPTO_working_2-way'!$G105)</f>
        <v>2.8783783783783781</v>
      </c>
      <c r="F106" s="44">
        <f>IF(OR($A106="",$B106=""),"",'MPTO_working_2-way'!D105)</f>
        <v>1.5197990543735225</v>
      </c>
      <c r="G106" s="46">
        <f>IF(OR($A106="",$B106=""),"",'MPTO_working_2-way'!E105)</f>
        <v>2.9238203524729958</v>
      </c>
      <c r="H106" s="44">
        <f>IF(OR($A106="",$B106=""),"",'OddsRatio_working_2-way'!M105)</f>
        <v>1.5192907868894985</v>
      </c>
      <c r="I106" s="44">
        <f>IF(OR($A106="",$B106=""),"",'OddsRatio_working_2-way'!N105)</f>
        <v>2.9257033347152235</v>
      </c>
      <c r="J106" s="44">
        <f>IF('Log_working_2-way'!$D105="","",A106^('Log_working_2-way'!$D105))</f>
        <v>1.5135347646077513</v>
      </c>
      <c r="K106" s="46">
        <f>IF('Log_working_2-way'!$D105="","",B106^('Log_working_2-way'!$D105))</f>
        <v>2.9472878350572889</v>
      </c>
      <c r="L106" s="53">
        <f t="shared" si="26"/>
        <v>0.65258215962441313</v>
      </c>
      <c r="M106" s="53">
        <f t="shared" si="27"/>
        <v>0.34741784037558687</v>
      </c>
      <c r="N106" s="54">
        <v>203</v>
      </c>
      <c r="O106" s="54">
        <f t="shared" si="28"/>
        <v>65.837837837837839</v>
      </c>
      <c r="P106" s="54">
        <f t="shared" si="29"/>
        <v>129.97841726618702</v>
      </c>
      <c r="Q106" s="54">
        <f t="shared" si="30"/>
        <v>73.021582733812963</v>
      </c>
      <c r="R106" s="54">
        <f t="shared" si="31"/>
        <v>137.16216216216216</v>
      </c>
      <c r="S106" s="55">
        <f t="shared" si="32"/>
        <v>-7.1837448959751242</v>
      </c>
      <c r="T106" s="55">
        <f t="shared" si="33"/>
        <v>-7.1837448959751384</v>
      </c>
      <c r="U106" t="s">
        <v>114</v>
      </c>
      <c r="V106" t="s">
        <v>179</v>
      </c>
      <c r="W106" t="s">
        <v>446</v>
      </c>
      <c r="X106" t="s">
        <v>468</v>
      </c>
      <c r="Y106" s="73" t="s">
        <v>489</v>
      </c>
    </row>
    <row r="107" spans="1:25" ht="15" x14ac:dyDescent="0.25">
      <c r="A107">
        <v>2.58</v>
      </c>
      <c r="B107">
        <v>1.53</v>
      </c>
      <c r="C107" s="43">
        <f t="shared" si="25"/>
        <v>4.1191670466636188E-2</v>
      </c>
      <c r="D107" s="44">
        <f>IF(OR($A107="",$B107=""),"",A107*'MPTO_working_2-way'!$G106)</f>
        <v>2.6862745098039214</v>
      </c>
      <c r="E107" s="46">
        <f>IF(OR($A107="",$B107=""),"",B107*'MPTO_working_2-way'!$G106)</f>
        <v>1.5930232558139534</v>
      </c>
      <c r="F107" s="44">
        <f>IF(OR($A107="",$B107=""),"",'MPTO_working_2-way'!D106)</f>
        <v>2.7247877407330705</v>
      </c>
      <c r="G107" s="46">
        <f>IF(OR($A107="",$B107=""),"",'MPTO_working_2-way'!E106)</f>
        <v>1.5797814863729138</v>
      </c>
      <c r="H107" s="44">
        <f>IF(OR($A107="",$B107=""),"",'OddsRatio_working_2-way'!M106)</f>
        <v>2.7265955158842785</v>
      </c>
      <c r="I107" s="44">
        <f>IF(OR($A107="",$B107=""),"",'OddsRatio_working_2-way'!N106)</f>
        <v>1.579174445201688</v>
      </c>
      <c r="J107" s="44">
        <f>IF('Log_working_2-way'!$D106="","",A107^('Log_working_2-way'!$D106))</f>
        <v>2.7448481376925802</v>
      </c>
      <c r="K107" s="46">
        <f>IF('Log_working_2-way'!$D106="","",B107^('Log_working_2-way'!$D106))</f>
        <v>1.5731157791885362</v>
      </c>
      <c r="L107" s="53">
        <f t="shared" si="26"/>
        <v>0.37226277372262778</v>
      </c>
      <c r="M107" s="53">
        <f t="shared" si="27"/>
        <v>0.62773722627737227</v>
      </c>
      <c r="N107" s="54">
        <v>204</v>
      </c>
      <c r="O107" s="54">
        <f t="shared" si="28"/>
        <v>124.93023255813954</v>
      </c>
      <c r="P107" s="54">
        <f t="shared" si="29"/>
        <v>70.666666666666671</v>
      </c>
      <c r="Q107" s="54">
        <f t="shared" si="30"/>
        <v>133.33333333333334</v>
      </c>
      <c r="R107" s="54">
        <f t="shared" si="31"/>
        <v>79.069767441860463</v>
      </c>
      <c r="S107" s="55">
        <f t="shared" si="32"/>
        <v>-8.4031007751938063</v>
      </c>
      <c r="T107" s="55">
        <f t="shared" si="33"/>
        <v>-8.4031007751937921</v>
      </c>
      <c r="U107" t="s">
        <v>441</v>
      </c>
      <c r="V107" t="s">
        <v>158</v>
      </c>
      <c r="W107" t="s">
        <v>447</v>
      </c>
      <c r="X107" t="s">
        <v>468</v>
      </c>
      <c r="Y107" s="73" t="s">
        <v>479</v>
      </c>
    </row>
    <row r="108" spans="1:25" ht="15" x14ac:dyDescent="0.25">
      <c r="A108">
        <v>2.77</v>
      </c>
      <c r="B108">
        <v>1.47</v>
      </c>
      <c r="C108" s="43">
        <f t="shared" si="25"/>
        <v>4.1282939168447275E-2</v>
      </c>
      <c r="D108" s="44">
        <f>IF(OR($A108="",$B108=""),"",A108*'MPTO_working_2-way'!$G107)</f>
        <v>2.8843537414965992</v>
      </c>
      <c r="E108" s="46">
        <f>IF(OR($A108="",$B108=""),"",B108*'MPTO_working_2-way'!$G107)</f>
        <v>1.5306859205776175</v>
      </c>
      <c r="F108" s="44">
        <f>IF(OR($A108="",$B108=""),"",'MPTO_working_2-way'!D107)</f>
        <v>2.9379847757855626</v>
      </c>
      <c r="G108" s="46">
        <f>IF(OR($A108="",$B108=""),"",'MPTO_working_2-way'!E107)</f>
        <v>1.5159999255384502</v>
      </c>
      <c r="H108" s="44">
        <f>IF(OR($A108="",$B108=""),"",'OddsRatio_working_2-way'!M107)</f>
        <v>2.9406074942678422</v>
      </c>
      <c r="I108" s="44">
        <f>IF(OR($A108="",$B108=""),"",'OddsRatio_working_2-way'!N107)</f>
        <v>1.5153025549750767</v>
      </c>
      <c r="J108" s="44">
        <f>IF('Log_working_2-way'!$D107="","",A108^('Log_working_2-way'!$D107))</f>
        <v>2.9663306768709083</v>
      </c>
      <c r="K108" s="46">
        <f>IF('Log_working_2-way'!$D107="","",B108^('Log_working_2-way'!$D107))</f>
        <v>1.5085614600644057</v>
      </c>
      <c r="L108" s="53">
        <f t="shared" si="26"/>
        <v>0.34669811320754712</v>
      </c>
      <c r="M108" s="53">
        <f t="shared" si="27"/>
        <v>0.65330188679245271</v>
      </c>
      <c r="N108" s="54">
        <v>205</v>
      </c>
      <c r="O108" s="54">
        <f t="shared" si="28"/>
        <v>130.99277978339353</v>
      </c>
      <c r="P108" s="54">
        <f t="shared" si="29"/>
        <v>65.544217687074848</v>
      </c>
      <c r="Q108" s="54">
        <f t="shared" si="30"/>
        <v>139.45578231292515</v>
      </c>
      <c r="R108" s="54">
        <f t="shared" si="31"/>
        <v>74.007220216606498</v>
      </c>
      <c r="S108" s="55">
        <f t="shared" si="32"/>
        <v>-8.4630025295316216</v>
      </c>
      <c r="T108" s="55">
        <f t="shared" si="33"/>
        <v>-8.46300252953165</v>
      </c>
      <c r="U108" t="s">
        <v>58</v>
      </c>
      <c r="V108" t="s">
        <v>160</v>
      </c>
      <c r="W108" t="s">
        <v>447</v>
      </c>
      <c r="X108" t="s">
        <v>468</v>
      </c>
      <c r="Y108" s="73" t="s">
        <v>490</v>
      </c>
    </row>
    <row r="109" spans="1:25" ht="15" x14ac:dyDescent="0.25">
      <c r="A109">
        <v>2.76</v>
      </c>
      <c r="B109">
        <v>1.48</v>
      </c>
      <c r="C109" s="43">
        <f t="shared" si="25"/>
        <v>3.7994516255385857E-2</v>
      </c>
      <c r="D109" s="44">
        <f>IF(OR($A109="",$B109=""),"",A109*'MPTO_working_2-way'!$G108)</f>
        <v>2.8648648648648649</v>
      </c>
      <c r="E109" s="46">
        <f>IF(OR($A109="",$B109=""),"",B109*'MPTO_working_2-way'!$G108)</f>
        <v>1.536231884057971</v>
      </c>
      <c r="F109" s="44">
        <f>IF(OR($A109="",$B109=""),"",'MPTO_working_2-way'!D108)</f>
        <v>2.9127210496292069</v>
      </c>
      <c r="G109" s="46">
        <f>IF(OR($A109="",$B109=""),"",'MPTO_working_2-way'!E108)</f>
        <v>1.5228153892036982</v>
      </c>
      <c r="H109" s="44">
        <f>IF(OR($A109="",$B109=""),"",'OddsRatio_working_2-way'!M108)</f>
        <v>2.9148542155126762</v>
      </c>
      <c r="I109" s="44">
        <f>IF(OR($A109="",$B109=""),"",'OddsRatio_working_2-way'!N108)</f>
        <v>1.5222329678670938</v>
      </c>
      <c r="J109" s="44">
        <f>IF('Log_working_2-way'!$D108="","",A109^('Log_working_2-way'!$D108))</f>
        <v>2.9376615335149099</v>
      </c>
      <c r="K109" s="46">
        <f>IF('Log_working_2-way'!$D108="","",B109^('Log_working_2-way'!$D108))</f>
        <v>1.5160860050648084</v>
      </c>
      <c r="L109" s="53">
        <f t="shared" si="26"/>
        <v>0.34905660377358488</v>
      </c>
      <c r="M109" s="53">
        <f t="shared" si="27"/>
        <v>0.65094339622641517</v>
      </c>
      <c r="N109" s="54">
        <v>206</v>
      </c>
      <c r="O109" s="54">
        <f t="shared" si="28"/>
        <v>131.36231884057972</v>
      </c>
      <c r="P109" s="54">
        <f t="shared" si="29"/>
        <v>66.810810810810807</v>
      </c>
      <c r="Q109" s="54">
        <f t="shared" si="30"/>
        <v>139.18918918918919</v>
      </c>
      <c r="R109" s="54">
        <f t="shared" si="31"/>
        <v>74.637681159420296</v>
      </c>
      <c r="S109" s="55">
        <f t="shared" si="32"/>
        <v>-7.8268703486094751</v>
      </c>
      <c r="T109" s="55">
        <f t="shared" si="33"/>
        <v>-7.8268703486094893</v>
      </c>
      <c r="U109" t="s">
        <v>162</v>
      </c>
      <c r="V109" t="s">
        <v>122</v>
      </c>
      <c r="W109" t="s">
        <v>447</v>
      </c>
      <c r="X109" t="s">
        <v>468</v>
      </c>
      <c r="Y109" s="73" t="s">
        <v>474</v>
      </c>
    </row>
    <row r="110" spans="1:25" ht="15" x14ac:dyDescent="0.25">
      <c r="A110">
        <v>2.0499999999999998</v>
      </c>
      <c r="B110">
        <v>1.81</v>
      </c>
      <c r="C110" s="43">
        <f t="shared" si="25"/>
        <v>4.0291065894084488E-2</v>
      </c>
      <c r="D110" s="44">
        <f>IF(OR($A110="",$B110=""),"",A110*'MPTO_working_2-way'!$G109)</f>
        <v>2.132596685082873</v>
      </c>
      <c r="E110" s="46">
        <f>IF(OR($A110="",$B110=""),"",B110*'MPTO_working_2-way'!$G109)</f>
        <v>1.882926829268293</v>
      </c>
      <c r="F110" s="44">
        <f>IF(OR($A110="",$B110=""),"",'MPTO_working_2-way'!D109)</f>
        <v>2.1383086010661287</v>
      </c>
      <c r="G110" s="46">
        <f>IF(OR($A110="",$B110=""),"",'MPTO_working_2-way'!E109)</f>
        <v>1.8784963928616634</v>
      </c>
      <c r="H110" s="44">
        <f>IF(OR($A110="",$B110=""),"",'OddsRatio_working_2-way'!M109)</f>
        <v>2.1385500851066221</v>
      </c>
      <c r="I110" s="44">
        <f>IF(OR($A110="",$B110=""),"",'OddsRatio_working_2-way'!N109)</f>
        <v>1.8783100656536802</v>
      </c>
      <c r="J110" s="44">
        <f>IF('Log_working_2-way'!$D109="","",A110^('Log_working_2-way'!$D109))</f>
        <v>2.1411780217081708</v>
      </c>
      <c r="K110" s="46">
        <f>IF('Log_working_2-way'!$D109="","",B110^('Log_working_2-way'!$D109))</f>
        <v>1.8762874687184776</v>
      </c>
      <c r="L110" s="53">
        <f t="shared" si="26"/>
        <v>0.4689119170984456</v>
      </c>
      <c r="M110" s="53">
        <f t="shared" si="27"/>
        <v>0.53108808290155429</v>
      </c>
      <c r="N110" s="54">
        <v>207</v>
      </c>
      <c r="O110" s="54">
        <f t="shared" si="28"/>
        <v>106.02439024390243</v>
      </c>
      <c r="P110" s="54">
        <f t="shared" si="29"/>
        <v>92.635359116022116</v>
      </c>
      <c r="Q110" s="54">
        <f t="shared" si="30"/>
        <v>114.36464088397791</v>
      </c>
      <c r="R110" s="54">
        <f t="shared" si="31"/>
        <v>100.97560975609757</v>
      </c>
      <c r="S110" s="55">
        <f t="shared" si="32"/>
        <v>-8.3402506400754817</v>
      </c>
      <c r="T110" s="55">
        <f t="shared" si="33"/>
        <v>-8.3402506400754532</v>
      </c>
      <c r="U110" t="s">
        <v>165</v>
      </c>
      <c r="V110" t="s">
        <v>131</v>
      </c>
      <c r="W110" t="s">
        <v>452</v>
      </c>
      <c r="X110" t="s">
        <v>468</v>
      </c>
      <c r="Y110" s="73" t="s">
        <v>473</v>
      </c>
    </row>
    <row r="111" spans="1:25" ht="15" x14ac:dyDescent="0.25">
      <c r="A111">
        <v>1.74</v>
      </c>
      <c r="B111">
        <v>2.13</v>
      </c>
      <c r="C111" s="43">
        <f t="shared" si="25"/>
        <v>4.4196211753278369E-2</v>
      </c>
      <c r="D111" s="44">
        <f>IF(OR($A111="",$B111=""),"",A111*'MPTO_working_2-way'!$G110)</f>
        <v>1.8169014084507042</v>
      </c>
      <c r="E111" s="46">
        <f>IF(OR($A111="",$B111=""),"",B111*'MPTO_working_2-way'!$G110)</f>
        <v>2.2241379310344827</v>
      </c>
      <c r="F111" s="44">
        <f>IF(OR($A111="",$B111=""),"",'MPTO_working_2-way'!D110)</f>
        <v>1.8095796103705875</v>
      </c>
      <c r="G111" s="46">
        <f>IF(OR($A111="",$B111=""),"",'MPTO_working_2-way'!E110)</f>
        <v>2.2352089741270129</v>
      </c>
      <c r="H111" s="44">
        <f>IF(OR($A111="",$B111=""),"",'OddsRatio_working_2-way'!M110)</f>
        <v>1.8092386895330501</v>
      </c>
      <c r="I111" s="44">
        <f>IF(OR($A111="",$B111=""),"",'OddsRatio_working_2-way'!N110)</f>
        <v>2.235729350232901</v>
      </c>
      <c r="J111" s="44">
        <f>IF('Log_working_2-way'!$D110="","",A111^('Log_working_2-way'!$D110))</f>
        <v>1.8058900424598134</v>
      </c>
      <c r="K111" s="46">
        <f>IF('Log_working_2-way'!$D110="","",B111^('Log_working_2-way'!$D110))</f>
        <v>2.2408640724077871</v>
      </c>
      <c r="L111" s="53">
        <f t="shared" si="26"/>
        <v>0.55038759689922478</v>
      </c>
      <c r="M111" s="53">
        <f t="shared" si="27"/>
        <v>0.44961240310077522</v>
      </c>
      <c r="N111" s="54">
        <v>208</v>
      </c>
      <c r="O111" s="54">
        <f t="shared" si="28"/>
        <v>88.459770114942529</v>
      </c>
      <c r="P111" s="54">
        <f t="shared" si="29"/>
        <v>110.34741784037557</v>
      </c>
      <c r="Q111" s="54">
        <f t="shared" si="30"/>
        <v>97.652582159624416</v>
      </c>
      <c r="R111" s="54">
        <f t="shared" si="31"/>
        <v>119.54022988505747</v>
      </c>
      <c r="S111" s="55">
        <f t="shared" si="32"/>
        <v>-9.1928120446818866</v>
      </c>
      <c r="T111" s="55">
        <f t="shared" si="33"/>
        <v>-9.1928120446819008</v>
      </c>
      <c r="U111" t="s">
        <v>126</v>
      </c>
      <c r="V111" t="s">
        <v>168</v>
      </c>
      <c r="W111" t="s">
        <v>452</v>
      </c>
      <c r="X111" t="s">
        <v>468</v>
      </c>
      <c r="Y111" s="73" t="s">
        <v>474</v>
      </c>
    </row>
    <row r="112" spans="1:25" ht="15" x14ac:dyDescent="0.25">
      <c r="A112">
        <v>1.62</v>
      </c>
      <c r="B112">
        <v>2.35</v>
      </c>
      <c r="C112" s="43">
        <f t="shared" si="25"/>
        <v>4.2815865510900997E-2</v>
      </c>
      <c r="D112" s="44">
        <f>IF(OR($A112="",$B112=""),"",A112*'MPTO_working_2-way'!$G111)</f>
        <v>1.6893617021276597</v>
      </c>
      <c r="E112" s="46">
        <f>IF(OR($A112="",$B112=""),"",B112*'MPTO_working_2-way'!$G111)</f>
        <v>2.4506172839506175</v>
      </c>
      <c r="F112" s="44">
        <f>IF(OR($A112="",$B112=""),"",'MPTO_working_2-way'!D111)</f>
        <v>1.6782014547057529</v>
      </c>
      <c r="G112" s="46">
        <f>IF(OR($A112="",$B112=""),"",'MPTO_working_2-way'!E111)</f>
        <v>2.4744881377965555</v>
      </c>
      <c r="H112" s="44">
        <f>IF(OR($A112="",$B112=""),"",'OddsRatio_working_2-way'!M111)</f>
        <v>1.6776866969767514</v>
      </c>
      <c r="I112" s="44">
        <f>IF(OR($A112="",$B112=""),"",'OddsRatio_working_2-way'!N111)</f>
        <v>2.4756081305138942</v>
      </c>
      <c r="J112" s="44">
        <f>IF('Log_working_2-way'!$D111="","",A112^('Log_working_2-way'!$D111))</f>
        <v>1.6725881209900304</v>
      </c>
      <c r="K112" s="46">
        <f>IF('Log_working_2-way'!$D111="","",B112^('Log_working_2-way'!$D111))</f>
        <v>2.4867940256326873</v>
      </c>
      <c r="L112" s="53">
        <f t="shared" si="26"/>
        <v>0.59193954659949621</v>
      </c>
      <c r="M112" s="53">
        <f t="shared" si="27"/>
        <v>0.40806045340050373</v>
      </c>
      <c r="N112" s="54">
        <v>209</v>
      </c>
      <c r="O112" s="54">
        <f t="shared" si="28"/>
        <v>79.987654320987673</v>
      </c>
      <c r="P112" s="54">
        <f t="shared" si="29"/>
        <v>120.06382978723406</v>
      </c>
      <c r="Q112" s="54">
        <f t="shared" si="30"/>
        <v>88.936170212765958</v>
      </c>
      <c r="R112" s="54">
        <f t="shared" si="31"/>
        <v>129.01234567901233</v>
      </c>
      <c r="S112" s="55">
        <f t="shared" si="32"/>
        <v>-8.9485158917782854</v>
      </c>
      <c r="T112" s="55">
        <f t="shared" si="33"/>
        <v>-8.9485158917782712</v>
      </c>
      <c r="U112" t="s">
        <v>251</v>
      </c>
      <c r="V112" t="s">
        <v>65</v>
      </c>
      <c r="W112" t="s">
        <v>452</v>
      </c>
      <c r="X112" t="s">
        <v>468</v>
      </c>
      <c r="Y112" s="74" t="s">
        <v>475</v>
      </c>
    </row>
    <row r="113" spans="1:25" ht="15" x14ac:dyDescent="0.25">
      <c r="A113">
        <v>1.84</v>
      </c>
      <c r="B113">
        <v>2.02</v>
      </c>
      <c r="C113" s="43">
        <f t="shared" si="25"/>
        <v>3.8527765820060234E-2</v>
      </c>
      <c r="D113" s="44">
        <f>IF(OR($A113="",$B113=""),"",A113*'MPTO_working_2-way'!$G112)</f>
        <v>1.9108910891089108</v>
      </c>
      <c r="E113" s="46">
        <f>IF(OR($A113="",$B113=""),"",B113*'MPTO_working_2-way'!$G112)</f>
        <v>2.0978260869565215</v>
      </c>
      <c r="F113" s="44">
        <f>IF(OR($A113="",$B113=""),"",'MPTO_working_2-way'!D112)</f>
        <v>1.9076165058509547</v>
      </c>
      <c r="G113" s="46">
        <f>IF(OR($A113="",$B113=""),"",'MPTO_working_2-way'!E112)</f>
        <v>2.1017869260348339</v>
      </c>
      <c r="H113" s="44">
        <f>IF(OR($A113="",$B113=""),"",'OddsRatio_working_2-way'!M112)</f>
        <v>1.9074852129730298</v>
      </c>
      <c r="I113" s="44">
        <f>IF(OR($A113="",$B113=""),"",'OddsRatio_working_2-way'!N112)</f>
        <v>2.1019463300386789</v>
      </c>
      <c r="J113" s="44">
        <f>IF('Log_working_2-way'!$D112="","",A113^('Log_working_2-way'!$D112))</f>
        <v>1.9059915032763037</v>
      </c>
      <c r="K113" s="46">
        <f>IF('Log_working_2-way'!$D112="","",B113^('Log_working_2-way'!$D112))</f>
        <v>2.1037631107837189</v>
      </c>
      <c r="L113" s="53">
        <f t="shared" si="26"/>
        <v>0.52331606217616577</v>
      </c>
      <c r="M113" s="53">
        <f t="shared" si="27"/>
        <v>0.47668393782383423</v>
      </c>
      <c r="N113" s="54">
        <v>210</v>
      </c>
      <c r="O113" s="54">
        <f t="shared" si="28"/>
        <v>95.869565217391312</v>
      </c>
      <c r="P113" s="54">
        <f t="shared" si="29"/>
        <v>106.03960396039604</v>
      </c>
      <c r="Q113" s="54">
        <f t="shared" si="30"/>
        <v>103.96039603960396</v>
      </c>
      <c r="R113" s="54">
        <f t="shared" si="31"/>
        <v>114.13043478260869</v>
      </c>
      <c r="S113" s="55">
        <f t="shared" si="32"/>
        <v>-8.0908308222126522</v>
      </c>
      <c r="T113" s="55">
        <f t="shared" si="33"/>
        <v>-8.0908308222126522</v>
      </c>
      <c r="U113" t="s">
        <v>391</v>
      </c>
      <c r="V113" t="s">
        <v>238</v>
      </c>
      <c r="W113" t="s">
        <v>448</v>
      </c>
      <c r="X113" t="s">
        <v>469</v>
      </c>
      <c r="Y113" s="74" t="s">
        <v>476</v>
      </c>
    </row>
    <row r="114" spans="1:25" ht="15" x14ac:dyDescent="0.25">
      <c r="A114">
        <v>1.72</v>
      </c>
      <c r="B114">
        <v>2.16</v>
      </c>
      <c r="C114" s="43">
        <f t="shared" si="25"/>
        <v>4.4358311800172245E-2</v>
      </c>
      <c r="D114" s="44">
        <f>IF(OR($A114="",$B114=""),"",A114*'MPTO_working_2-way'!$G113)</f>
        <v>1.7962962962962963</v>
      </c>
      <c r="E114" s="46">
        <f>IF(OR($A114="",$B114=""),"",B114*'MPTO_working_2-way'!$G113)</f>
        <v>2.2558139534883721</v>
      </c>
      <c r="F114" s="44">
        <f>IF(OR($A114="",$B114=""),"",'MPTO_working_2-way'!D113)</f>
        <v>1.7882171736619177</v>
      </c>
      <c r="G114" s="46">
        <f>IF(OR($A114="",$B114=""),"",'MPTO_working_2-way'!E113)</f>
        <v>2.2686858817782118</v>
      </c>
      <c r="H114" s="44">
        <f>IF(OR($A114="",$B114=""),"",'OddsRatio_working_2-way'!M113)</f>
        <v>1.7878385971583355</v>
      </c>
      <c r="I114" s="44">
        <f>IF(OR($A114="",$B114=""),"",'OddsRatio_working_2-way'!N113)</f>
        <v>2.2692955176439846</v>
      </c>
      <c r="J114" s="44">
        <f>IF('Log_working_2-way'!$D113="","",A114^('Log_working_2-way'!$D113))</f>
        <v>1.7841440510917015</v>
      </c>
      <c r="K114" s="46">
        <f>IF('Log_working_2-way'!$D113="","",B114^('Log_working_2-way'!$D113))</f>
        <v>2.2752758866273552</v>
      </c>
      <c r="L114" s="53">
        <f t="shared" si="26"/>
        <v>0.55670103092783507</v>
      </c>
      <c r="M114" s="53">
        <f t="shared" si="27"/>
        <v>0.44329896907216493</v>
      </c>
      <c r="N114" s="54">
        <v>211</v>
      </c>
      <c r="O114" s="54">
        <f t="shared" si="28"/>
        <v>88.325581395348848</v>
      </c>
      <c r="P114" s="54">
        <f t="shared" si="29"/>
        <v>113.31481481481482</v>
      </c>
      <c r="Q114" s="54">
        <f t="shared" si="30"/>
        <v>97.685185185185176</v>
      </c>
      <c r="R114" s="54">
        <f t="shared" si="31"/>
        <v>122.67441860465117</v>
      </c>
      <c r="S114" s="55">
        <f t="shared" si="32"/>
        <v>-9.3596037898363278</v>
      </c>
      <c r="T114" s="55">
        <f t="shared" si="33"/>
        <v>-9.359603789836342</v>
      </c>
      <c r="U114" t="s">
        <v>257</v>
      </c>
      <c r="V114" t="s">
        <v>252</v>
      </c>
      <c r="W114" t="s">
        <v>448</v>
      </c>
      <c r="X114" t="s">
        <v>469</v>
      </c>
      <c r="Y114" s="73" t="s">
        <v>475</v>
      </c>
    </row>
    <row r="115" spans="1:25" ht="15" x14ac:dyDescent="0.25">
      <c r="A115">
        <v>1.85</v>
      </c>
      <c r="B115">
        <v>2</v>
      </c>
      <c r="C115" s="43">
        <f t="shared" si="25"/>
        <v>4.0540540540540349E-2</v>
      </c>
      <c r="D115" s="44">
        <f>IF(OR($A115="",$B115=""),"",A115*'MPTO_working_2-way'!$G114)</f>
        <v>1.9249999999999998</v>
      </c>
      <c r="E115" s="46">
        <f>IF(OR($A115="",$B115=""),"",B115*'MPTO_working_2-way'!$G114)</f>
        <v>2.0810810810810807</v>
      </c>
      <c r="F115" s="44">
        <f>IF(OR($A115="",$B115=""),"",'MPTO_working_2-way'!D114)</f>
        <v>1.9220779220779218</v>
      </c>
      <c r="G115" s="46">
        <f>IF(OR($A115="",$B115=""),"",'MPTO_working_2-way'!E114)</f>
        <v>2.0845070422535206</v>
      </c>
      <c r="H115" s="44">
        <f>IF(OR($A115="",$B115=""),"",'OddsRatio_working_2-way'!M114)</f>
        <v>1.9219544457292885</v>
      </c>
      <c r="I115" s="44">
        <f>IF(OR($A115="",$B115=""),"",'OddsRatio_working_2-way'!N114)</f>
        <v>2.0846522890932806</v>
      </c>
      <c r="J115" s="44">
        <f>IF('Log_working_2-way'!$D114="","",A115^('Log_working_2-way'!$D114))</f>
        <v>1.9206189818740487</v>
      </c>
      <c r="K115" s="46">
        <f>IF('Log_working_2-way'!$D114="","",B115^('Log_working_2-way'!$D114))</f>
        <v>2.086225702151145</v>
      </c>
      <c r="L115" s="53">
        <f t="shared" si="26"/>
        <v>0.51948051948051954</v>
      </c>
      <c r="M115" s="53">
        <f t="shared" si="27"/>
        <v>0.48051948051948062</v>
      </c>
      <c r="N115" s="54">
        <v>212</v>
      </c>
      <c r="O115" s="54">
        <f t="shared" si="28"/>
        <v>97.405405405405418</v>
      </c>
      <c r="P115" s="54">
        <f t="shared" si="29"/>
        <v>106</v>
      </c>
      <c r="Q115" s="54">
        <f t="shared" si="30"/>
        <v>106</v>
      </c>
      <c r="R115" s="54">
        <f t="shared" si="31"/>
        <v>114.59459459459458</v>
      </c>
      <c r="S115" s="55">
        <f t="shared" si="32"/>
        <v>-8.5945945945945823</v>
      </c>
      <c r="T115" s="55">
        <f t="shared" si="33"/>
        <v>-8.5945945945945823</v>
      </c>
      <c r="U115" t="s">
        <v>259</v>
      </c>
      <c r="V115" t="s">
        <v>390</v>
      </c>
      <c r="W115" t="s">
        <v>448</v>
      </c>
      <c r="X115" t="s">
        <v>469</v>
      </c>
      <c r="Y115" s="73" t="s">
        <v>478</v>
      </c>
    </row>
    <row r="116" spans="1:25" ht="15" x14ac:dyDescent="0.25">
      <c r="A116">
        <v>1.94</v>
      </c>
      <c r="B116">
        <v>1.91</v>
      </c>
      <c r="C116" s="43">
        <f t="shared" si="25"/>
        <v>3.9024126949857019E-2</v>
      </c>
      <c r="D116" s="44">
        <f>IF(OR($A116="",$B116=""),"",A116*'MPTO_working_2-way'!$G115)</f>
        <v>2.0157068062827226</v>
      </c>
      <c r="E116" s="46">
        <f>IF(OR($A116="",$B116=""),"",B116*'MPTO_working_2-way'!$G115)</f>
        <v>1.9845360824742269</v>
      </c>
      <c r="F116" s="44">
        <f>IF(OR($A116="",$B116=""),"",'MPTO_working_2-way'!D115)</f>
        <v>2.0163247537682976</v>
      </c>
      <c r="G116" s="46">
        <f>IF(OR($A116="",$B116=""),"",'MPTO_working_2-way'!E115)</f>
        <v>1.98393746319002</v>
      </c>
      <c r="H116" s="44">
        <f>IF(OR($A116="",$B116=""),"",'OddsRatio_working_2-way'!M115)</f>
        <v>2.0163498575623611</v>
      </c>
      <c r="I116" s="44">
        <f>IF(OR($A116="",$B116=""),"",'OddsRatio_working_2-way'!N115)</f>
        <v>1.9839131599805839</v>
      </c>
      <c r="J116" s="44">
        <f>IF('Log_working_2-way'!$D115="","",A116^('Log_working_2-way'!$D115))</f>
        <v>2.0166326309725022</v>
      </c>
      <c r="K116" s="46">
        <f>IF('Log_working_2-way'!$D115="","",B116^('Log_working_2-way'!$D115))</f>
        <v>1.9836394873960235</v>
      </c>
      <c r="L116" s="53">
        <f t="shared" si="26"/>
        <v>0.4961038961038961</v>
      </c>
      <c r="M116" s="53">
        <f t="shared" si="27"/>
        <v>0.50389610389610384</v>
      </c>
      <c r="N116" s="54">
        <v>213</v>
      </c>
      <c r="O116" s="54">
        <f t="shared" si="28"/>
        <v>103.20618556701031</v>
      </c>
      <c r="P116" s="54">
        <f t="shared" si="29"/>
        <v>101.48167539267016</v>
      </c>
      <c r="Q116" s="54">
        <f t="shared" si="30"/>
        <v>111.51832460732984</v>
      </c>
      <c r="R116" s="54">
        <f t="shared" si="31"/>
        <v>109.79381443298971</v>
      </c>
      <c r="S116" s="55">
        <f t="shared" si="32"/>
        <v>-8.3121390403195363</v>
      </c>
      <c r="T116" s="55">
        <f t="shared" si="33"/>
        <v>-8.3121390403195505</v>
      </c>
      <c r="U116" t="s">
        <v>397</v>
      </c>
      <c r="V116" t="s">
        <v>394</v>
      </c>
      <c r="W116" t="s">
        <v>448</v>
      </c>
      <c r="X116" t="s">
        <v>469</v>
      </c>
      <c r="Y116" s="73" t="s">
        <v>473</v>
      </c>
    </row>
    <row r="117" spans="1:25" ht="15" x14ac:dyDescent="0.25">
      <c r="A117">
        <v>1.59</v>
      </c>
      <c r="B117">
        <v>2.4900000000000002</v>
      </c>
      <c r="C117" s="43">
        <f t="shared" si="25"/>
        <v>3.0537243312874107E-2</v>
      </c>
      <c r="D117" s="44">
        <f>IF(OR($A117="",$B117=""),"",A117*'MPTO_working_2-way'!$G116)</f>
        <v>1.6385542168674698</v>
      </c>
      <c r="E117" s="46">
        <f>IF(OR($A117="",$B117=""),"",B117*'MPTO_working_2-way'!$G116)</f>
        <v>2.5660377358490569</v>
      </c>
      <c r="F117" s="44">
        <f>IF(OR($A117="",$B117=""),"",'MPTO_working_2-way'!D116)</f>
        <v>1.6295610298203371</v>
      </c>
      <c r="G117" s="46">
        <f>IF(OR($A117="",$B117=""),"",'MPTO_working_2-way'!E116)</f>
        <v>2.5884083553986468</v>
      </c>
      <c r="H117" s="44">
        <f>IF(OR($A117="",$B117=""),"",'OddsRatio_working_2-way'!M116)</f>
        <v>1.6292639782813063</v>
      </c>
      <c r="I117" s="44">
        <f>IF(OR($A117="",$B117=""),"",'OddsRatio_working_2-way'!N116)</f>
        <v>2.5891581824392307</v>
      </c>
      <c r="J117" s="44">
        <f>IF('Log_working_2-way'!$D116="","",A117^('Log_working_2-way'!$D116))</f>
        <v>1.6251795627741585</v>
      </c>
      <c r="K117" s="46">
        <f>IF('Log_working_2-way'!$D116="","",B117^('Log_working_2-way'!$D116))</f>
        <v>2.5995404513266163</v>
      </c>
      <c r="L117" s="53">
        <f t="shared" si="26"/>
        <v>0.61029411764705888</v>
      </c>
      <c r="M117" s="53">
        <f t="shared" si="27"/>
        <v>0.38970588235294112</v>
      </c>
      <c r="N117" s="54">
        <v>214</v>
      </c>
      <c r="O117" s="54">
        <f t="shared" si="28"/>
        <v>79.408805031446533</v>
      </c>
      <c r="P117" s="54">
        <f t="shared" si="29"/>
        <v>128.05622489959839</v>
      </c>
      <c r="Q117" s="54">
        <f t="shared" si="30"/>
        <v>85.943775100401595</v>
      </c>
      <c r="R117" s="54">
        <f t="shared" si="31"/>
        <v>134.59119496855345</v>
      </c>
      <c r="S117" s="55">
        <f t="shared" si="32"/>
        <v>-6.5349700689550616</v>
      </c>
      <c r="T117" s="55">
        <f t="shared" si="33"/>
        <v>-6.5349700689550616</v>
      </c>
      <c r="U117" t="s">
        <v>263</v>
      </c>
      <c r="V117" t="s">
        <v>398</v>
      </c>
      <c r="W117" t="s">
        <v>230</v>
      </c>
      <c r="X117" t="s">
        <v>469</v>
      </c>
      <c r="Y117" s="73" t="s">
        <v>480</v>
      </c>
    </row>
    <row r="118" spans="1:25" ht="15" x14ac:dyDescent="0.25">
      <c r="A118">
        <v>1.71</v>
      </c>
      <c r="B118">
        <v>2.2400000000000002</v>
      </c>
      <c r="C118" s="43">
        <f t="shared" si="25"/>
        <v>3.1223893065998265E-2</v>
      </c>
      <c r="D118" s="44">
        <f>IF(OR($A118="",$B118=""),"",A118*'MPTO_working_2-way'!$G117)</f>
        <v>1.763392857142857</v>
      </c>
      <c r="E118" s="46">
        <f>IF(OR($A118="",$B118=""),"",B118*'MPTO_working_2-way'!$G117)</f>
        <v>2.3099415204678362</v>
      </c>
      <c r="F118" s="44">
        <f>IF(OR($A118="",$B118=""),"",'MPTO_working_2-way'!D117)</f>
        <v>1.7569030364186771</v>
      </c>
      <c r="G118" s="46">
        <f>IF(OR($A118="",$B118=""),"",'MPTO_working_2-way'!E117)</f>
        <v>2.3211731911283482</v>
      </c>
      <c r="H118" s="44">
        <f>IF(OR($A118="",$B118=""),"",'OddsRatio_working_2-way'!M117)</f>
        <v>1.7566905874670904</v>
      </c>
      <c r="I118" s="44">
        <f>IF(OR($A118="",$B118=""),"",'OddsRatio_working_2-way'!N117)</f>
        <v>2.3215441245904116</v>
      </c>
      <c r="J118" s="44">
        <f>IF('Log_working_2-way'!$D117="","",A118^('Log_working_2-way'!$D117))</f>
        <v>1.7537492606317167</v>
      </c>
      <c r="K118" s="46">
        <f>IF('Log_working_2-way'!$D117="","",B118^('Log_working_2-way'!$D117))</f>
        <v>2.3267011355498624</v>
      </c>
      <c r="L118" s="53">
        <f t="shared" si="26"/>
        <v>0.56708860759493673</v>
      </c>
      <c r="M118" s="53">
        <f t="shared" si="27"/>
        <v>0.43291139240506332</v>
      </c>
      <c r="N118" s="54">
        <v>215</v>
      </c>
      <c r="O118" s="54">
        <f t="shared" si="28"/>
        <v>89.269005847953196</v>
      </c>
      <c r="P118" s="54">
        <f t="shared" si="29"/>
        <v>119.01785714285714</v>
      </c>
      <c r="Q118" s="54">
        <f t="shared" si="30"/>
        <v>95.982142857142847</v>
      </c>
      <c r="R118" s="54">
        <f t="shared" si="31"/>
        <v>125.73099415204678</v>
      </c>
      <c r="S118" s="55">
        <f t="shared" si="32"/>
        <v>-6.7131370091896514</v>
      </c>
      <c r="T118" s="55">
        <f t="shared" si="33"/>
        <v>-6.7131370091896372</v>
      </c>
      <c r="U118" t="s">
        <v>400</v>
      </c>
      <c r="V118" t="s">
        <v>266</v>
      </c>
      <c r="W118" t="s">
        <v>230</v>
      </c>
      <c r="X118" t="s">
        <v>469</v>
      </c>
      <c r="Y118" s="73" t="s">
        <v>473</v>
      </c>
    </row>
    <row r="119" spans="1:25" ht="15" x14ac:dyDescent="0.25">
      <c r="A119">
        <v>1.87</v>
      </c>
      <c r="B119">
        <v>2.02</v>
      </c>
      <c r="C119" s="43">
        <f t="shared" si="25"/>
        <v>2.9808863239265015E-2</v>
      </c>
      <c r="D119" s="44">
        <f>IF(OR($A119="",$B119=""),"",A119*'MPTO_working_2-way'!$G118)</f>
        <v>1.9257425742574257</v>
      </c>
      <c r="E119" s="46">
        <f>IF(OR($A119="",$B119=""),"",B119*'MPTO_working_2-way'!$G118)</f>
        <v>2.0802139037433154</v>
      </c>
      <c r="F119" s="44">
        <f>IF(OR($A119="",$B119=""),"",'MPTO_working_2-way'!D118)</f>
        <v>1.9236135865967305</v>
      </c>
      <c r="G119" s="46">
        <f>IF(OR($A119="",$B119=""),"",'MPTO_working_2-way'!E118)</f>
        <v>2.082703865027292</v>
      </c>
      <c r="H119" s="44">
        <f>IF(OR($A119="",$B119=""),"",'OddsRatio_working_2-way'!M118)</f>
        <v>1.9235481451827992</v>
      </c>
      <c r="I119" s="44">
        <f>IF(OR($A119="",$B119=""),"",'OddsRatio_working_2-way'!N118)</f>
        <v>2.0827805840074194</v>
      </c>
      <c r="J119" s="44">
        <f>IF('Log_working_2-way'!$D118="","",A119^('Log_working_2-way'!$D118))</f>
        <v>1.9225833907877643</v>
      </c>
      <c r="K119" s="46">
        <f>IF('Log_working_2-way'!$D118="","",B119^('Log_working_2-way'!$D118))</f>
        <v>2.0839128581602959</v>
      </c>
      <c r="L119" s="53">
        <f t="shared" si="26"/>
        <v>0.51928020565552702</v>
      </c>
      <c r="M119" s="53">
        <f t="shared" si="27"/>
        <v>0.48071979434447304</v>
      </c>
      <c r="N119" s="54">
        <v>216</v>
      </c>
      <c r="O119" s="54">
        <f t="shared" si="28"/>
        <v>100.49197860962566</v>
      </c>
      <c r="P119" s="54">
        <f t="shared" si="29"/>
        <v>109.06930693069306</v>
      </c>
      <c r="Q119" s="54">
        <f t="shared" si="30"/>
        <v>106.93069306930693</v>
      </c>
      <c r="R119" s="54">
        <f t="shared" si="31"/>
        <v>115.50802139037431</v>
      </c>
      <c r="S119" s="55">
        <f t="shared" si="32"/>
        <v>-6.4387144596812647</v>
      </c>
      <c r="T119" s="55">
        <f t="shared" si="33"/>
        <v>-6.4387144596812504</v>
      </c>
      <c r="U119" t="s">
        <v>402</v>
      </c>
      <c r="V119" t="s">
        <v>274</v>
      </c>
      <c r="W119" t="s">
        <v>231</v>
      </c>
      <c r="X119" t="s">
        <v>469</v>
      </c>
      <c r="Y119" s="73" t="s">
        <v>480</v>
      </c>
    </row>
    <row r="120" spans="1:25" ht="15" x14ac:dyDescent="0.25">
      <c r="A120">
        <v>1.86</v>
      </c>
      <c r="B120">
        <v>2.0299999999999998</v>
      </c>
      <c r="C120" s="43">
        <f t="shared" si="25"/>
        <v>3.0245246040574214E-2</v>
      </c>
      <c r="D120" s="44">
        <f>IF(OR($A120="",$B120=""),"",A120*'MPTO_working_2-way'!$G119)</f>
        <v>1.9162561576354682</v>
      </c>
      <c r="E120" s="46">
        <f>IF(OR($A120="",$B120=""),"",B120*'MPTO_working_2-way'!$G119)</f>
        <v>2.0913978494623655</v>
      </c>
      <c r="F120" s="44">
        <f>IF(OR($A120="",$B120=""),"",'MPTO_working_2-way'!D119)</f>
        <v>1.9138324294186226</v>
      </c>
      <c r="G120" s="46">
        <f>IF(OR($A120="",$B120=""),"",'MPTO_working_2-way'!E119)</f>
        <v>2.0942925287037548</v>
      </c>
      <c r="H120" s="44">
        <f>IF(OR($A120="",$B120=""),"",'OddsRatio_working_2-way'!M119)</f>
        <v>1.9137567818137824</v>
      </c>
      <c r="I120" s="44">
        <f>IF(OR($A120="",$B120=""),"",'OddsRatio_working_2-way'!N119)</f>
        <v>2.0943831224048783</v>
      </c>
      <c r="J120" s="44">
        <f>IF('Log_working_2-way'!$D119="","",A120^('Log_working_2-way'!$D119))</f>
        <v>1.9126582447390832</v>
      </c>
      <c r="K120" s="46">
        <f>IF('Log_working_2-way'!$D119="","",B120^('Log_working_2-way'!$D119))</f>
        <v>2.0957003958101184</v>
      </c>
      <c r="L120" s="53">
        <f t="shared" si="26"/>
        <v>0.52185089974293053</v>
      </c>
      <c r="M120" s="53">
        <f t="shared" si="27"/>
        <v>0.47814910025706941</v>
      </c>
      <c r="N120" s="54">
        <v>217</v>
      </c>
      <c r="O120" s="54">
        <f t="shared" si="28"/>
        <v>100.33333333333333</v>
      </c>
      <c r="P120" s="54">
        <f t="shared" si="29"/>
        <v>110.10344827586205</v>
      </c>
      <c r="Q120" s="54">
        <f t="shared" si="30"/>
        <v>106.89655172413795</v>
      </c>
      <c r="R120" s="54">
        <f t="shared" si="31"/>
        <v>116.66666666666666</v>
      </c>
      <c r="S120" s="55">
        <f t="shared" si="32"/>
        <v>-6.5632183908046215</v>
      </c>
      <c r="T120" s="55">
        <f t="shared" si="33"/>
        <v>-6.5632183908046073</v>
      </c>
      <c r="U120" t="s">
        <v>276</v>
      </c>
      <c r="V120" t="s">
        <v>233</v>
      </c>
      <c r="W120" t="s">
        <v>231</v>
      </c>
      <c r="X120" t="s">
        <v>469</v>
      </c>
      <c r="Y120" s="73" t="s">
        <v>474</v>
      </c>
    </row>
    <row r="121" spans="1:25" ht="15" x14ac:dyDescent="0.25">
      <c r="A121">
        <v>1.78</v>
      </c>
      <c r="B121">
        <v>2.12</v>
      </c>
      <c r="C121" s="43">
        <f t="shared" si="25"/>
        <v>3.3495866016535869E-2</v>
      </c>
      <c r="D121" s="44">
        <f>IF(OR($A121="",$B121=""),"",A121*'MPTO_working_2-way'!$G120)</f>
        <v>1.8396226415094339</v>
      </c>
      <c r="E121" s="46">
        <f>IF(OR($A121="",$B121=""),"",B121*'MPTO_working_2-way'!$G120)</f>
        <v>2.191011235955056</v>
      </c>
      <c r="F121" s="44">
        <f>IF(OR($A121="",$B121=""),"",'MPTO_working_2-way'!D120)</f>
        <v>1.8346946713341112</v>
      </c>
      <c r="G121" s="46">
        <f>IF(OR($A121="",$B121=""),"",'MPTO_working_2-way'!E120)</f>
        <v>2.1980428704566637</v>
      </c>
      <c r="H121" s="44">
        <f>IF(OR($A121="",$B121=""),"",'OddsRatio_working_2-way'!M120)</f>
        <v>1.83452296039628</v>
      </c>
      <c r="I121" s="44">
        <f>IF(OR($A121="",$B121=""),"",'OddsRatio_working_2-way'!N120)</f>
        <v>2.1982893790305562</v>
      </c>
      <c r="J121" s="44">
        <f>IF('Log_working_2-way'!$D120="","",A121^('Log_working_2-way'!$D120))</f>
        <v>1.8322858584832242</v>
      </c>
      <c r="K121" s="46">
        <f>IF('Log_working_2-way'!$D120="","",B121^('Log_working_2-way'!$D120))</f>
        <v>2.2015102621380289</v>
      </c>
      <c r="L121" s="53">
        <f t="shared" si="26"/>
        <v>0.54358974358974366</v>
      </c>
      <c r="M121" s="53">
        <f t="shared" si="27"/>
        <v>0.45641025641025645</v>
      </c>
      <c r="N121" s="54">
        <v>218</v>
      </c>
      <c r="O121" s="54">
        <f t="shared" si="28"/>
        <v>95.528089887640462</v>
      </c>
      <c r="P121" s="54">
        <f t="shared" si="29"/>
        <v>115.16981132075472</v>
      </c>
      <c r="Q121" s="54">
        <f t="shared" si="30"/>
        <v>102.83018867924527</v>
      </c>
      <c r="R121" s="54">
        <f t="shared" si="31"/>
        <v>122.47191011235955</v>
      </c>
      <c r="S121" s="55">
        <f t="shared" si="32"/>
        <v>-7.3020987916048057</v>
      </c>
      <c r="T121" s="55">
        <f t="shared" si="33"/>
        <v>-7.3020987916048341</v>
      </c>
      <c r="U121" t="s">
        <v>404</v>
      </c>
      <c r="V121" t="s">
        <v>403</v>
      </c>
      <c r="W121" t="s">
        <v>231</v>
      </c>
      <c r="X121" t="s">
        <v>469</v>
      </c>
      <c r="Y121" s="73" t="s">
        <v>474</v>
      </c>
    </row>
    <row r="122" spans="1:25" ht="15" x14ac:dyDescent="0.25">
      <c r="A122">
        <v>2.38</v>
      </c>
      <c r="B122">
        <v>1.64</v>
      </c>
      <c r="C122" s="43">
        <f t="shared" si="25"/>
        <v>2.9924164787866303E-2</v>
      </c>
      <c r="D122" s="44">
        <f>IF(OR($A122="",$B122=""),"",A122*'MPTO_working_2-way'!$G121)</f>
        <v>2.4512195121951219</v>
      </c>
      <c r="E122" s="46">
        <f>IF(OR($A122="",$B122=""),"",B122*'MPTO_working_2-way'!$G121)</f>
        <v>1.6890756302521006</v>
      </c>
      <c r="F122" s="44">
        <f>IF(OR($A122="",$B122=""),"",'MPTO_working_2-way'!D121)</f>
        <v>2.4678806272129488</v>
      </c>
      <c r="G122" s="46">
        <f>IF(OR($A122="",$B122=""),"",'MPTO_working_2-way'!E121)</f>
        <v>1.6812543073742245</v>
      </c>
      <c r="H122" s="44">
        <f>IF(OR($A122="",$B122=""),"",'OddsRatio_working_2-way'!M121)</f>
        <v>2.468417515558841</v>
      </c>
      <c r="I122" s="44">
        <f>IF(OR($A122="",$B122=""),"",'OddsRatio_working_2-way'!N121)</f>
        <v>1.6810052246069986</v>
      </c>
      <c r="J122" s="44">
        <f>IF('Log_working_2-way'!$D121="","",A122^('Log_working_2-way'!$D121))</f>
        <v>2.4761029855560022</v>
      </c>
      <c r="K122" s="46">
        <f>IF('Log_working_2-way'!$D121="","",B122^('Log_working_2-way'!$D121))</f>
        <v>1.6774595064065265</v>
      </c>
      <c r="L122" s="53">
        <f t="shared" si="26"/>
        <v>0.40796019900497515</v>
      </c>
      <c r="M122" s="53">
        <f t="shared" si="27"/>
        <v>0.59203980099502496</v>
      </c>
      <c r="N122" s="54">
        <v>219</v>
      </c>
      <c r="O122" s="54">
        <f t="shared" si="28"/>
        <v>126.98319327731093</v>
      </c>
      <c r="P122" s="54">
        <f t="shared" si="29"/>
        <v>85.463414634146318</v>
      </c>
      <c r="Q122" s="54">
        <f t="shared" si="30"/>
        <v>133.53658536585365</v>
      </c>
      <c r="R122" s="54">
        <f t="shared" si="31"/>
        <v>92.016806722689083</v>
      </c>
      <c r="S122" s="55">
        <f t="shared" si="32"/>
        <v>-6.5533920885427221</v>
      </c>
      <c r="T122" s="55">
        <f t="shared" si="33"/>
        <v>-6.5533920885427648</v>
      </c>
      <c r="U122" t="s">
        <v>135</v>
      </c>
      <c r="V122" t="s">
        <v>71</v>
      </c>
      <c r="W122" t="s">
        <v>453</v>
      </c>
      <c r="X122" t="s">
        <v>469</v>
      </c>
      <c r="Y122" s="73" t="s">
        <v>475</v>
      </c>
    </row>
    <row r="123" spans="1:25" ht="15" x14ac:dyDescent="0.25">
      <c r="A123">
        <v>1.56</v>
      </c>
      <c r="B123">
        <v>2.57</v>
      </c>
      <c r="C123" s="43">
        <f t="shared" si="25"/>
        <v>3.0130699391399673E-2</v>
      </c>
      <c r="D123" s="44">
        <f>IF(OR($A123="",$B123=""),"",A123*'MPTO_working_2-way'!$G122)</f>
        <v>1.6070038910505835</v>
      </c>
      <c r="E123" s="46">
        <f>IF(OR($A123="",$B123=""),"",B123*'MPTO_working_2-way'!$G122)</f>
        <v>2.6474358974358969</v>
      </c>
      <c r="F123" s="44">
        <f>IF(OR($A123="",$B123=""),"",'MPTO_working_2-way'!D122)</f>
        <v>1.597545425565827</v>
      </c>
      <c r="G123" s="46">
        <f>IF(OR($A123="",$B123=""),"",'MPTO_working_2-way'!E122)</f>
        <v>2.6735129367831414</v>
      </c>
      <c r="H123" s="44">
        <f>IF(OR($A123="",$B123=""),"",'OddsRatio_working_2-way'!M122)</f>
        <v>1.5972335373111359</v>
      </c>
      <c r="I123" s="44">
        <f>IF(OR($A123="",$B123=""),"",'OddsRatio_working_2-way'!N122)</f>
        <v>2.6743868813901486</v>
      </c>
      <c r="J123" s="44">
        <f>IF('Log_working_2-way'!$D122="","",A123^('Log_working_2-way'!$D122))</f>
        <v>1.5929332708663844</v>
      </c>
      <c r="K123" s="46">
        <f>IF('Log_working_2-way'!$D122="","",B123^('Log_working_2-way'!$D122))</f>
        <v>2.6865304227890037</v>
      </c>
      <c r="L123" s="53">
        <f t="shared" si="26"/>
        <v>0.62227602905569013</v>
      </c>
      <c r="M123" s="53">
        <f t="shared" si="27"/>
        <v>0.37772397094430998</v>
      </c>
      <c r="N123" s="54">
        <v>220</v>
      </c>
      <c r="O123" s="54">
        <f t="shared" si="28"/>
        <v>78.974358974358964</v>
      </c>
      <c r="P123" s="54">
        <f t="shared" si="29"/>
        <v>134.39688715953307</v>
      </c>
      <c r="Q123" s="54">
        <f t="shared" si="30"/>
        <v>85.60311284046692</v>
      </c>
      <c r="R123" s="54">
        <f t="shared" si="31"/>
        <v>141.02564102564102</v>
      </c>
      <c r="S123" s="55">
        <f t="shared" si="32"/>
        <v>-6.6287538661079566</v>
      </c>
      <c r="T123" s="55">
        <f t="shared" si="33"/>
        <v>-6.6287538661079566</v>
      </c>
      <c r="U123" t="s">
        <v>78</v>
      </c>
      <c r="V123" t="s">
        <v>137</v>
      </c>
      <c r="W123" t="s">
        <v>453</v>
      </c>
      <c r="X123" t="s">
        <v>469</v>
      </c>
      <c r="Y123" s="73" t="s">
        <v>476</v>
      </c>
    </row>
    <row r="124" spans="1:25" ht="15" x14ac:dyDescent="0.25">
      <c r="A124">
        <v>1.62</v>
      </c>
      <c r="B124">
        <v>2.44</v>
      </c>
      <c r="C124" s="43">
        <f t="shared" si="25"/>
        <v>2.7120016191054308E-2</v>
      </c>
      <c r="D124" s="44">
        <f>IF(OR($A124="",$B124=""),"",A124*'MPTO_working_2-way'!$G123)</f>
        <v>1.6639344262295082</v>
      </c>
      <c r="E124" s="46">
        <f>IF(OR($A124="",$B124=""),"",B124*'MPTO_working_2-way'!$G123)</f>
        <v>2.5061728395061724</v>
      </c>
      <c r="F124" s="44">
        <f>IF(OR($A124="",$B124=""),"",'MPTO_working_2-way'!D123)</f>
        <v>1.6563861884009385</v>
      </c>
      <c r="G124" s="46">
        <f>IF(OR($A124="",$B124=""),"",'MPTO_working_2-way'!E123)</f>
        <v>2.5234933605720116</v>
      </c>
      <c r="H124" s="44">
        <f>IF(OR($A124="",$B124=""),"",'OddsRatio_working_2-way'!M123)</f>
        <v>1.6561673228343179</v>
      </c>
      <c r="I124" s="44">
        <f>IF(OR($A124="",$B124=""),"",'OddsRatio_working_2-way'!N123)</f>
        <v>2.5240015240022853</v>
      </c>
      <c r="J124" s="44">
        <f>IF('Log_working_2-way'!$D123="","",A124^('Log_working_2-way'!$D123))</f>
        <v>1.6527486648131442</v>
      </c>
      <c r="K124" s="46">
        <f>IF('Log_working_2-way'!$D123="","",B124^('Log_working_2-way'!$D123))</f>
        <v>2.5319832178994095</v>
      </c>
      <c r="L124" s="53">
        <f t="shared" si="26"/>
        <v>0.60098522167487689</v>
      </c>
      <c r="M124" s="53">
        <f t="shared" si="27"/>
        <v>0.39901477832512322</v>
      </c>
      <c r="N124" s="54">
        <v>221</v>
      </c>
      <c r="O124" s="54">
        <f t="shared" si="28"/>
        <v>84.580246913580268</v>
      </c>
      <c r="P124" s="54">
        <f t="shared" si="29"/>
        <v>130.42622950819674</v>
      </c>
      <c r="Q124" s="54">
        <f t="shared" si="30"/>
        <v>90.573770491803288</v>
      </c>
      <c r="R124" s="54">
        <f t="shared" si="31"/>
        <v>136.41975308641975</v>
      </c>
      <c r="S124" s="55">
        <f t="shared" si="32"/>
        <v>-5.9935235782230194</v>
      </c>
      <c r="T124" s="55">
        <f t="shared" si="33"/>
        <v>-5.9935235782230052</v>
      </c>
      <c r="U124" t="s">
        <v>38</v>
      </c>
      <c r="V124" t="s">
        <v>138</v>
      </c>
      <c r="W124" t="s">
        <v>453</v>
      </c>
      <c r="X124" t="s">
        <v>469</v>
      </c>
      <c r="Y124" s="73" t="s">
        <v>491</v>
      </c>
    </row>
    <row r="125" spans="1:25" ht="15" x14ac:dyDescent="0.25">
      <c r="A125">
        <v>2.08</v>
      </c>
      <c r="B125">
        <v>1.84</v>
      </c>
      <c r="C125" s="43">
        <f t="shared" si="25"/>
        <v>2.4247491638795804E-2</v>
      </c>
      <c r="D125" s="44">
        <f>IF(OR($A125="",$B125=""),"",A125*'MPTO_working_2-way'!$G124)</f>
        <v>2.1304347826086953</v>
      </c>
      <c r="E125" s="46">
        <f>IF(OR($A125="",$B125=""),"",B125*'MPTO_working_2-way'!$G124)</f>
        <v>1.8846153846153844</v>
      </c>
      <c r="F125" s="44">
        <f>IF(OR($A125="",$B125=""),"",'MPTO_working_2-way'!D124)</f>
        <v>2.1338090990187331</v>
      </c>
      <c r="G125" s="46">
        <f>IF(OR($A125="",$B125=""),"",'MPTO_working_2-way'!E124)</f>
        <v>1.8819826907946497</v>
      </c>
      <c r="H125" s="44">
        <f>IF(OR($A125="",$B125=""),"",'OddsRatio_working_2-way'!M124)</f>
        <v>2.1338934190276815</v>
      </c>
      <c r="I125" s="44">
        <f>IF(OR($A125="",$B125=""),"",'OddsRatio_working_2-way'!N124)</f>
        <v>1.8819171036881968</v>
      </c>
      <c r="J125" s="44">
        <f>IF('Log_working_2-way'!$D124="","",A125^('Log_working_2-way'!$D124))</f>
        <v>2.1354221138982008</v>
      </c>
      <c r="K125" s="46">
        <f>IF('Log_working_2-way'!$D124="","",B125^('Log_working_2-way'!$D124))</f>
        <v>1.8807297195989381</v>
      </c>
      <c r="L125" s="53">
        <f t="shared" si="26"/>
        <v>0.46938775510204089</v>
      </c>
      <c r="M125" s="53">
        <f t="shared" si="27"/>
        <v>0.53061224489795922</v>
      </c>
      <c r="N125" s="54">
        <v>222</v>
      </c>
      <c r="O125" s="54">
        <f t="shared" si="28"/>
        <v>115.26923076923076</v>
      </c>
      <c r="P125" s="54">
        <f t="shared" si="29"/>
        <v>101.34782608695653</v>
      </c>
      <c r="Q125" s="54">
        <f t="shared" si="30"/>
        <v>120.65217391304347</v>
      </c>
      <c r="R125" s="54">
        <f t="shared" si="31"/>
        <v>106.73076923076923</v>
      </c>
      <c r="S125" s="55">
        <f t="shared" si="32"/>
        <v>-5.3829431438127102</v>
      </c>
      <c r="T125" s="55">
        <f t="shared" si="33"/>
        <v>-5.382943143812696</v>
      </c>
      <c r="U125" t="s">
        <v>134</v>
      </c>
      <c r="V125" t="s">
        <v>41</v>
      </c>
      <c r="W125" t="s">
        <v>453</v>
      </c>
      <c r="X125" t="s">
        <v>469</v>
      </c>
      <c r="Y125" s="73" t="s">
        <v>477</v>
      </c>
    </row>
    <row r="126" spans="1:25" ht="15" x14ac:dyDescent="0.25">
      <c r="A126">
        <v>1.94</v>
      </c>
      <c r="B126">
        <v>1.94</v>
      </c>
      <c r="C126" s="43">
        <f t="shared" si="25"/>
        <v>3.0927835051546504E-2</v>
      </c>
      <c r="D126" s="44">
        <f>IF(OR($A126="",$B126=""),"",A126*'MPTO_working_2-way'!$G125)</f>
        <v>2</v>
      </c>
      <c r="E126" s="46">
        <f>IF(OR($A126="",$B126=""),"",B126*'MPTO_working_2-way'!$G125)</f>
        <v>2</v>
      </c>
      <c r="F126" s="44">
        <f>IF(OR($A126="",$B126=""),"",'MPTO_working_2-way'!D125)</f>
        <v>2.0000000000000004</v>
      </c>
      <c r="G126" s="46">
        <f>IF(OR($A126="",$B126=""),"",'MPTO_working_2-way'!E125)</f>
        <v>2.0000000000000004</v>
      </c>
      <c r="H126" s="44">
        <f>IF(OR($A126="",$B126=""),"",'OddsRatio_working_2-way'!M125)</f>
        <v>2.0000000000000004</v>
      </c>
      <c r="I126" s="44">
        <f>IF(OR($A126="",$B126=""),"",'OddsRatio_working_2-way'!N125)</f>
        <v>2.0000000000000004</v>
      </c>
      <c r="J126" s="44">
        <f>IF('Log_working_2-way'!$D125="","",A126^('Log_working_2-way'!$D125))</f>
        <v>1.9999999999999891</v>
      </c>
      <c r="K126" s="46">
        <f>IF('Log_working_2-way'!$D125="","",B126^('Log_working_2-way'!$D125))</f>
        <v>1.9999999999999891</v>
      </c>
      <c r="L126" s="53">
        <f t="shared" si="26"/>
        <v>0.5</v>
      </c>
      <c r="M126" s="53">
        <f t="shared" si="27"/>
        <v>0.5</v>
      </c>
      <c r="N126" s="54">
        <v>223</v>
      </c>
      <c r="O126" s="54">
        <f t="shared" si="28"/>
        <v>108.05154639175259</v>
      </c>
      <c r="P126" s="54">
        <f t="shared" si="29"/>
        <v>108.05154639175259</v>
      </c>
      <c r="Q126" s="54">
        <f t="shared" si="30"/>
        <v>114.94845360824743</v>
      </c>
      <c r="R126" s="54">
        <f t="shared" si="31"/>
        <v>114.94845360824743</v>
      </c>
      <c r="S126" s="55">
        <f t="shared" si="32"/>
        <v>-6.8969072164948386</v>
      </c>
      <c r="T126" s="55">
        <f t="shared" si="33"/>
        <v>-6.8969072164948386</v>
      </c>
      <c r="U126" t="s">
        <v>42</v>
      </c>
      <c r="V126" t="s">
        <v>45</v>
      </c>
      <c r="W126" t="s">
        <v>443</v>
      </c>
      <c r="X126" t="s">
        <v>469</v>
      </c>
      <c r="Y126" s="73" t="s">
        <v>477</v>
      </c>
    </row>
    <row r="127" spans="1:25" ht="15" x14ac:dyDescent="0.25">
      <c r="A127">
        <v>1.59</v>
      </c>
      <c r="B127">
        <v>2.5</v>
      </c>
      <c r="C127" s="43">
        <f t="shared" si="25"/>
        <v>2.8930817610062887E-2</v>
      </c>
      <c r="D127" s="44">
        <f>IF(OR($A127="",$B127=""),"",A127*'MPTO_working_2-way'!$G126)</f>
        <v>1.6360000000000001</v>
      </c>
      <c r="E127" s="46">
        <f>IF(OR($A127="",$B127=""),"",B127*'MPTO_working_2-way'!$G126)</f>
        <v>2.5723270440251573</v>
      </c>
      <c r="F127" s="44">
        <f>IF(OR($A127="",$B127=""),"",'MPTO_working_2-way'!D126)</f>
        <v>1.6274309109518936</v>
      </c>
      <c r="G127" s="46">
        <f>IF(OR($A127="",$B127=""),"",'MPTO_working_2-way'!E126)</f>
        <v>2.5938009787928222</v>
      </c>
      <c r="H127" s="44">
        <f>IF(OR($A127="",$B127=""),"",'OddsRatio_working_2-way'!M126)</f>
        <v>1.6271629240742262</v>
      </c>
      <c r="I127" s="44">
        <f>IF(OR($A127="",$B127=""),"",'OddsRatio_working_2-way'!N126)</f>
        <v>2.594482010358202</v>
      </c>
      <c r="J127" s="44">
        <f>IF('Log_working_2-way'!$D126="","",A127^('Log_working_2-way'!$D126))</f>
        <v>1.6232742032249983</v>
      </c>
      <c r="K127" s="46">
        <f>IF('Log_working_2-way'!$D126="","",B127^('Log_working_2-way'!$D126))</f>
        <v>2.6044302729451743</v>
      </c>
      <c r="L127" s="53">
        <f t="shared" si="26"/>
        <v>0.6112469437652811</v>
      </c>
      <c r="M127" s="53">
        <f t="shared" si="27"/>
        <v>0.38875305623471879</v>
      </c>
      <c r="N127" s="54">
        <v>224</v>
      </c>
      <c r="O127" s="54">
        <f t="shared" si="28"/>
        <v>83.119496855345929</v>
      </c>
      <c r="P127" s="54">
        <f t="shared" si="29"/>
        <v>134.4</v>
      </c>
      <c r="Q127" s="54">
        <f t="shared" si="30"/>
        <v>89.600000000000009</v>
      </c>
      <c r="R127" s="54">
        <f t="shared" si="31"/>
        <v>140.88050314465409</v>
      </c>
      <c r="S127" s="55">
        <f t="shared" si="32"/>
        <v>-6.4805031446540795</v>
      </c>
      <c r="T127" s="55">
        <f t="shared" si="33"/>
        <v>-6.4805031446540795</v>
      </c>
      <c r="U127" t="s">
        <v>418</v>
      </c>
      <c r="V127" t="s">
        <v>411</v>
      </c>
      <c r="W127" t="s">
        <v>450</v>
      </c>
      <c r="X127" t="s">
        <v>469</v>
      </c>
      <c r="Y127" s="73" t="s">
        <v>479</v>
      </c>
    </row>
    <row r="128" spans="1:25" ht="15" x14ac:dyDescent="0.25">
      <c r="A128">
        <v>2.46</v>
      </c>
      <c r="B128">
        <v>1.61</v>
      </c>
      <c r="C128" s="43">
        <f t="shared" si="25"/>
        <v>2.7622077463010708E-2</v>
      </c>
      <c r="D128" s="44">
        <f>IF(OR($A128="",$B128=""),"",A128*'MPTO_working_2-way'!$G127)</f>
        <v>2.5279503105590062</v>
      </c>
      <c r="E128" s="46">
        <f>IF(OR($A128="",$B128=""),"",B128*'MPTO_working_2-way'!$G127)</f>
        <v>1.6544715447154474</v>
      </c>
      <c r="F128" s="44">
        <f>IF(OR($A128="",$B128=""),"",'MPTO_working_2-way'!D127)</f>
        <v>2.5465183565871534</v>
      </c>
      <c r="G128" s="46">
        <f>IF(OR($A128="",$B128=""),"",'MPTO_working_2-way'!E127)</f>
        <v>1.6466137280172954</v>
      </c>
      <c r="H128" s="44">
        <f>IF(OR($A128="",$B128=""),"",'OddsRatio_working_2-way'!M127)</f>
        <v>2.5470755065447905</v>
      </c>
      <c r="I128" s="44">
        <f>IF(OR($A128="",$B128=""),"",'OddsRatio_working_2-way'!N127)</f>
        <v>1.646380862323509</v>
      </c>
      <c r="J128" s="44">
        <f>IF('Log_working_2-way'!$D127="","",A128^('Log_working_2-way'!$D127))</f>
        <v>2.5556457416740908</v>
      </c>
      <c r="K128" s="46">
        <f>IF('Log_working_2-way'!$D127="","",B128^('Log_working_2-way'!$D127))</f>
        <v>1.6428198742239617</v>
      </c>
      <c r="L128" s="53">
        <f t="shared" si="26"/>
        <v>0.39557739557739557</v>
      </c>
      <c r="M128" s="53">
        <f t="shared" si="27"/>
        <v>0.60442260442260431</v>
      </c>
      <c r="N128" s="54">
        <v>225</v>
      </c>
      <c r="O128" s="54">
        <f t="shared" si="28"/>
        <v>133.53658536585365</v>
      </c>
      <c r="P128" s="54">
        <f t="shared" si="29"/>
        <v>85.24844720496894</v>
      </c>
      <c r="Q128" s="54">
        <f t="shared" si="30"/>
        <v>139.75155279503105</v>
      </c>
      <c r="R128" s="54">
        <f t="shared" si="31"/>
        <v>91.463414634146346</v>
      </c>
      <c r="S128" s="55">
        <f t="shared" si="32"/>
        <v>-6.214967429177392</v>
      </c>
      <c r="T128" s="55">
        <f t="shared" si="33"/>
        <v>-6.2149674291774062</v>
      </c>
      <c r="U128" t="s">
        <v>407</v>
      </c>
      <c r="V128" t="s">
        <v>417</v>
      </c>
      <c r="W128" t="s">
        <v>450</v>
      </c>
      <c r="X128" t="s">
        <v>469</v>
      </c>
      <c r="Y128" s="73" t="s">
        <v>487</v>
      </c>
    </row>
    <row r="129" spans="1:25" s="50" customFormat="1" ht="15" x14ac:dyDescent="0.25">
      <c r="A129">
        <v>1.91</v>
      </c>
      <c r="B129">
        <v>2</v>
      </c>
      <c r="C129" s="43">
        <f t="shared" si="25"/>
        <v>2.3560209424083656E-2</v>
      </c>
      <c r="D129" s="44">
        <f>IF(OR($A129="",$B129=""),"",A129*'MPTO_working_2-way'!$G128)</f>
        <v>1.9549999999999996</v>
      </c>
      <c r="E129" s="46">
        <f>IF(OR($A129="",$B129=""),"",B129*'MPTO_working_2-way'!$G128)</f>
        <v>2.0471204188481673</v>
      </c>
      <c r="F129" s="44">
        <f>IF(OR($A129="",$B129=""),"",'MPTO_working_2-way'!D128)</f>
        <v>1.9539641943734012</v>
      </c>
      <c r="G129" s="46">
        <f>IF(OR($A129="",$B129=""),"",'MPTO_working_2-way'!E128)</f>
        <v>2.0482573726541551</v>
      </c>
      <c r="H129" s="44">
        <f>IF(OR($A129="",$B129=""),"",'OddsRatio_working_2-way'!M128)</f>
        <v>1.9539392014169454</v>
      </c>
      <c r="I129" s="44">
        <f>IF(OR($A129="",$B129=""),"",'OddsRatio_working_2-way'!N128)</f>
        <v>2.0482848367219182</v>
      </c>
      <c r="J129" s="44">
        <f>IF('Log_working_2-way'!$D128="","",A129^('Log_working_2-way'!$D128))</f>
        <v>1.95347196121136</v>
      </c>
      <c r="K129" s="46">
        <f>IF('Log_working_2-way'!$D128="","",B129^('Log_working_2-way'!$D128))</f>
        <v>2.0487985391091357</v>
      </c>
      <c r="L129" s="53">
        <f t="shared" si="26"/>
        <v>0.51150895140664976</v>
      </c>
      <c r="M129" s="53">
        <f t="shared" si="27"/>
        <v>0.48849104859335046</v>
      </c>
      <c r="N129" s="54">
        <v>226</v>
      </c>
      <c r="O129" s="54">
        <f t="shared" si="28"/>
        <v>107.67539267015705</v>
      </c>
      <c r="P129" s="54">
        <f t="shared" si="29"/>
        <v>113</v>
      </c>
      <c r="Q129" s="54">
        <f t="shared" si="30"/>
        <v>113</v>
      </c>
      <c r="R129" s="54">
        <f t="shared" si="31"/>
        <v>118.32460732984293</v>
      </c>
      <c r="S129" s="55">
        <f t="shared" si="32"/>
        <v>-5.3246073298429479</v>
      </c>
      <c r="T129" s="55">
        <f t="shared" si="33"/>
        <v>-5.3246073298429337</v>
      </c>
      <c r="U129" t="s">
        <v>416</v>
      </c>
      <c r="V129" t="s">
        <v>408</v>
      </c>
      <c r="W129" t="s">
        <v>450</v>
      </c>
      <c r="X129" t="s">
        <v>469</v>
      </c>
      <c r="Y129" s="73" t="s">
        <v>477</v>
      </c>
    </row>
    <row r="130" spans="1:25" ht="15" x14ac:dyDescent="0.25">
      <c r="A130">
        <v>2.41</v>
      </c>
      <c r="B130">
        <v>1.63</v>
      </c>
      <c r="C130" s="43">
        <f t="shared" si="25"/>
        <v>2.8434691851436877E-2</v>
      </c>
      <c r="D130" s="44">
        <f>IF(OR($A130="",$B130=""),"",A130*'MPTO_working_2-way'!$G129)</f>
        <v>2.4785276073619631</v>
      </c>
      <c r="E130" s="46">
        <f>IF(OR($A130="",$B130=""),"",B130*'MPTO_working_2-way'!$G129)</f>
        <v>1.6763485477178419</v>
      </c>
      <c r="F130" s="44">
        <f>IF(OR($A130="",$B130=""),"",'MPTO_working_2-way'!D129)</f>
        <v>2.4955055109106499</v>
      </c>
      <c r="G130" s="46">
        <f>IF(OR($A130="",$B130=""),"",'MPTO_working_2-way'!E129)</f>
        <v>1.6686702206741284</v>
      </c>
      <c r="H130" s="44">
        <f>IF(OR($A130="",$B130=""),"",'OddsRatio_working_2-way'!M129)</f>
        <v>2.4960264830861911</v>
      </c>
      <c r="I130" s="44">
        <f>IF(OR($A130="",$B130=""),"",'OddsRatio_working_2-way'!N129)</f>
        <v>1.6684373647831916</v>
      </c>
      <c r="J130" s="44">
        <f>IF('Log_working_2-way'!$D129="","",A130^('Log_working_2-way'!$D129))</f>
        <v>2.5038534406814188</v>
      </c>
      <c r="K130" s="46">
        <f>IF('Log_working_2-way'!$D129="","",B130^('Log_working_2-way'!$D129))</f>
        <v>1.6649584147953032</v>
      </c>
      <c r="L130" s="53">
        <f t="shared" si="26"/>
        <v>0.40346534653465349</v>
      </c>
      <c r="M130" s="53">
        <f t="shared" si="27"/>
        <v>0.59653465346534673</v>
      </c>
      <c r="N130" s="54">
        <v>227</v>
      </c>
      <c r="O130" s="54">
        <f t="shared" si="28"/>
        <v>132.8091286307054</v>
      </c>
      <c r="P130" s="54">
        <f t="shared" si="29"/>
        <v>87.736196319018404</v>
      </c>
      <c r="Q130" s="54">
        <f t="shared" si="30"/>
        <v>139.2638036809816</v>
      </c>
      <c r="R130" s="54">
        <f t="shared" si="31"/>
        <v>94.190871369294598</v>
      </c>
      <c r="S130" s="55">
        <f t="shared" si="32"/>
        <v>-6.4546750502761938</v>
      </c>
      <c r="T130" s="55">
        <f t="shared" si="33"/>
        <v>-6.4546750502761938</v>
      </c>
      <c r="U130" t="s">
        <v>410</v>
      </c>
      <c r="V130" t="s">
        <v>413</v>
      </c>
      <c r="W130" t="s">
        <v>450</v>
      </c>
      <c r="X130" t="s">
        <v>469</v>
      </c>
      <c r="Y130" s="73" t="s">
        <v>475</v>
      </c>
    </row>
    <row r="131" spans="1:25" ht="15" x14ac:dyDescent="0.25">
      <c r="A131">
        <v>2.2599999999999998</v>
      </c>
      <c r="B131">
        <v>1.7</v>
      </c>
      <c r="C131" s="43">
        <f t="shared" ref="C131:C194" si="34">IF(OR($A131="",$B131=""),"",(1/A131)+(1/B131)-1)</f>
        <v>3.0713170223841679E-2</v>
      </c>
      <c r="D131" s="44">
        <f>IF(OR($A131="",$B131=""),"",A131*'MPTO_working_2-way'!$G130)</f>
        <v>2.3294117647058821</v>
      </c>
      <c r="E131" s="46">
        <f>IF(OR($A131="",$B131=""),"",B131*'MPTO_working_2-way'!$G130)</f>
        <v>1.7522123893805308</v>
      </c>
      <c r="F131" s="44">
        <f>IF(OR($A131="",$B131=""),"",'MPTO_working_2-way'!D130)</f>
        <v>2.3412553321145642</v>
      </c>
      <c r="G131" s="46">
        <f>IF(OR($A131="",$B131=""),"",'MPTO_working_2-way'!E130)</f>
        <v>1.7455701953657428</v>
      </c>
      <c r="H131" s="44">
        <f>IF(OR($A131="",$B131=""),"",'OddsRatio_working_2-way'!M130)</f>
        <v>2.3416407864998732</v>
      </c>
      <c r="I131" s="44">
        <f>IF(OR($A131="",$B131=""),"",'OddsRatio_working_2-way'!N130)</f>
        <v>1.7453559924999296</v>
      </c>
      <c r="J131" s="44">
        <f>IF('Log_working_2-way'!$D130="","",A131^('Log_working_2-way'!$D130))</f>
        <v>2.3470801072340981</v>
      </c>
      <c r="K131" s="46">
        <f>IF('Log_working_2-way'!$D130="","",B131^('Log_working_2-way'!$D130))</f>
        <v>1.7423463494336857</v>
      </c>
      <c r="L131" s="53">
        <f t="shared" si="26"/>
        <v>0.42929292929292934</v>
      </c>
      <c r="M131" s="53">
        <f t="shared" si="27"/>
        <v>0.57070707070707072</v>
      </c>
      <c r="N131" s="54">
        <v>228</v>
      </c>
      <c r="O131" s="54">
        <f t="shared" si="28"/>
        <v>127.11504424778761</v>
      </c>
      <c r="P131" s="54">
        <f t="shared" si="29"/>
        <v>93.88235294117645</v>
      </c>
      <c r="Q131" s="54">
        <f t="shared" si="30"/>
        <v>134.11764705882354</v>
      </c>
      <c r="R131" s="54">
        <f t="shared" si="31"/>
        <v>100.88495575221239</v>
      </c>
      <c r="S131" s="55">
        <f t="shared" si="32"/>
        <v>-7.0026028110359277</v>
      </c>
      <c r="T131" s="55">
        <f t="shared" si="33"/>
        <v>-7.002602811035942</v>
      </c>
      <c r="U131" t="s">
        <v>330</v>
      </c>
      <c r="V131" t="s">
        <v>406</v>
      </c>
      <c r="W131" t="s">
        <v>450</v>
      </c>
      <c r="X131" t="s">
        <v>469</v>
      </c>
      <c r="Y131" s="74" t="s">
        <v>476</v>
      </c>
    </row>
    <row r="132" spans="1:25" ht="15" x14ac:dyDescent="0.25">
      <c r="A132">
        <v>1.99</v>
      </c>
      <c r="B132">
        <v>1.92</v>
      </c>
      <c r="C132" s="43">
        <f t="shared" si="34"/>
        <v>2.3345896147403788E-2</v>
      </c>
      <c r="D132" s="44">
        <f>IF(OR($A132="",$B132=""),"",A132*'MPTO_working_2-way'!$G131)</f>
        <v>2.0364583333333335</v>
      </c>
      <c r="E132" s="46">
        <f>IF(OR($A132="",$B132=""),"",B132*'MPTO_working_2-way'!$G131)</f>
        <v>1.9648241206030153</v>
      </c>
      <c r="F132" s="44">
        <f>IF(OR($A132="",$B132=""),"",'MPTO_working_2-way'!D131)</f>
        <v>2.0373253705876082</v>
      </c>
      <c r="G132" s="46">
        <f>IF(OR($A132="",$B132=""),"",'MPTO_working_2-way'!E131)</f>
        <v>1.9640176827387685</v>
      </c>
      <c r="H132" s="44">
        <f>IF(OR($A132="",$B132=""),"",'OddsRatio_working_2-way'!M131)</f>
        <v>2.0373461122121879</v>
      </c>
      <c r="I132" s="44">
        <f>IF(OR($A132="",$B132=""),"",'OddsRatio_working_2-way'!N131)</f>
        <v>1.9639984073082948</v>
      </c>
      <c r="J132" s="44">
        <f>IF('Log_working_2-way'!$D131="","",A132^('Log_working_2-way'!$D131))</f>
        <v>2.0377376988644484</v>
      </c>
      <c r="K132" s="46">
        <f>IF('Log_working_2-way'!$D131="","",B132^('Log_working_2-way'!$D131))</f>
        <v>1.9636346459170313</v>
      </c>
      <c r="L132" s="53">
        <f t="shared" si="26"/>
        <v>0.49104859335038359</v>
      </c>
      <c r="M132" s="53">
        <f t="shared" si="27"/>
        <v>0.50895140664961636</v>
      </c>
      <c r="N132" s="54">
        <v>229</v>
      </c>
      <c r="O132" s="54">
        <f t="shared" si="28"/>
        <v>113.92462311557787</v>
      </c>
      <c r="P132" s="54">
        <f t="shared" si="29"/>
        <v>109.72916666666667</v>
      </c>
      <c r="Q132" s="54">
        <f t="shared" si="30"/>
        <v>119.27083333333334</v>
      </c>
      <c r="R132" s="54">
        <f t="shared" si="31"/>
        <v>115.0753768844221</v>
      </c>
      <c r="S132" s="55">
        <f t="shared" si="32"/>
        <v>-5.3462102177554698</v>
      </c>
      <c r="T132" s="55">
        <f t="shared" si="33"/>
        <v>-5.3462102177554272</v>
      </c>
      <c r="U132" t="s">
        <v>415</v>
      </c>
      <c r="V132" t="s">
        <v>409</v>
      </c>
      <c r="W132" t="s">
        <v>450</v>
      </c>
      <c r="X132" t="s">
        <v>469</v>
      </c>
      <c r="Y132" s="73" t="s">
        <v>473</v>
      </c>
    </row>
    <row r="133" spans="1:25" ht="15" x14ac:dyDescent="0.25">
      <c r="A133">
        <v>2.1800000000000002</v>
      </c>
      <c r="B133">
        <v>1.75</v>
      </c>
      <c r="C133" s="43">
        <f t="shared" si="34"/>
        <v>3.0144167758846541E-2</v>
      </c>
      <c r="D133" s="44">
        <f>IF(OR($A133="",$B133=""),"",A133*'MPTO_working_2-way'!$G132)</f>
        <v>2.2457142857142856</v>
      </c>
      <c r="E133" s="46">
        <f>IF(OR($A133="",$B133=""),"",B133*'MPTO_working_2-way'!$G132)</f>
        <v>1.8027522935779814</v>
      </c>
      <c r="F133" s="44">
        <f>IF(OR($A133="",$B133=""),"",'MPTO_working_2-way'!D132)</f>
        <v>2.2540620384047267</v>
      </c>
      <c r="G133" s="46">
        <f>IF(OR($A133="",$B133=""),"",'MPTO_working_2-way'!E132)</f>
        <v>1.797408716136631</v>
      </c>
      <c r="H133" s="44">
        <f>IF(OR($A133="",$B133=""),"",'OddsRatio_working_2-way'!M132)</f>
        <v>2.2543258481484516</v>
      </c>
      <c r="I133" s="44">
        <f>IF(OR($A133="",$B133=""),"",'OddsRatio_working_2-way'!N132)</f>
        <v>1.797241005179101</v>
      </c>
      <c r="J133" s="44">
        <f>IF('Log_working_2-way'!$D132="","",A133^('Log_working_2-way'!$D132))</f>
        <v>2.2581444657647705</v>
      </c>
      <c r="K133" s="46">
        <f>IF('Log_working_2-way'!$D132="","",B133^('Log_working_2-way'!$D132))</f>
        <v>1.7948212842092994</v>
      </c>
      <c r="L133" s="53">
        <f t="shared" si="26"/>
        <v>0.44529262086513999</v>
      </c>
      <c r="M133" s="53">
        <f t="shared" si="27"/>
        <v>0.55470737913486012</v>
      </c>
      <c r="N133" s="54">
        <v>230</v>
      </c>
      <c r="O133" s="54">
        <f t="shared" si="28"/>
        <v>124.49541284403671</v>
      </c>
      <c r="P133" s="54">
        <f t="shared" si="29"/>
        <v>98.571428571428569</v>
      </c>
      <c r="Q133" s="54">
        <f t="shared" si="30"/>
        <v>131.42857142857142</v>
      </c>
      <c r="R133" s="54">
        <f t="shared" si="31"/>
        <v>105.50458715596329</v>
      </c>
      <c r="S133" s="55">
        <f t="shared" si="32"/>
        <v>-6.9331585845347092</v>
      </c>
      <c r="T133" s="55">
        <f t="shared" si="33"/>
        <v>-6.9331585845347234</v>
      </c>
      <c r="U133" t="s">
        <v>248</v>
      </c>
      <c r="V133" t="s">
        <v>329</v>
      </c>
      <c r="W133" t="s">
        <v>450</v>
      </c>
      <c r="X133" t="s">
        <v>469</v>
      </c>
      <c r="Y133" s="73" t="s">
        <v>473</v>
      </c>
    </row>
    <row r="134" spans="1:25" ht="15" x14ac:dyDescent="0.25">
      <c r="A134">
        <v>2.06</v>
      </c>
      <c r="B134">
        <v>1.76</v>
      </c>
      <c r="C134" s="43">
        <f t="shared" si="34"/>
        <v>5.3618711385701623E-2</v>
      </c>
      <c r="D134" s="44">
        <f>IF(OR($A134="",$B134=""),"",A134*'MPTO_working_2-way'!$G133)</f>
        <v>2.1704545454545454</v>
      </c>
      <c r="E134" s="46">
        <f>IF(OR($A134="",$B134=""),"",B134*'MPTO_working_2-way'!$G133)</f>
        <v>1.8543689320388348</v>
      </c>
      <c r="F134" s="44">
        <f>IF(OR($A134="",$B134=""),"",'MPTO_working_2-way'!D133)</f>
        <v>2.1804185710849171</v>
      </c>
      <c r="G134" s="46">
        <f>IF(OR($A134="",$B134=""),"",'MPTO_working_2-way'!E133)</f>
        <v>1.8471571224780923</v>
      </c>
      <c r="H134" s="44">
        <f>IF(OR($A134="",$B134=""),"",'OddsRatio_working_2-way'!M133)</f>
        <v>2.1809897722272038</v>
      </c>
      <c r="I134" s="44">
        <f>IF(OR($A134="",$B134=""),"",'OddsRatio_working_2-way'!N133)</f>
        <v>1.8467473838610133</v>
      </c>
      <c r="J134" s="44">
        <f>IF('Log_working_2-way'!$D133="","",A134^('Log_working_2-way'!$D133))</f>
        <v>2.1856436706318871</v>
      </c>
      <c r="K134" s="46">
        <f>IF('Log_working_2-way'!$D133="","",B134^('Log_working_2-way'!$D133))</f>
        <v>1.8434237239804521</v>
      </c>
      <c r="L134" s="53">
        <f t="shared" si="26"/>
        <v>0.4607329842931937</v>
      </c>
      <c r="M134" s="53">
        <f t="shared" si="27"/>
        <v>0.53926701570680635</v>
      </c>
      <c r="N134" s="54">
        <v>231</v>
      </c>
      <c r="O134" s="54">
        <f t="shared" si="28"/>
        <v>118.86407766990293</v>
      </c>
      <c r="P134" s="54">
        <f t="shared" si="29"/>
        <v>99.750000000000014</v>
      </c>
      <c r="Q134" s="54">
        <f t="shared" si="30"/>
        <v>131.25</v>
      </c>
      <c r="R134" s="54">
        <f t="shared" si="31"/>
        <v>112.13592233009709</v>
      </c>
      <c r="S134" s="55">
        <f t="shared" si="32"/>
        <v>-12.385922330097074</v>
      </c>
      <c r="T134" s="55">
        <f t="shared" si="33"/>
        <v>-12.385922330097074</v>
      </c>
      <c r="U134" t="s">
        <v>88</v>
      </c>
      <c r="V134" t="s">
        <v>421</v>
      </c>
      <c r="W134" t="s">
        <v>457</v>
      </c>
      <c r="X134" t="s">
        <v>469</v>
      </c>
      <c r="Y134" s="73" t="s">
        <v>473</v>
      </c>
    </row>
    <row r="135" spans="1:25" s="50" customFormat="1" ht="15" x14ac:dyDescent="0.25">
      <c r="A135">
        <v>2.13</v>
      </c>
      <c r="B135">
        <v>1.71</v>
      </c>
      <c r="C135" s="43">
        <f t="shared" si="34"/>
        <v>5.4278889712544132E-2</v>
      </c>
      <c r="D135" s="44">
        <f>IF(OR($A135="",$B135=""),"",A135*'MPTO_working_2-way'!$G134)</f>
        <v>2.2456140350877187</v>
      </c>
      <c r="E135" s="46">
        <f>IF(OR($A135="",$B135=""),"",B135*'MPTO_working_2-way'!$G134)</f>
        <v>1.8028169014084505</v>
      </c>
      <c r="F135" s="44">
        <f>IF(OR($A135="",$B135=""),"",'MPTO_working_2-way'!D134)</f>
        <v>2.2606833628153797</v>
      </c>
      <c r="G135" s="46">
        <f>IF(OR($A135="",$B135=""),"",'MPTO_working_2-way'!E134)</f>
        <v>1.7932205893213202</v>
      </c>
      <c r="H135" s="44">
        <f>IF(OR($A135="",$B135=""),"",'OddsRatio_working_2-way'!M134)</f>
        <v>2.261566207447967</v>
      </c>
      <c r="I135" s="44">
        <f>IF(OR($A135="",$B135=""),"",'OddsRatio_working_2-way'!N134)</f>
        <v>1.7926654931752715</v>
      </c>
      <c r="J135" s="44">
        <f>IF('Log_working_2-way'!$D134="","",A135^('Log_working_2-way'!$D134))</f>
        <v>2.2686393759250199</v>
      </c>
      <c r="K135" s="46">
        <f>IF('Log_working_2-way'!$D134="","",B135^('Log_working_2-way'!$D134))</f>
        <v>1.788246068169419</v>
      </c>
      <c r="L135" s="53">
        <f t="shared" si="26"/>
        <v>0.44531250000000011</v>
      </c>
      <c r="M135" s="53">
        <f t="shared" si="27"/>
        <v>0.55468750000000011</v>
      </c>
      <c r="N135" s="54">
        <v>232</v>
      </c>
      <c r="O135" s="54">
        <f t="shared" si="28"/>
        <v>123.07981220657275</v>
      </c>
      <c r="P135" s="54">
        <f t="shared" si="29"/>
        <v>96.32748538011694</v>
      </c>
      <c r="Q135" s="54">
        <f t="shared" si="30"/>
        <v>135.67251461988303</v>
      </c>
      <c r="R135" s="54">
        <f t="shared" si="31"/>
        <v>108.92018779342723</v>
      </c>
      <c r="S135" s="55">
        <f t="shared" si="32"/>
        <v>-12.592702413310278</v>
      </c>
      <c r="T135" s="55">
        <f t="shared" si="33"/>
        <v>-12.592702413310292</v>
      </c>
      <c r="U135" t="s">
        <v>351</v>
      </c>
      <c r="V135" t="s">
        <v>92</v>
      </c>
      <c r="W135" t="s">
        <v>457</v>
      </c>
      <c r="X135" t="s">
        <v>469</v>
      </c>
      <c r="Y135" s="73" t="s">
        <v>478</v>
      </c>
    </row>
    <row r="136" spans="1:25" ht="15" x14ac:dyDescent="0.25">
      <c r="A136">
        <v>2.21</v>
      </c>
      <c r="B136">
        <v>1.67</v>
      </c>
      <c r="C136" s="43">
        <f t="shared" si="34"/>
        <v>5.1291082992386272E-2</v>
      </c>
      <c r="D136" s="44">
        <f>IF(OR($A136="",$B136=""),"",A136*'MPTO_working_2-way'!$G135)</f>
        <v>2.3233532934131738</v>
      </c>
      <c r="E136" s="46">
        <f>IF(OR($A136="",$B136=""),"",B136*'MPTO_working_2-way'!$G135)</f>
        <v>1.755656108597285</v>
      </c>
      <c r="F136" s="44">
        <f>IF(OR($A136="",$B136=""),"",'MPTO_working_2-way'!D135)</f>
        <v>2.3427809693084076</v>
      </c>
      <c r="G136" s="46">
        <f>IF(OR($A136="",$B136=""),"",'MPTO_working_2-way'!E135)</f>
        <v>1.7447230954688349</v>
      </c>
      <c r="H136" s="44">
        <f>IF(OR($A136="",$B136=""),"",'OddsRatio_working_2-way'!M135)</f>
        <v>2.343863887919357</v>
      </c>
      <c r="I136" s="44">
        <f>IF(OR($A136="",$B136=""),"",'OddsRatio_working_2-way'!N135)</f>
        <v>1.7441229792611315</v>
      </c>
      <c r="J136" s="44">
        <f>IF('Log_working_2-way'!$D135="","",A136^('Log_working_2-way'!$D135))</f>
        <v>2.3529937508783978</v>
      </c>
      <c r="K136" s="46">
        <f>IF('Log_working_2-way'!$D135="","",B136^('Log_working_2-way'!$D135))</f>
        <v>1.7391017137730014</v>
      </c>
      <c r="L136" s="53">
        <f t="shared" si="26"/>
        <v>0.43041237113402059</v>
      </c>
      <c r="M136" s="53">
        <f t="shared" si="27"/>
        <v>0.56958762886597936</v>
      </c>
      <c r="N136" s="54">
        <v>233</v>
      </c>
      <c r="O136" s="54">
        <f t="shared" si="28"/>
        <v>127.57013574660631</v>
      </c>
      <c r="P136" s="54">
        <f t="shared" si="29"/>
        <v>93.479041916167645</v>
      </c>
      <c r="Q136" s="54">
        <f t="shared" si="30"/>
        <v>139.52095808383234</v>
      </c>
      <c r="R136" s="54">
        <f t="shared" si="31"/>
        <v>105.42986425339366</v>
      </c>
      <c r="S136" s="55">
        <f t="shared" si="32"/>
        <v>-11.950822337226029</v>
      </c>
      <c r="T136" s="55">
        <f t="shared" si="33"/>
        <v>-11.950822337226015</v>
      </c>
      <c r="U136" t="s">
        <v>93</v>
      </c>
      <c r="V136" t="s">
        <v>352</v>
      </c>
      <c r="W136" t="s">
        <v>457</v>
      </c>
      <c r="X136" t="s">
        <v>469</v>
      </c>
      <c r="Y136" s="74" t="s">
        <v>475</v>
      </c>
    </row>
    <row r="137" spans="1:25" s="50" customFormat="1" ht="15" x14ac:dyDescent="0.25">
      <c r="A137">
        <v>2.36</v>
      </c>
      <c r="B137">
        <v>1.59</v>
      </c>
      <c r="C137" s="43">
        <f t="shared" si="34"/>
        <v>5.2659631169384991E-2</v>
      </c>
      <c r="D137" s="44">
        <f>IF(OR($A137="",$B137=""),"",A137*'MPTO_working_2-way'!$G136)</f>
        <v>2.4842767295597485</v>
      </c>
      <c r="E137" s="46">
        <f>IF(OR($A137="",$B137=""),"",B137*'MPTO_working_2-way'!$G136)</f>
        <v>1.6737288135593222</v>
      </c>
      <c r="F137" s="44">
        <f>IF(OR($A137="",$B137=""),"",'MPTO_working_2-way'!D136)</f>
        <v>2.516362660944206</v>
      </c>
      <c r="G137" s="46">
        <f>IF(OR($A137="",$B137=""),"",'MPTO_working_2-way'!E136)</f>
        <v>1.6594728462763138</v>
      </c>
      <c r="H137" s="44">
        <f>IF(OR($A137="",$B137=""),"",'OddsRatio_working_2-way'!M136)</f>
        <v>2.5182505543429619</v>
      </c>
      <c r="I137" s="44">
        <f>IF(OR($A137="",$B137=""),"",'OddsRatio_working_2-way'!N136)</f>
        <v>1.6586528140164323</v>
      </c>
      <c r="J137" s="44">
        <f>IF('Log_working_2-way'!$D136="","",A137^('Log_working_2-way'!$D136))</f>
        <v>2.5335056714191588</v>
      </c>
      <c r="K137" s="46">
        <f>IF('Log_working_2-way'!$D136="","",B137^('Log_working_2-way'!$D136))</f>
        <v>1.6521006205812045</v>
      </c>
      <c r="L137" s="53">
        <f t="shared" si="26"/>
        <v>0.40253164556962023</v>
      </c>
      <c r="M137" s="53">
        <f t="shared" si="27"/>
        <v>0.59746835443037971</v>
      </c>
      <c r="N137" s="54">
        <v>234</v>
      </c>
      <c r="O137" s="54">
        <f t="shared" si="28"/>
        <v>134.84745762711867</v>
      </c>
      <c r="P137" s="54">
        <f t="shared" si="29"/>
        <v>86.830188679245282</v>
      </c>
      <c r="Q137" s="54">
        <f t="shared" si="30"/>
        <v>147.16981132075472</v>
      </c>
      <c r="R137" s="54">
        <f t="shared" si="31"/>
        <v>99.152542372881371</v>
      </c>
      <c r="S137" s="55">
        <f t="shared" si="32"/>
        <v>-12.322353693636046</v>
      </c>
      <c r="T137" s="55">
        <f t="shared" si="33"/>
        <v>-12.322353693636089</v>
      </c>
      <c r="U137" t="s">
        <v>91</v>
      </c>
      <c r="V137" t="s">
        <v>89</v>
      </c>
      <c r="W137" t="s">
        <v>457</v>
      </c>
      <c r="X137" t="s">
        <v>469</v>
      </c>
      <c r="Y137" s="73" t="s">
        <v>472</v>
      </c>
    </row>
    <row r="138" spans="1:25" ht="15" x14ac:dyDescent="0.25">
      <c r="A138">
        <v>1.74</v>
      </c>
      <c r="B138">
        <v>2.2000000000000002</v>
      </c>
      <c r="C138" s="43">
        <f t="shared" si="34"/>
        <v>2.925809822361547E-2</v>
      </c>
      <c r="D138" s="44">
        <f>IF(OR($A138="",$B138=""),"",A138*'MPTO_working_2-way'!$G137)</f>
        <v>1.790909090909091</v>
      </c>
      <c r="E138" s="46">
        <f>IF(OR($A138="",$B138=""),"",B138*'MPTO_working_2-way'!$G137)</f>
        <v>2.264367816091954</v>
      </c>
      <c r="F138" s="44">
        <f>IF(OR($A138="",$B138=""),"",'MPTO_working_2-way'!D137)</f>
        <v>1.78544776119403</v>
      </c>
      <c r="G138" s="46">
        <f>IF(OR($A138="",$B138=""),"",'MPTO_working_2-way'!E137)</f>
        <v>2.2731591448931119</v>
      </c>
      <c r="H138" s="44">
        <f>IF(OR($A138="",$B138=""),"",'OddsRatio_working_2-way'!M137)</f>
        <v>1.7852812659593167</v>
      </c>
      <c r="I138" s="44">
        <f>IF(OR($A138="",$B138=""),"",'OddsRatio_working_2-way'!N137)</f>
        <v>2.2734290799340271</v>
      </c>
      <c r="J138" s="44">
        <f>IF('Log_working_2-way'!$D137="","",A138^('Log_working_2-way'!$D137))</f>
        <v>1.7828096647750074</v>
      </c>
      <c r="K138" s="46">
        <f>IF('Log_working_2-way'!$D137="","",B138^('Log_working_2-way'!$D137))</f>
        <v>2.2774497365044657</v>
      </c>
      <c r="L138" s="53">
        <f t="shared" si="26"/>
        <v>0.55837563451776651</v>
      </c>
      <c r="M138" s="53">
        <f t="shared" si="27"/>
        <v>0.44162436548223349</v>
      </c>
      <c r="N138" s="54">
        <v>235</v>
      </c>
      <c r="O138" s="54">
        <f t="shared" si="28"/>
        <v>99.942528735632166</v>
      </c>
      <c r="P138" s="54">
        <f t="shared" si="29"/>
        <v>128.18181818181819</v>
      </c>
      <c r="Q138" s="54">
        <f t="shared" si="30"/>
        <v>106.81818181818181</v>
      </c>
      <c r="R138" s="54">
        <f t="shared" si="31"/>
        <v>135.05747126436782</v>
      </c>
      <c r="S138" s="55">
        <f t="shared" si="32"/>
        <v>-6.8756530825496469</v>
      </c>
      <c r="T138" s="55">
        <f t="shared" si="33"/>
        <v>-6.8756530825496327</v>
      </c>
      <c r="U138" t="s">
        <v>102</v>
      </c>
      <c r="V138" t="s">
        <v>141</v>
      </c>
      <c r="W138" t="s">
        <v>451</v>
      </c>
      <c r="X138" t="s">
        <v>469</v>
      </c>
      <c r="Y138" s="73" t="s">
        <v>483</v>
      </c>
    </row>
    <row r="139" spans="1:25" ht="15" x14ac:dyDescent="0.25">
      <c r="A139">
        <v>1.49</v>
      </c>
      <c r="B139">
        <v>2.75</v>
      </c>
      <c r="C139" s="43">
        <f t="shared" si="34"/>
        <v>3.4777303233679113E-2</v>
      </c>
      <c r="D139" s="44">
        <f>IF(OR($A139="",$B139=""),"",A139*'MPTO_working_2-way'!$G138)</f>
        <v>1.541818181818182</v>
      </c>
      <c r="E139" s="46">
        <f>IF(OR($A139="",$B139=""),"",B139*'MPTO_working_2-way'!$G138)</f>
        <v>2.8456375838926178</v>
      </c>
      <c r="F139" s="44">
        <f>IF(OR($A139="",$B139=""),"",'MPTO_working_2-way'!D138)</f>
        <v>1.5296313579094729</v>
      </c>
      <c r="G139" s="46">
        <f>IF(OR($A139="",$B139=""),"",'MPTO_working_2-way'!E138)</f>
        <v>2.8881057268722468</v>
      </c>
      <c r="H139" s="44">
        <f>IF(OR($A139="",$B139=""),"",'OddsRatio_working_2-way'!M138)</f>
        <v>1.5291502622129183</v>
      </c>
      <c r="I139" s="44">
        <f>IF(OR($A139="",$B139=""),"",'OddsRatio_working_2-way'!N138)</f>
        <v>2.8898223650461352</v>
      </c>
      <c r="J139" s="44">
        <f>IF('Log_working_2-way'!$D138="","",A139^('Log_working_2-way'!$D138))</f>
        <v>1.523576998193785</v>
      </c>
      <c r="K139" s="46">
        <f>IF('Log_working_2-way'!$D138="","",B139^('Log_working_2-way'!$D138))</f>
        <v>2.9099387548526887</v>
      </c>
      <c r="L139" s="53">
        <f t="shared" si="26"/>
        <v>0.6485849056603773</v>
      </c>
      <c r="M139" s="53">
        <f t="shared" si="27"/>
        <v>0.35141509433962259</v>
      </c>
      <c r="N139" s="54">
        <v>236</v>
      </c>
      <c r="O139" s="54">
        <f t="shared" si="28"/>
        <v>77.610738255033553</v>
      </c>
      <c r="P139" s="54">
        <f t="shared" si="29"/>
        <v>150.18181818181819</v>
      </c>
      <c r="Q139" s="54">
        <f t="shared" si="30"/>
        <v>85.818181818181827</v>
      </c>
      <c r="R139" s="54">
        <f t="shared" si="31"/>
        <v>158.38926174496646</v>
      </c>
      <c r="S139" s="55">
        <f t="shared" si="32"/>
        <v>-8.2074435631482743</v>
      </c>
      <c r="T139" s="55">
        <f t="shared" si="33"/>
        <v>-8.2074435631482743</v>
      </c>
      <c r="U139" t="s">
        <v>95</v>
      </c>
      <c r="V139" t="s">
        <v>98</v>
      </c>
      <c r="W139" t="s">
        <v>451</v>
      </c>
      <c r="X139" t="s">
        <v>469</v>
      </c>
      <c r="Y139" s="73" t="s">
        <v>484</v>
      </c>
    </row>
    <row r="140" spans="1:25" ht="15" x14ac:dyDescent="0.25">
      <c r="A140">
        <v>1.9</v>
      </c>
      <c r="B140">
        <v>2.0099999999999998</v>
      </c>
      <c r="C140" s="43">
        <f t="shared" si="34"/>
        <v>2.3828227284629522E-2</v>
      </c>
      <c r="D140" s="44">
        <f>IF(OR($A140="",$B140=""),"",A140*'MPTO_working_2-way'!$G139)</f>
        <v>1.9452736318407959</v>
      </c>
      <c r="E140" s="46">
        <f>IF(OR($A140="",$B140=""),"",B140*'MPTO_working_2-way'!$G139)</f>
        <v>2.0578947368421052</v>
      </c>
      <c r="F140" s="44">
        <f>IF(OR($A140="",$B140=""),"",'MPTO_working_2-way'!D139)</f>
        <v>1.9440061084245355</v>
      </c>
      <c r="G140" s="46">
        <f>IF(OR($A140="",$B140=""),"",'MPTO_working_2-way'!E139)</f>
        <v>2.05931517929361</v>
      </c>
      <c r="H140" s="44">
        <f>IF(OR($A140="",$B140=""),"",'OddsRatio_working_2-way'!M139)</f>
        <v>1.9439751632913294</v>
      </c>
      <c r="I140" s="44">
        <f>IF(OR($A140="",$B140=""),"",'OddsRatio_working_2-way'!N139)</f>
        <v>2.0593499054713802</v>
      </c>
      <c r="J140" s="44">
        <f>IF('Log_working_2-way'!$D139="","",A140^('Log_working_2-way'!$D139))</f>
        <v>1.9434033475162076</v>
      </c>
      <c r="K140" s="46">
        <f>IF('Log_working_2-way'!$D139="","",B140^('Log_working_2-way'!$D139))</f>
        <v>2.0599919987911819</v>
      </c>
      <c r="L140" s="53">
        <f t="shared" si="26"/>
        <v>0.51406649616368294</v>
      </c>
      <c r="M140" s="53">
        <f t="shared" si="27"/>
        <v>0.48593350383631717</v>
      </c>
      <c r="N140" s="54">
        <v>237</v>
      </c>
      <c r="O140" s="54">
        <f t="shared" si="28"/>
        <v>112.26315789473681</v>
      </c>
      <c r="P140" s="54">
        <f t="shared" si="29"/>
        <v>119.08955223880596</v>
      </c>
      <c r="Q140" s="54">
        <f t="shared" si="30"/>
        <v>117.91044776119405</v>
      </c>
      <c r="R140" s="54">
        <f t="shared" si="31"/>
        <v>124.73684210526315</v>
      </c>
      <c r="S140" s="55">
        <f t="shared" si="32"/>
        <v>-5.6472898664572426</v>
      </c>
      <c r="T140" s="55">
        <f t="shared" si="33"/>
        <v>-5.6472898664571858</v>
      </c>
      <c r="U140" t="s">
        <v>99</v>
      </c>
      <c r="V140" t="s">
        <v>94</v>
      </c>
      <c r="W140" t="s">
        <v>451</v>
      </c>
      <c r="X140" t="s">
        <v>469</v>
      </c>
      <c r="Y140" s="74" t="s">
        <v>472</v>
      </c>
    </row>
    <row r="141" spans="1:25" ht="15" x14ac:dyDescent="0.25">
      <c r="A141">
        <v>1.7</v>
      </c>
      <c r="B141">
        <v>2.27</v>
      </c>
      <c r="C141" s="43">
        <f t="shared" si="34"/>
        <v>2.876392847888054E-2</v>
      </c>
      <c r="D141" s="44">
        <f>IF(OR($A141="",$B141=""),"",A141*'MPTO_working_2-way'!$G140)</f>
        <v>1.748898678414097</v>
      </c>
      <c r="E141" s="46">
        <f>IF(OR($A141="",$B141=""),"",B141*'MPTO_working_2-way'!$G140)</f>
        <v>2.335294117647059</v>
      </c>
      <c r="F141" s="44">
        <f>IF(OR($A141="",$B141=""),"",'MPTO_working_2-way'!D140)</f>
        <v>1.7426055543011967</v>
      </c>
      <c r="G141" s="46">
        <f>IF(OR($A141="",$B141=""),"",'MPTO_working_2-way'!E140)</f>
        <v>2.3466099118273029</v>
      </c>
      <c r="H141" s="44">
        <f>IF(OR($A141="",$B141=""),"",'OddsRatio_working_2-way'!M140)</f>
        <v>1.7424157207132702</v>
      </c>
      <c r="I141" s="44">
        <f>IF(OR($A141="",$B141=""),"",'OddsRatio_working_2-way'!N140)</f>
        <v>2.3469542361512192</v>
      </c>
      <c r="J141" s="44">
        <f>IF('Log_working_2-way'!$D140="","",A141^('Log_working_2-way'!$D140))</f>
        <v>1.7395677440294552</v>
      </c>
      <c r="K141" s="46">
        <f>IF('Log_working_2-way'!$D140="","",B141^('Log_working_2-way'!$D140))</f>
        <v>2.352141177157876</v>
      </c>
      <c r="L141" s="53">
        <f t="shared" ref="L141:L181" si="35">(1/D141)</f>
        <v>0.5717884130982368</v>
      </c>
      <c r="M141" s="53">
        <f t="shared" ref="M141:M181" si="36">(1/E141)</f>
        <v>0.4282115869017632</v>
      </c>
      <c r="N141" s="54">
        <v>238</v>
      </c>
      <c r="O141" s="54">
        <f t="shared" ref="O141:O181" si="37">(1/A141)*((N141*A141)-N141)</f>
        <v>97.999999999999986</v>
      </c>
      <c r="P141" s="54">
        <f t="shared" ref="P141:P181" si="38">(1/B141)*((N141*B141)-N141)</f>
        <v>133.15418502202641</v>
      </c>
      <c r="Q141" s="54">
        <f t="shared" ref="Q141:Q181" si="39">(1/B141)*N141</f>
        <v>104.84581497797356</v>
      </c>
      <c r="R141" s="54">
        <f t="shared" ref="R141:R181" si="40">(1/A141)*N141</f>
        <v>140</v>
      </c>
      <c r="S141" s="55">
        <f t="shared" ref="S141:S181" si="41">O141-Q141</f>
        <v>-6.8458149779735749</v>
      </c>
      <c r="T141" s="55">
        <f t="shared" ref="T141:T181" si="42">P141-R141</f>
        <v>-6.8458149779735891</v>
      </c>
      <c r="U141" t="s">
        <v>424</v>
      </c>
      <c r="V141" t="s">
        <v>101</v>
      </c>
      <c r="W141" t="s">
        <v>451</v>
      </c>
      <c r="X141" t="s">
        <v>469</v>
      </c>
      <c r="Y141" s="74" t="s">
        <v>475</v>
      </c>
    </row>
    <row r="142" spans="1:25" ht="15" x14ac:dyDescent="0.25">
      <c r="A142">
        <v>1.67</v>
      </c>
      <c r="B142">
        <v>2.3199999999999998</v>
      </c>
      <c r="C142" s="43">
        <f t="shared" si="34"/>
        <v>2.9836877968201669E-2</v>
      </c>
      <c r="D142" s="44">
        <f>IF(OR($A142="",$B142=""),"",A142*'MPTO_working_2-way'!$G141)</f>
        <v>1.7198275862068968</v>
      </c>
      <c r="E142" s="46">
        <f>IF(OR($A142="",$B142=""),"",B142*'MPTO_working_2-way'!$G141)</f>
        <v>2.3892215568862278</v>
      </c>
      <c r="F142" s="44">
        <f>IF(OR($A142="",$B142=""),"",'MPTO_working_2-way'!D141)</f>
        <v>1.7126690831933518</v>
      </c>
      <c r="G142" s="46">
        <f>IF(OR($A142="",$B142=""),"",'MPTO_working_2-way'!E141)</f>
        <v>2.4031757846421042</v>
      </c>
      <c r="H142" s="44">
        <f>IF(OR($A142="",$B142=""),"",'OddsRatio_working_2-way'!M141)</f>
        <v>1.7124435118490151</v>
      </c>
      <c r="I142" s="44">
        <f>IF(OR($A142="",$B142=""),"",'OddsRatio_working_2-way'!N141)</f>
        <v>2.4036200531950747</v>
      </c>
      <c r="J142" s="44">
        <f>IF('Log_working_2-way'!$D141="","",A142^('Log_working_2-way'!$D141))</f>
        <v>1.7092004057926933</v>
      </c>
      <c r="K142" s="46">
        <f>IF('Log_working_2-way'!$D141="","",B142^('Log_working_2-way'!$D141))</f>
        <v>2.4100386743042619</v>
      </c>
      <c r="L142" s="53">
        <f t="shared" si="35"/>
        <v>0.581453634085213</v>
      </c>
      <c r="M142" s="53">
        <f t="shared" si="36"/>
        <v>0.41854636591478689</v>
      </c>
      <c r="N142" s="54">
        <v>239</v>
      </c>
      <c r="O142" s="54">
        <f t="shared" si="37"/>
        <v>95.886227544910184</v>
      </c>
      <c r="P142" s="54">
        <f t="shared" si="38"/>
        <v>135.98275862068968</v>
      </c>
      <c r="Q142" s="54">
        <f t="shared" si="39"/>
        <v>103.01724137931035</v>
      </c>
      <c r="R142" s="54">
        <f t="shared" si="40"/>
        <v>143.11377245508984</v>
      </c>
      <c r="S142" s="55">
        <f t="shared" si="41"/>
        <v>-7.1310138344001643</v>
      </c>
      <c r="T142" s="55">
        <f t="shared" si="42"/>
        <v>-7.1310138344001643</v>
      </c>
      <c r="U142" t="s">
        <v>143</v>
      </c>
      <c r="V142" t="s">
        <v>51</v>
      </c>
      <c r="W142" t="s">
        <v>451</v>
      </c>
      <c r="X142" t="s">
        <v>469</v>
      </c>
      <c r="Y142" s="73" t="s">
        <v>471</v>
      </c>
    </row>
    <row r="143" spans="1:25" ht="15" x14ac:dyDescent="0.25">
      <c r="A143">
        <v>2.41</v>
      </c>
      <c r="B143">
        <v>1.61</v>
      </c>
      <c r="C143" s="43">
        <f t="shared" si="34"/>
        <v>3.6055771758459754E-2</v>
      </c>
      <c r="D143" s="44">
        <f>IF(OR($A143="",$B143=""),"",A143*'MPTO_working_2-way'!$G142)</f>
        <v>2.4968944099378882</v>
      </c>
      <c r="E143" s="46">
        <f>IF(OR($A143="",$B143=""),"",B143*'MPTO_working_2-way'!$G142)</f>
        <v>1.6680497925311204</v>
      </c>
      <c r="F143" s="44">
        <f>IF(OR($A143="",$B143=""),"",'MPTO_working_2-way'!D142)</f>
        <v>2.5194636537774748</v>
      </c>
      <c r="G143" s="46">
        <f>IF(OR($A143="",$B143=""),"",'MPTO_working_2-way'!E142)</f>
        <v>1.6581269630990791</v>
      </c>
      <c r="H143" s="44">
        <f>IF(OR($A143="",$B143=""),"",'OddsRatio_working_2-way'!M142)</f>
        <v>2.5203537120802069</v>
      </c>
      <c r="I143" s="44">
        <f>IF(OR($A143="",$B143=""),"",'OddsRatio_working_2-way'!N142)</f>
        <v>1.6577416768573945</v>
      </c>
      <c r="J143" s="44">
        <f>IF('Log_working_2-way'!$D142="","",A143^('Log_working_2-way'!$D142))</f>
        <v>2.5308665033437969</v>
      </c>
      <c r="K143" s="46">
        <f>IF('Log_working_2-way'!$D142="","",B143^('Log_working_2-way'!$D142))</f>
        <v>1.6532248225535031</v>
      </c>
      <c r="L143" s="53">
        <f t="shared" si="35"/>
        <v>0.40049751243781095</v>
      </c>
      <c r="M143" s="53">
        <f t="shared" si="36"/>
        <v>0.59950248756218905</v>
      </c>
      <c r="N143" s="54">
        <v>240</v>
      </c>
      <c r="O143" s="54">
        <f t="shared" si="37"/>
        <v>140.41493775933614</v>
      </c>
      <c r="P143" s="54">
        <f t="shared" si="38"/>
        <v>90.93167701863355</v>
      </c>
      <c r="Q143" s="54">
        <f t="shared" si="39"/>
        <v>149.06832298136644</v>
      </c>
      <c r="R143" s="54">
        <f t="shared" si="40"/>
        <v>99.585062240663888</v>
      </c>
      <c r="S143" s="55">
        <f t="shared" si="41"/>
        <v>-8.6533852220302947</v>
      </c>
      <c r="T143" s="55">
        <f t="shared" si="42"/>
        <v>-8.6533852220303373</v>
      </c>
      <c r="U143" t="s">
        <v>360</v>
      </c>
      <c r="V143" t="s">
        <v>358</v>
      </c>
      <c r="W143" t="s">
        <v>444</v>
      </c>
      <c r="X143" t="s">
        <v>469</v>
      </c>
      <c r="Y143" s="73" t="s">
        <v>481</v>
      </c>
    </row>
    <row r="144" spans="1:25" ht="15" x14ac:dyDescent="0.25">
      <c r="A144">
        <v>2.2200000000000002</v>
      </c>
      <c r="B144">
        <v>1.7</v>
      </c>
      <c r="C144" s="43">
        <f t="shared" si="34"/>
        <v>3.868574456809748E-2</v>
      </c>
      <c r="D144" s="44">
        <f>IF(OR($A144="",$B144=""),"",A144*'MPTO_working_2-way'!$G143)</f>
        <v>2.3058823529411767</v>
      </c>
      <c r="E144" s="46">
        <f>IF(OR($A144="",$B144=""),"",B144*'MPTO_working_2-way'!$G143)</f>
        <v>1.7657657657657657</v>
      </c>
      <c r="F144" s="44">
        <f>IF(OR($A144="",$B144=""),"",'MPTO_working_2-way'!D143)</f>
        <v>2.3196066379840201</v>
      </c>
      <c r="G144" s="46">
        <f>IF(OR($A144="",$B144=""),"",'MPTO_working_2-way'!E143)</f>
        <v>1.7578015836050302</v>
      </c>
      <c r="H144" s="44">
        <f>IF(OR($A144="",$B144=""),"",'OddsRatio_working_2-way'!M143)</f>
        <v>2.3201731488169055</v>
      </c>
      <c r="I144" s="44">
        <f>IF(OR($A144="",$B144=""),"",'OddsRatio_working_2-way'!N143)</f>
        <v>1.7574763968621581</v>
      </c>
      <c r="J144" s="44">
        <f>IF('Log_working_2-way'!$D143="","",A144^('Log_working_2-way'!$D143))</f>
        <v>2.3265255894258647</v>
      </c>
      <c r="K144" s="46">
        <f>IF('Log_working_2-way'!$D143="","",B144^('Log_working_2-way'!$D143))</f>
        <v>1.7538490082446418</v>
      </c>
      <c r="L144" s="53">
        <f t="shared" si="35"/>
        <v>0.43367346938775503</v>
      </c>
      <c r="M144" s="53">
        <f t="shared" si="36"/>
        <v>0.56632653061224492</v>
      </c>
      <c r="N144" s="54">
        <v>241</v>
      </c>
      <c r="O144" s="54">
        <f t="shared" si="37"/>
        <v>132.44144144144147</v>
      </c>
      <c r="P144" s="54">
        <f t="shared" si="38"/>
        <v>99.235294117647058</v>
      </c>
      <c r="Q144" s="54">
        <f t="shared" si="39"/>
        <v>141.76470588235296</v>
      </c>
      <c r="R144" s="54">
        <f t="shared" si="40"/>
        <v>108.55855855855854</v>
      </c>
      <c r="S144" s="55">
        <f t="shared" si="41"/>
        <v>-9.3232644409114869</v>
      </c>
      <c r="T144" s="55">
        <f t="shared" si="42"/>
        <v>-9.3232644409114869</v>
      </c>
      <c r="U144" t="s">
        <v>363</v>
      </c>
      <c r="V144" t="s">
        <v>356</v>
      </c>
      <c r="W144" t="s">
        <v>444</v>
      </c>
      <c r="X144" t="s">
        <v>469</v>
      </c>
      <c r="Y144" s="73" t="s">
        <v>474</v>
      </c>
    </row>
    <row r="145" spans="1:25" ht="15" x14ac:dyDescent="0.25">
      <c r="A145">
        <v>1.98</v>
      </c>
      <c r="B145">
        <v>1.91</v>
      </c>
      <c r="C145" s="43">
        <f t="shared" si="34"/>
        <v>2.861071447458885E-2</v>
      </c>
      <c r="D145" s="44">
        <f>IF(OR($A145="",$B145=""),"",A145*'MPTO_working_2-way'!$G144)</f>
        <v>2.0366492146596857</v>
      </c>
      <c r="E145" s="46">
        <f>IF(OR($A145="",$B145=""),"",B145*'MPTO_working_2-way'!$G144)</f>
        <v>1.9646464646464645</v>
      </c>
      <c r="F145" s="44">
        <f>IF(OR($A145="",$B145=""),"",'MPTO_working_2-way'!D144)</f>
        <v>2.0377175494369308</v>
      </c>
      <c r="G145" s="46">
        <f>IF(OR($A145="",$B145=""),"",'MPTO_working_2-way'!E144)</f>
        <v>1.9636533568721115</v>
      </c>
      <c r="H145" s="44">
        <f>IF(OR($A145="",$B145=""),"",'OddsRatio_working_2-way'!M144)</f>
        <v>2.0377490433255412</v>
      </c>
      <c r="I145" s="44">
        <f>IF(OR($A145="",$B145=""),"",'OddsRatio_working_2-way'!N144)</f>
        <v>1.9636241116594322</v>
      </c>
      <c r="J145" s="44">
        <f>IF('Log_working_2-way'!$D144="","",A145^('Log_working_2-way'!$D144))</f>
        <v>2.0382337672504618</v>
      </c>
      <c r="K145" s="46">
        <f>IF('Log_working_2-way'!$D144="","",B145^('Log_working_2-way'!$D144))</f>
        <v>1.9631742210121639</v>
      </c>
      <c r="L145" s="53">
        <f t="shared" si="35"/>
        <v>0.49100257069408743</v>
      </c>
      <c r="M145" s="53">
        <f t="shared" si="36"/>
        <v>0.50899742930591263</v>
      </c>
      <c r="N145" s="54">
        <v>242</v>
      </c>
      <c r="O145" s="54">
        <f t="shared" si="37"/>
        <v>119.77777777777777</v>
      </c>
      <c r="P145" s="54">
        <f t="shared" si="38"/>
        <v>115.29842931937171</v>
      </c>
      <c r="Q145" s="54">
        <f t="shared" si="39"/>
        <v>126.70157068062827</v>
      </c>
      <c r="R145" s="54">
        <f t="shared" si="40"/>
        <v>122.22222222222223</v>
      </c>
      <c r="S145" s="55">
        <f t="shared" si="41"/>
        <v>-6.9237929028504936</v>
      </c>
      <c r="T145" s="55">
        <f t="shared" si="42"/>
        <v>-6.9237929028505221</v>
      </c>
      <c r="U145" t="s">
        <v>105</v>
      </c>
      <c r="V145" t="s">
        <v>425</v>
      </c>
      <c r="W145" t="s">
        <v>444</v>
      </c>
      <c r="X145" t="s">
        <v>469</v>
      </c>
      <c r="Y145" s="73" t="s">
        <v>474</v>
      </c>
    </row>
    <row r="146" spans="1:25" s="50" customFormat="1" ht="15" x14ac:dyDescent="0.25">
      <c r="A146">
        <v>1.6</v>
      </c>
      <c r="B146">
        <v>2.44</v>
      </c>
      <c r="C146" s="43">
        <f t="shared" si="34"/>
        <v>3.4836065573770503E-2</v>
      </c>
      <c r="D146" s="44">
        <f>IF(OR($A146="",$B146=""),"",A146*'MPTO_working_2-way'!$G145)</f>
        <v>1.6557377049180328</v>
      </c>
      <c r="E146" s="46">
        <f>IF(OR($A146="",$B146=""),"",B146*'MPTO_working_2-way'!$G145)</f>
        <v>2.5249999999999999</v>
      </c>
      <c r="F146" s="44">
        <f>IF(OR($A146="",$B146=""),"",'MPTO_working_2-way'!D145)</f>
        <v>1.6458684654300169</v>
      </c>
      <c r="G146" s="46">
        <f>IF(OR($A146="",$B146=""),"",'MPTO_working_2-way'!E145)</f>
        <v>2.548302872062663</v>
      </c>
      <c r="H146" s="44">
        <f>IF(OR($A146="",$B146=""),"",'OddsRatio_working_2-way'!M145)</f>
        <v>1.6454972243679031</v>
      </c>
      <c r="I146" s="44">
        <f>IF(OR($A146="",$B146=""),"",'OddsRatio_working_2-way'!N145)</f>
        <v>2.5491933384829668</v>
      </c>
      <c r="J146" s="44">
        <f>IF('Log_working_2-way'!$D145="","",A146^('Log_working_2-way'!$D145))</f>
        <v>1.6410065291696188</v>
      </c>
      <c r="K146" s="46">
        <f>IF('Log_working_2-way'!$D145="","",B146^('Log_working_2-way'!$D145))</f>
        <v>2.5600465119993632</v>
      </c>
      <c r="L146" s="53">
        <f t="shared" si="35"/>
        <v>0.60396039603960394</v>
      </c>
      <c r="M146" s="53">
        <f t="shared" si="36"/>
        <v>0.39603960396039606</v>
      </c>
      <c r="N146" s="54">
        <v>243</v>
      </c>
      <c r="O146" s="54">
        <f t="shared" si="37"/>
        <v>91.125</v>
      </c>
      <c r="P146" s="54">
        <f t="shared" si="38"/>
        <v>143.40983606557376</v>
      </c>
      <c r="Q146" s="54">
        <f t="shared" si="39"/>
        <v>99.590163934426229</v>
      </c>
      <c r="R146" s="54">
        <f t="shared" si="40"/>
        <v>151.875</v>
      </c>
      <c r="S146" s="55">
        <f t="shared" si="41"/>
        <v>-8.4651639344262293</v>
      </c>
      <c r="T146" s="55">
        <f t="shared" si="42"/>
        <v>-8.4651639344262435</v>
      </c>
      <c r="U146" t="s">
        <v>436</v>
      </c>
      <c r="V146" t="s">
        <v>431</v>
      </c>
      <c r="W146" t="s">
        <v>458</v>
      </c>
      <c r="X146" t="s">
        <v>469</v>
      </c>
      <c r="Y146" s="73" t="s">
        <v>471</v>
      </c>
    </row>
    <row r="147" spans="1:25" ht="15" x14ac:dyDescent="0.25">
      <c r="A147">
        <v>1.56</v>
      </c>
      <c r="B147">
        <v>2.5499999999999998</v>
      </c>
      <c r="C147" s="43">
        <f t="shared" si="34"/>
        <v>3.3182503770738947E-2</v>
      </c>
      <c r="D147" s="44">
        <f>IF(OR($A147="",$B147=""),"",A147*'MPTO_working_2-way'!$G146)</f>
        <v>1.6117647058823528</v>
      </c>
      <c r="E147" s="46">
        <f>IF(OR($A147="",$B147=""),"",B147*'MPTO_working_2-way'!$G146)</f>
        <v>2.6346153846153841</v>
      </c>
      <c r="F147" s="44">
        <f>IF(OR($A147="",$B147=""),"",'MPTO_working_2-way'!D146)</f>
        <v>1.6014492753623186</v>
      </c>
      <c r="G147" s="46">
        <f>IF(OR($A147="",$B147=""),"",'MPTO_working_2-way'!E146)</f>
        <v>2.6626506024096379</v>
      </c>
      <c r="H147" s="44">
        <f>IF(OR($A147="",$B147=""),"",'OddsRatio_working_2-way'!M146)</f>
        <v>1.6010743070375286</v>
      </c>
      <c r="I147" s="44">
        <f>IF(OR($A147="",$B147=""),"",'OddsRatio_working_2-way'!N146)</f>
        <v>2.6636878141217299</v>
      </c>
      <c r="J147" s="44">
        <f>IF('Log_working_2-way'!$D146="","",A147^('Log_working_2-way'!$D146))</f>
        <v>1.5963778347531083</v>
      </c>
      <c r="K147" s="46">
        <f>IF('Log_working_2-way'!$D146="","",B147^('Log_working_2-way'!$D146))</f>
        <v>2.6767893468305748</v>
      </c>
      <c r="L147" s="53">
        <f t="shared" si="35"/>
        <v>0.62043795620437958</v>
      </c>
      <c r="M147" s="53">
        <f t="shared" si="36"/>
        <v>0.37956204379562053</v>
      </c>
      <c r="N147" s="54">
        <v>244</v>
      </c>
      <c r="O147" s="54">
        <f t="shared" si="37"/>
        <v>87.589743589743577</v>
      </c>
      <c r="P147" s="54">
        <f t="shared" si="38"/>
        <v>148.31372549019608</v>
      </c>
      <c r="Q147" s="54">
        <f t="shared" si="39"/>
        <v>95.686274509803937</v>
      </c>
      <c r="R147" s="54">
        <f t="shared" si="40"/>
        <v>156.41025641025641</v>
      </c>
      <c r="S147" s="55">
        <f t="shared" si="41"/>
        <v>-8.0965309200603599</v>
      </c>
      <c r="T147" s="55">
        <f t="shared" si="42"/>
        <v>-8.0965309200603315</v>
      </c>
      <c r="U147" t="s">
        <v>432</v>
      </c>
      <c r="V147" t="s">
        <v>434</v>
      </c>
      <c r="W147" t="s">
        <v>458</v>
      </c>
      <c r="X147" t="s">
        <v>469</v>
      </c>
      <c r="Y147" s="73" t="s">
        <v>492</v>
      </c>
    </row>
    <row r="148" spans="1:25" ht="15" x14ac:dyDescent="0.25">
      <c r="A148">
        <v>1.57</v>
      </c>
      <c r="B148">
        <v>2.5099999999999998</v>
      </c>
      <c r="C148" s="43">
        <f t="shared" si="34"/>
        <v>3.5349049661227649E-2</v>
      </c>
      <c r="D148" s="44">
        <f>IF(OR($A148="",$B148=""),"",A148*'MPTO_working_2-way'!$G147)</f>
        <v>1.6254980079681274</v>
      </c>
      <c r="E148" s="46">
        <f>IF(OR($A148="",$B148=""),"",B148*'MPTO_working_2-way'!$G147)</f>
        <v>2.5987261146496814</v>
      </c>
      <c r="F148" s="44">
        <f>IF(OR($A148="",$B148=""),"",'MPTO_working_2-way'!D147)</f>
        <v>1.6148093511176675</v>
      </c>
      <c r="G148" s="46">
        <f>IF(OR($A148="",$B148=""),"",'MPTO_working_2-way'!E147)</f>
        <v>2.6265204785550034</v>
      </c>
      <c r="H148" s="44">
        <f>IF(OR($A148="",$B148=""),"",'OddsRatio_working_2-way'!M147)</f>
        <v>1.6143968129056414</v>
      </c>
      <c r="I148" s="44">
        <f>IF(OR($A148="",$B148=""),"",'OddsRatio_working_2-way'!N147)</f>
        <v>2.6276126096272243</v>
      </c>
      <c r="J148" s="44">
        <f>IF('Log_working_2-way'!$D147="","",A148^('Log_working_2-way'!$D147))</f>
        <v>1.6095273078692256</v>
      </c>
      <c r="K148" s="46">
        <f>IF('Log_working_2-way'!$D147="","",B148^('Log_working_2-way'!$D147))</f>
        <v>2.6406155837309813</v>
      </c>
      <c r="L148" s="53">
        <f t="shared" si="35"/>
        <v>0.61519607843137258</v>
      </c>
      <c r="M148" s="53">
        <f t="shared" si="36"/>
        <v>0.38480392156862747</v>
      </c>
      <c r="N148" s="54">
        <v>245</v>
      </c>
      <c r="O148" s="54">
        <f t="shared" si="37"/>
        <v>88.949044585987281</v>
      </c>
      <c r="P148" s="54">
        <f t="shared" si="38"/>
        <v>147.39043824701193</v>
      </c>
      <c r="Q148" s="54">
        <f t="shared" si="39"/>
        <v>97.609561752988057</v>
      </c>
      <c r="R148" s="54">
        <f t="shared" si="40"/>
        <v>156.05095541401272</v>
      </c>
      <c r="S148" s="55">
        <f t="shared" si="41"/>
        <v>-8.6605171670007763</v>
      </c>
      <c r="T148" s="55">
        <f t="shared" si="42"/>
        <v>-8.6605171670007906</v>
      </c>
      <c r="U148" t="s">
        <v>366</v>
      </c>
      <c r="V148" t="s">
        <v>369</v>
      </c>
      <c r="W148" t="s">
        <v>458</v>
      </c>
      <c r="X148" t="s">
        <v>469</v>
      </c>
      <c r="Y148" s="73" t="s">
        <v>471</v>
      </c>
    </row>
    <row r="149" spans="1:25" ht="15" x14ac:dyDescent="0.25">
      <c r="A149">
        <v>1.79</v>
      </c>
      <c r="B149">
        <v>2.1</v>
      </c>
      <c r="C149" s="43">
        <f t="shared" si="34"/>
        <v>3.4849694067571102E-2</v>
      </c>
      <c r="D149" s="44">
        <f>IF(OR($A149="",$B149=""),"",A149*'MPTO_working_2-way'!$G148)</f>
        <v>1.8523809523809522</v>
      </c>
      <c r="E149" s="46">
        <f>IF(OR($A149="",$B149=""),"",B149*'MPTO_working_2-way'!$G148)</f>
        <v>2.1731843575418992</v>
      </c>
      <c r="F149" s="44">
        <f>IF(OR($A149="",$B149=""),"",'MPTO_working_2-way'!D148)</f>
        <v>1.8476284099287292</v>
      </c>
      <c r="G149" s="46">
        <f>IF(OR($A149="",$B149=""),"",'MPTO_working_2-way'!E148)</f>
        <v>2.1797622499275153</v>
      </c>
      <c r="H149" s="44">
        <f>IF(OR($A149="",$B149=""),"",'OddsRatio_working_2-way'!M148)</f>
        <v>1.8474560862851939</v>
      </c>
      <c r="I149" s="44">
        <f>IF(OR($A149="",$B149=""),"",'OddsRatio_working_2-way'!N148)</f>
        <v>2.1800021454603971</v>
      </c>
      <c r="J149" s="44">
        <f>IF('Log_working_2-way'!$D148="","",A149^('Log_working_2-way'!$D148))</f>
        <v>1.8452962428833544</v>
      </c>
      <c r="K149" s="46">
        <f>IF('Log_working_2-way'!$D148="","",B149^('Log_working_2-way'!$D148))</f>
        <v>2.1830172065936067</v>
      </c>
      <c r="L149" s="53">
        <f t="shared" si="35"/>
        <v>0.53984575835475579</v>
      </c>
      <c r="M149" s="53">
        <f t="shared" si="36"/>
        <v>0.46015424164524427</v>
      </c>
      <c r="N149" s="54">
        <v>246</v>
      </c>
      <c r="O149" s="54">
        <f t="shared" si="37"/>
        <v>108.56983240223465</v>
      </c>
      <c r="P149" s="54">
        <f t="shared" si="38"/>
        <v>128.85714285714286</v>
      </c>
      <c r="Q149" s="54">
        <f t="shared" si="39"/>
        <v>117.14285714285714</v>
      </c>
      <c r="R149" s="54">
        <f t="shared" si="40"/>
        <v>137.43016759776535</v>
      </c>
      <c r="S149" s="55">
        <f t="shared" si="41"/>
        <v>-8.5730247406224862</v>
      </c>
      <c r="T149" s="55">
        <f t="shared" si="42"/>
        <v>-8.5730247406224862</v>
      </c>
      <c r="U149" t="s">
        <v>370</v>
      </c>
      <c r="V149" t="s">
        <v>430</v>
      </c>
      <c r="W149" t="s">
        <v>458</v>
      </c>
      <c r="X149" t="s">
        <v>469</v>
      </c>
      <c r="Y149" s="73" t="s">
        <v>477</v>
      </c>
    </row>
    <row r="150" spans="1:25" ht="15" x14ac:dyDescent="0.25">
      <c r="A150">
        <v>2.68</v>
      </c>
      <c r="B150">
        <v>1.51</v>
      </c>
      <c r="C150" s="43">
        <f t="shared" si="34"/>
        <v>3.5385983987348046E-2</v>
      </c>
      <c r="D150" s="44">
        <f>IF(OR($A150="",$B150=""),"",A150*'MPTO_working_2-way'!$G149)</f>
        <v>2.7748344370860929</v>
      </c>
      <c r="E150" s="46">
        <f>IF(OR($A150="",$B150=""),"",B150*'MPTO_working_2-way'!$G149)</f>
        <v>1.5634328358208955</v>
      </c>
      <c r="F150" s="44">
        <f>IF(OR($A150="",$B150=""),"",'MPTO_working_2-way'!D149)</f>
        <v>2.8134037819799778</v>
      </c>
      <c r="G150" s="46">
        <f>IF(OR($A150="",$B150=""),"",'MPTO_working_2-way'!E149)</f>
        <v>1.5514491642386137</v>
      </c>
      <c r="H150" s="44">
        <f>IF(OR($A150="",$B150=""),"",'OddsRatio_working_2-way'!M149)</f>
        <v>2.8149704259460604</v>
      </c>
      <c r="I150" s="44">
        <f>IF(OR($A150="",$B150=""),"",'OddsRatio_working_2-way'!N149)</f>
        <v>1.5509731650193399</v>
      </c>
      <c r="J150" s="44">
        <f>IF('Log_working_2-way'!$D149="","",A150^('Log_working_2-way'!$D149))</f>
        <v>2.8331861979211617</v>
      </c>
      <c r="K150" s="46">
        <f>IF('Log_working_2-way'!$D149="","",B150^('Log_working_2-way'!$D149))</f>
        <v>1.5454983247930623</v>
      </c>
      <c r="L150" s="53">
        <f t="shared" si="35"/>
        <v>0.36038186157517899</v>
      </c>
      <c r="M150" s="53">
        <f t="shared" si="36"/>
        <v>0.63961813842482096</v>
      </c>
      <c r="N150" s="54">
        <v>247</v>
      </c>
      <c r="O150" s="54">
        <f t="shared" si="37"/>
        <v>154.83582089552237</v>
      </c>
      <c r="P150" s="54">
        <f t="shared" si="38"/>
        <v>83.42384105960268</v>
      </c>
      <c r="Q150" s="54">
        <f t="shared" si="39"/>
        <v>163.57615894039736</v>
      </c>
      <c r="R150" s="54">
        <f t="shared" si="40"/>
        <v>92.164179104477597</v>
      </c>
      <c r="S150" s="55">
        <f t="shared" si="41"/>
        <v>-8.7403380448749886</v>
      </c>
      <c r="T150" s="55">
        <f t="shared" si="42"/>
        <v>-8.7403380448749175</v>
      </c>
      <c r="U150" t="s">
        <v>145</v>
      </c>
      <c r="V150" t="s">
        <v>171</v>
      </c>
      <c r="W150" t="s">
        <v>445</v>
      </c>
      <c r="X150" t="s">
        <v>469</v>
      </c>
      <c r="Y150" s="73" t="s">
        <v>485</v>
      </c>
    </row>
    <row r="151" spans="1:25" ht="15" x14ac:dyDescent="0.25">
      <c r="A151">
        <v>2.08</v>
      </c>
      <c r="B151">
        <v>1.81</v>
      </c>
      <c r="C151" s="43">
        <f t="shared" si="34"/>
        <v>3.3255418614534626E-2</v>
      </c>
      <c r="D151" s="44">
        <f>IF(OR($A151="",$B151=""),"",A151*'MPTO_working_2-way'!$G150)</f>
        <v>2.1491712707182322</v>
      </c>
      <c r="E151" s="46">
        <f>IF(OR($A151="",$B151=""),"",B151*'MPTO_working_2-way'!$G150)</f>
        <v>1.8701923076923077</v>
      </c>
      <c r="F151" s="44">
        <f>IF(OR($A151="",$B151=""),"",'MPTO_working_2-way'!D150)</f>
        <v>2.1545152798443401</v>
      </c>
      <c r="G151" s="46">
        <f>IF(OR($A151="",$B151=""),"",'MPTO_working_2-way'!E150)</f>
        <v>1.8661643699811639</v>
      </c>
      <c r="H151" s="44">
        <f>IF(OR($A151="",$B151=""),"",'OddsRatio_working_2-way'!M150)</f>
        <v>2.1547005383792519</v>
      </c>
      <c r="I151" s="44">
        <f>IF(OR($A151="",$B151=""),"",'OddsRatio_working_2-way'!N150)</f>
        <v>1.8660254037844384</v>
      </c>
      <c r="J151" s="44">
        <f>IF('Log_working_2-way'!$D150="","",A151^('Log_working_2-way'!$D150))</f>
        <v>2.1571440120474694</v>
      </c>
      <c r="K151" s="46">
        <f>IF('Log_working_2-way'!$D150="","",B151^('Log_working_2-way'!$D150))</f>
        <v>1.8641966683390954</v>
      </c>
      <c r="L151" s="53">
        <f t="shared" si="35"/>
        <v>0.46529562982005135</v>
      </c>
      <c r="M151" s="53">
        <f t="shared" si="36"/>
        <v>0.53470437017994854</v>
      </c>
      <c r="N151" s="54">
        <v>248</v>
      </c>
      <c r="O151" s="54">
        <f t="shared" si="37"/>
        <v>128.76923076923077</v>
      </c>
      <c r="P151" s="54">
        <f t="shared" si="38"/>
        <v>110.98342541436465</v>
      </c>
      <c r="Q151" s="54">
        <f t="shared" si="39"/>
        <v>137.01657458563537</v>
      </c>
      <c r="R151" s="54">
        <f t="shared" si="40"/>
        <v>119.23076923076923</v>
      </c>
      <c r="S151" s="55">
        <f t="shared" si="41"/>
        <v>-8.2473438164045945</v>
      </c>
      <c r="T151" s="55">
        <f t="shared" si="42"/>
        <v>-8.2473438164045803</v>
      </c>
      <c r="U151" t="s">
        <v>173</v>
      </c>
      <c r="V151" t="s">
        <v>175</v>
      </c>
      <c r="W151" t="s">
        <v>445</v>
      </c>
      <c r="X151" t="s">
        <v>469</v>
      </c>
      <c r="Y151" s="73" t="s">
        <v>484</v>
      </c>
    </row>
    <row r="152" spans="1:25" ht="15" x14ac:dyDescent="0.25">
      <c r="A152">
        <v>1.74</v>
      </c>
      <c r="B152">
        <v>2.19</v>
      </c>
      <c r="C152" s="43">
        <f t="shared" si="34"/>
        <v>3.1333648244370904E-2</v>
      </c>
      <c r="D152" s="44">
        <f>IF(OR($A152="",$B152=""),"",A152*'MPTO_working_2-way'!$G151)</f>
        <v>1.7945205479452053</v>
      </c>
      <c r="E152" s="46">
        <f>IF(OR($A152="",$B152=""),"",B152*'MPTO_working_2-way'!$G151)</f>
        <v>2.2586206896551722</v>
      </c>
      <c r="F152" s="44">
        <f>IF(OR($A152="",$B152=""),"",'MPTO_working_2-way'!D151)</f>
        <v>1.7887621461765948</v>
      </c>
      <c r="G152" s="46">
        <f>IF(OR($A152="",$B152=""),"",'MPTO_working_2-way'!E151)</f>
        <v>2.2678093197643276</v>
      </c>
      <c r="H152" s="44">
        <f>IF(OR($A152="",$B152=""),"",'OddsRatio_working_2-way'!M151)</f>
        <v>1.7885738643245783</v>
      </c>
      <c r="I152" s="44">
        <f>IF(OR($A152="",$B152=""),"",'OddsRatio_working_2-way'!N151)</f>
        <v>2.2681120250624973</v>
      </c>
      <c r="J152" s="44">
        <f>IF('Log_working_2-way'!$D151="","",A152^('Log_working_2-way'!$D151))</f>
        <v>1.7859641468844982</v>
      </c>
      <c r="K152" s="46">
        <f>IF('Log_working_2-way'!$D151="","",B152^('Log_working_2-way'!$D151))</f>
        <v>2.2723226675973618</v>
      </c>
      <c r="L152" s="53">
        <f t="shared" si="35"/>
        <v>0.5572519083969466</v>
      </c>
      <c r="M152" s="53">
        <f t="shared" si="36"/>
        <v>0.44274809160305351</v>
      </c>
      <c r="N152" s="54">
        <v>249</v>
      </c>
      <c r="O152" s="54">
        <f t="shared" si="37"/>
        <v>105.89655172413792</v>
      </c>
      <c r="P152" s="54">
        <f t="shared" si="38"/>
        <v>135.30136986301369</v>
      </c>
      <c r="Q152" s="54">
        <f t="shared" si="39"/>
        <v>113.69863013698631</v>
      </c>
      <c r="R152" s="54">
        <f t="shared" si="40"/>
        <v>143.10344827586206</v>
      </c>
      <c r="S152" s="55">
        <f t="shared" si="41"/>
        <v>-7.8020784128483882</v>
      </c>
      <c r="T152" s="55">
        <f t="shared" si="42"/>
        <v>-7.802078412848374</v>
      </c>
      <c r="U152" t="s">
        <v>182</v>
      </c>
      <c r="V152" t="s">
        <v>149</v>
      </c>
      <c r="W152" t="s">
        <v>445</v>
      </c>
      <c r="X152" t="s">
        <v>469</v>
      </c>
      <c r="Y152" s="73" t="s">
        <v>476</v>
      </c>
    </row>
    <row r="153" spans="1:25" ht="15" x14ac:dyDescent="0.25">
      <c r="A153">
        <v>1.87</v>
      </c>
      <c r="B153">
        <v>2.02</v>
      </c>
      <c r="C153" s="43">
        <f t="shared" si="34"/>
        <v>2.9808863239265015E-2</v>
      </c>
      <c r="D153" s="44">
        <f>IF(OR($A153="",$B153=""),"",A153*'MPTO_working_2-way'!$G152)</f>
        <v>1.9257425742574257</v>
      </c>
      <c r="E153" s="46">
        <f>IF(OR($A153="",$B153=""),"",B153*'MPTO_working_2-way'!$G152)</f>
        <v>2.0802139037433154</v>
      </c>
      <c r="F153" s="44">
        <f>IF(OR($A153="",$B153=""),"",'MPTO_working_2-way'!D152)</f>
        <v>1.9236135865967305</v>
      </c>
      <c r="G153" s="46">
        <f>IF(OR($A153="",$B153=""),"",'MPTO_working_2-way'!E152)</f>
        <v>2.082703865027292</v>
      </c>
      <c r="H153" s="44">
        <f>IF(OR($A153="",$B153=""),"",'OddsRatio_working_2-way'!M152)</f>
        <v>1.9235481451827992</v>
      </c>
      <c r="I153" s="44">
        <f>IF(OR($A153="",$B153=""),"",'OddsRatio_working_2-way'!N152)</f>
        <v>2.0827805840074194</v>
      </c>
      <c r="J153" s="44">
        <f>IF('Log_working_2-way'!$D152="","",A153^('Log_working_2-way'!$D152))</f>
        <v>1.9225833907877643</v>
      </c>
      <c r="K153" s="46">
        <f>IF('Log_working_2-way'!$D152="","",B153^('Log_working_2-way'!$D152))</f>
        <v>2.0839128581602959</v>
      </c>
      <c r="L153" s="53">
        <f t="shared" si="35"/>
        <v>0.51928020565552702</v>
      </c>
      <c r="M153" s="53">
        <f t="shared" si="36"/>
        <v>0.48071979434447304</v>
      </c>
      <c r="N153" s="54">
        <v>250</v>
      </c>
      <c r="O153" s="54">
        <f t="shared" si="37"/>
        <v>116.31016042780747</v>
      </c>
      <c r="P153" s="54">
        <f t="shared" si="38"/>
        <v>126.23762376237623</v>
      </c>
      <c r="Q153" s="54">
        <f t="shared" si="39"/>
        <v>123.76237623762376</v>
      </c>
      <c r="R153" s="54">
        <f t="shared" si="40"/>
        <v>133.68983957219248</v>
      </c>
      <c r="S153" s="55">
        <f t="shared" si="41"/>
        <v>-7.4522158098162805</v>
      </c>
      <c r="T153" s="55">
        <f t="shared" si="42"/>
        <v>-7.4522158098162521</v>
      </c>
      <c r="U153" t="s">
        <v>379</v>
      </c>
      <c r="V153" t="s">
        <v>374</v>
      </c>
      <c r="W153" t="s">
        <v>459</v>
      </c>
      <c r="X153" t="s">
        <v>469</v>
      </c>
      <c r="Y153" s="73" t="s">
        <v>475</v>
      </c>
    </row>
    <row r="154" spans="1:25" ht="15" x14ac:dyDescent="0.25">
      <c r="A154">
        <v>2.73</v>
      </c>
      <c r="B154">
        <v>1.51</v>
      </c>
      <c r="C154" s="43">
        <f t="shared" si="34"/>
        <v>2.8552021929505456E-2</v>
      </c>
      <c r="D154" s="44">
        <f>IF(OR($A154="",$B154=""),"",A154*'MPTO_working_2-way'!$G153)</f>
        <v>2.8079470198675498</v>
      </c>
      <c r="E154" s="46">
        <f>IF(OR($A154="",$B154=""),"",B154*'MPTO_working_2-way'!$G153)</f>
        <v>1.5531135531135531</v>
      </c>
      <c r="F154" s="44">
        <f>IF(OR($A154="",$B154=""),"",'MPTO_working_2-way'!D153)</f>
        <v>2.840712538331668</v>
      </c>
      <c r="G154" s="46">
        <f>IF(OR($A154="",$B154=""),"",'MPTO_working_2-way'!E153)</f>
        <v>1.5432678808752784</v>
      </c>
      <c r="H154" s="44">
        <f>IF(OR($A154="",$B154=""),"",'OddsRatio_working_2-way'!M153)</f>
        <v>2.8417808943370817</v>
      </c>
      <c r="I154" s="44">
        <f>IF(OR($A154="",$B154=""),"",'OddsRatio_working_2-way'!N153)</f>
        <v>1.5429527491976365</v>
      </c>
      <c r="J154" s="44">
        <f>IF('Log_working_2-way'!$D153="","",A154^('Log_working_2-way'!$D153))</f>
        <v>2.8571253066436135</v>
      </c>
      <c r="K154" s="46">
        <f>IF('Log_working_2-way'!$D153="","",B154^('Log_working_2-way'!$D153))</f>
        <v>1.5384666271158915</v>
      </c>
      <c r="L154" s="53">
        <f t="shared" si="35"/>
        <v>0.35613207547169812</v>
      </c>
      <c r="M154" s="53">
        <f t="shared" si="36"/>
        <v>0.64386792452830188</v>
      </c>
      <c r="N154" s="54">
        <v>251</v>
      </c>
      <c r="O154" s="54">
        <f t="shared" si="37"/>
        <v>159.05860805860806</v>
      </c>
      <c r="P154" s="54">
        <f t="shared" si="38"/>
        <v>84.774834437086099</v>
      </c>
      <c r="Q154" s="54">
        <f t="shared" si="39"/>
        <v>166.22516556291393</v>
      </c>
      <c r="R154" s="54">
        <f t="shared" si="40"/>
        <v>91.941391941391942</v>
      </c>
      <c r="S154" s="55">
        <f t="shared" si="41"/>
        <v>-7.1665575043058709</v>
      </c>
      <c r="T154" s="55">
        <f t="shared" si="42"/>
        <v>-7.1665575043058425</v>
      </c>
      <c r="U154" t="s">
        <v>112</v>
      </c>
      <c r="V154" t="s">
        <v>176</v>
      </c>
      <c r="W154" t="s">
        <v>446</v>
      </c>
      <c r="X154" t="s">
        <v>469</v>
      </c>
      <c r="Y154" s="73" t="s">
        <v>484</v>
      </c>
    </row>
    <row r="155" spans="1:25" ht="15" x14ac:dyDescent="0.25">
      <c r="A155">
        <v>1.64</v>
      </c>
      <c r="B155">
        <v>2.39</v>
      </c>
      <c r="C155" s="43">
        <f t="shared" si="34"/>
        <v>2.8166139401979873E-2</v>
      </c>
      <c r="D155" s="44">
        <f>IF(OR($A155="",$B155=""),"",A155*'MPTO_working_2-way'!$G154)</f>
        <v>1.6861924686192469</v>
      </c>
      <c r="E155" s="46">
        <f>IF(OR($A155="",$B155=""),"",B155*'MPTO_working_2-way'!$G154)</f>
        <v>2.4573170731707319</v>
      </c>
      <c r="F155" s="44">
        <f>IF(OR($A155="",$B155=""),"",'MPTO_working_2-way'!D154)</f>
        <v>1.6787733424704472</v>
      </c>
      <c r="G155" s="46">
        <f>IF(OR($A155="",$B155=""),"",'MPTO_working_2-way'!E154)</f>
        <v>2.4732458354366487</v>
      </c>
      <c r="H155" s="44">
        <f>IF(OR($A155="",$B155=""),"",'OddsRatio_working_2-way'!M154)</f>
        <v>1.6785511437439771</v>
      </c>
      <c r="I155" s="44">
        <f>IF(OR($A155="",$B155=""),"",'OddsRatio_working_2-way'!N154)</f>
        <v>2.4737282653189494</v>
      </c>
      <c r="J155" s="44">
        <f>IF('Log_working_2-way'!$D154="","",A155^('Log_working_2-way'!$D154))</f>
        <v>1.6751910363664311</v>
      </c>
      <c r="K155" s="46">
        <f>IF('Log_working_2-way'!$D154="","",B155^('Log_working_2-way'!$D154))</f>
        <v>2.4810623159062106</v>
      </c>
      <c r="L155" s="53">
        <f t="shared" si="35"/>
        <v>0.59305210918114148</v>
      </c>
      <c r="M155" s="53">
        <f t="shared" si="36"/>
        <v>0.40694789081885852</v>
      </c>
      <c r="N155" s="54">
        <v>252</v>
      </c>
      <c r="O155" s="54">
        <f t="shared" si="37"/>
        <v>98.341463414634134</v>
      </c>
      <c r="P155" s="54">
        <f t="shared" si="38"/>
        <v>146.56066945606699</v>
      </c>
      <c r="Q155" s="54">
        <f t="shared" si="39"/>
        <v>105.43933054393305</v>
      </c>
      <c r="R155" s="54">
        <f t="shared" si="40"/>
        <v>153.65853658536585</v>
      </c>
      <c r="S155" s="55">
        <f t="shared" si="41"/>
        <v>-7.0978671292989191</v>
      </c>
      <c r="T155" s="55">
        <f t="shared" si="42"/>
        <v>-7.0978671292988622</v>
      </c>
      <c r="U155" t="s">
        <v>178</v>
      </c>
      <c r="V155" t="s">
        <v>54</v>
      </c>
      <c r="W155" t="s">
        <v>446</v>
      </c>
      <c r="X155" t="s">
        <v>469</v>
      </c>
      <c r="Y155" s="73" t="s">
        <v>480</v>
      </c>
    </row>
    <row r="156" spans="1:25" ht="15" x14ac:dyDescent="0.25">
      <c r="A156">
        <v>2.04</v>
      </c>
      <c r="B156">
        <v>1.88</v>
      </c>
      <c r="C156" s="43">
        <f t="shared" si="34"/>
        <v>2.2110972048393851E-2</v>
      </c>
      <c r="D156" s="44">
        <f>IF(OR($A156="",$B156=""),"",A156*'MPTO_working_2-way'!$G155)</f>
        <v>2.0851063829787235</v>
      </c>
      <c r="E156" s="46">
        <f>IF(OR($A156="",$B156=""),"",B156*'MPTO_working_2-way'!$G155)</f>
        <v>1.9215686274509802</v>
      </c>
      <c r="F156" s="44">
        <f>IF(OR($A156="",$B156=""),"",'MPTO_working_2-way'!D155)</f>
        <v>2.087070091423596</v>
      </c>
      <c r="G156" s="46">
        <f>IF(OR($A156="",$B156=""),"",'MPTO_working_2-way'!E155)</f>
        <v>1.9199038846615937</v>
      </c>
      <c r="H156" s="44">
        <f>IF(OR($A156="",$B156=""),"",'OddsRatio_working_2-way'!M155)</f>
        <v>2.0871146130092182</v>
      </c>
      <c r="I156" s="44">
        <f>IF(OR($A156="",$B156=""),"",'OddsRatio_working_2-way'!N155)</f>
        <v>1.9198662110077995</v>
      </c>
      <c r="J156" s="44">
        <f>IF('Log_working_2-way'!$D155="","",A156^('Log_working_2-way'!$D155))</f>
        <v>2.0880014698245399</v>
      </c>
      <c r="K156" s="46">
        <f>IF('Log_working_2-way'!$D155="","",B156^('Log_working_2-way'!$D155))</f>
        <v>1.9191164053861676</v>
      </c>
      <c r="L156" s="53">
        <f t="shared" si="35"/>
        <v>0.47959183673469385</v>
      </c>
      <c r="M156" s="53">
        <f t="shared" si="36"/>
        <v>0.52040816326530615</v>
      </c>
      <c r="N156" s="54">
        <v>253</v>
      </c>
      <c r="O156" s="54">
        <f t="shared" si="37"/>
        <v>128.98039215686273</v>
      </c>
      <c r="P156" s="54">
        <f t="shared" si="38"/>
        <v>118.42553191489361</v>
      </c>
      <c r="Q156" s="54">
        <f t="shared" si="39"/>
        <v>134.57446808510639</v>
      </c>
      <c r="R156" s="54">
        <f t="shared" si="40"/>
        <v>124.01960784313725</v>
      </c>
      <c r="S156" s="55">
        <f t="shared" si="41"/>
        <v>-5.5940759282436545</v>
      </c>
      <c r="T156" s="55">
        <f t="shared" si="42"/>
        <v>-5.5940759282436403</v>
      </c>
      <c r="U156" t="s">
        <v>153</v>
      </c>
      <c r="V156" t="s">
        <v>111</v>
      </c>
      <c r="W156" t="s">
        <v>446</v>
      </c>
      <c r="X156" t="s">
        <v>469</v>
      </c>
      <c r="Y156" s="73" t="s">
        <v>484</v>
      </c>
    </row>
    <row r="157" spans="1:25" ht="15" x14ac:dyDescent="0.25">
      <c r="A157">
        <v>1.89</v>
      </c>
      <c r="B157">
        <v>2.0099999999999998</v>
      </c>
      <c r="C157" s="43">
        <f t="shared" si="34"/>
        <v>2.6612966911474523E-2</v>
      </c>
      <c r="D157" s="44">
        <f>IF(OR($A157="",$B157=""),"",A157*'MPTO_working_2-way'!$G156)</f>
        <v>1.9402985074626868</v>
      </c>
      <c r="E157" s="46">
        <f>IF(OR($A157="",$B157=""),"",B157*'MPTO_working_2-way'!$G156)</f>
        <v>2.0634920634920637</v>
      </c>
      <c r="F157" s="44">
        <f>IF(OR($A157="",$B157=""),"",'MPTO_working_2-way'!D156)</f>
        <v>1.9387583250401901</v>
      </c>
      <c r="G157" s="46">
        <f>IF(OR($A157="",$B157=""),"",'MPTO_working_2-way'!E156)</f>
        <v>2.065236891462122</v>
      </c>
      <c r="H157" s="44">
        <f>IF(OR($A157="",$B157=""),"",'OddsRatio_working_2-way'!M156)</f>
        <v>1.9387162078135651</v>
      </c>
      <c r="I157" s="44">
        <f>IF(OR($A157="",$B157=""),"",'OddsRatio_working_2-way'!N156)</f>
        <v>2.0652846852715743</v>
      </c>
      <c r="J157" s="44">
        <f>IF('Log_working_2-way'!$D156="","",A157^('Log_working_2-way'!$D156))</f>
        <v>1.9380198887252209</v>
      </c>
      <c r="K157" s="46">
        <f>IF('Log_working_2-way'!$D156="","",B157^('Log_working_2-way'!$D156))</f>
        <v>2.0660754766713998</v>
      </c>
      <c r="L157" s="53">
        <f t="shared" si="35"/>
        <v>0.51538461538461533</v>
      </c>
      <c r="M157" s="53">
        <f t="shared" si="36"/>
        <v>0.48461538461538456</v>
      </c>
      <c r="N157" s="54">
        <v>254</v>
      </c>
      <c r="O157" s="54">
        <f t="shared" si="37"/>
        <v>119.60846560846562</v>
      </c>
      <c r="P157" s="54">
        <f t="shared" si="38"/>
        <v>127.6318407960199</v>
      </c>
      <c r="Q157" s="54">
        <f t="shared" si="39"/>
        <v>126.36815920398011</v>
      </c>
      <c r="R157" s="54">
        <f t="shared" si="40"/>
        <v>134.39153439153441</v>
      </c>
      <c r="S157" s="55">
        <f t="shared" si="41"/>
        <v>-6.7596935955144914</v>
      </c>
      <c r="T157" s="55">
        <f t="shared" si="42"/>
        <v>-6.7596935955145057</v>
      </c>
      <c r="U157" t="s">
        <v>113</v>
      </c>
      <c r="V157" t="s">
        <v>110</v>
      </c>
      <c r="W157" t="s">
        <v>446</v>
      </c>
      <c r="X157" t="s">
        <v>469</v>
      </c>
      <c r="Y157" s="73" t="s">
        <v>475</v>
      </c>
    </row>
    <row r="158" spans="1:25" ht="15" x14ac:dyDescent="0.25">
      <c r="A158">
        <v>2.5099999999999998</v>
      </c>
      <c r="B158">
        <v>1.56</v>
      </c>
      <c r="C158" s="43">
        <f t="shared" si="34"/>
        <v>3.9432015527633091E-2</v>
      </c>
      <c r="D158" s="44">
        <f>IF(OR($A158="",$B158=""),"",A158*'MPTO_working_2-way'!$G157)</f>
        <v>2.608974358974359</v>
      </c>
      <c r="E158" s="46">
        <f>IF(OR($A158="",$B158=""),"",B158*'MPTO_working_2-way'!$G157)</f>
        <v>1.6215139442231077</v>
      </c>
      <c r="F158" s="44">
        <f>IF(OR($A158="",$B158=""),"",'MPTO_working_2-way'!D157)</f>
        <v>2.6406797949824656</v>
      </c>
      <c r="G158" s="46">
        <f>IF(OR($A158="",$B158=""),"",'MPTO_working_2-way'!E157)</f>
        <v>1.6095034528115753</v>
      </c>
      <c r="H158" s="44">
        <f>IF(OR($A158="",$B158=""),"",'OddsRatio_working_2-way'!M157)</f>
        <v>2.6420805617960932</v>
      </c>
      <c r="I158" s="44">
        <f>IF(OR($A158="",$B158=""),"",'OddsRatio_working_2-way'!N157)</f>
        <v>1.6089835196064983</v>
      </c>
      <c r="J158" s="44">
        <f>IF('Log_working_2-way'!$D157="","",A158^('Log_working_2-way'!$D157))</f>
        <v>2.6570036663424066</v>
      </c>
      <c r="K158" s="46">
        <f>IF('Log_working_2-way'!$D157="","",B158^('Log_working_2-way'!$D157))</f>
        <v>1.603498966424723</v>
      </c>
      <c r="L158" s="53">
        <f t="shared" si="35"/>
        <v>0.3832923832923833</v>
      </c>
      <c r="M158" s="53">
        <f t="shared" si="36"/>
        <v>0.61670761670761665</v>
      </c>
      <c r="N158" s="54">
        <v>255</v>
      </c>
      <c r="O158" s="54">
        <f t="shared" si="37"/>
        <v>153.40637450199202</v>
      </c>
      <c r="P158" s="54">
        <f t="shared" si="38"/>
        <v>91.538461538461533</v>
      </c>
      <c r="Q158" s="54">
        <f t="shared" si="39"/>
        <v>163.46153846153845</v>
      </c>
      <c r="R158" s="54">
        <f t="shared" si="40"/>
        <v>101.59362549800798</v>
      </c>
      <c r="S158" s="55">
        <f t="shared" si="41"/>
        <v>-10.055163959546434</v>
      </c>
      <c r="T158" s="55">
        <f t="shared" si="42"/>
        <v>-10.055163959546448</v>
      </c>
      <c r="U158" t="s">
        <v>152</v>
      </c>
      <c r="V158" t="s">
        <v>115</v>
      </c>
      <c r="W158" t="s">
        <v>447</v>
      </c>
      <c r="X158" t="s">
        <v>469</v>
      </c>
      <c r="Y158" s="73" t="s">
        <v>475</v>
      </c>
    </row>
    <row r="159" spans="1:25" ht="15" x14ac:dyDescent="0.25">
      <c r="A159">
        <v>2.3199999999999998</v>
      </c>
      <c r="B159">
        <v>1.65</v>
      </c>
      <c r="C159" s="43">
        <f t="shared" si="34"/>
        <v>3.709508881922674E-2</v>
      </c>
      <c r="D159" s="44">
        <f>IF(OR($A159="",$B159=""),"",A159*'MPTO_working_2-way'!$G158)</f>
        <v>2.4060606060606058</v>
      </c>
      <c r="E159" s="46">
        <f>IF(OR($A159="",$B159=""),"",B159*'MPTO_working_2-way'!$G158)</f>
        <v>1.711206896551724</v>
      </c>
      <c r="F159" s="44">
        <f>IF(OR($A159="",$B159=""),"",'MPTO_working_2-way'!D158)</f>
        <v>2.4243191893603542</v>
      </c>
      <c r="G159" s="46">
        <f>IF(OR($A159="",$B159=""),"",'MPTO_working_2-way'!E158)</f>
        <v>1.702089817696754</v>
      </c>
      <c r="H159" s="44">
        <f>IF(OR($A159="",$B159=""),"",'OddsRatio_working_2-way'!M158)</f>
        <v>2.4250506063888508</v>
      </c>
      <c r="I159" s="44">
        <f>IF(OR($A159="",$B159=""),"",'OddsRatio_working_2-way'!N158)</f>
        <v>1.7017294652672368</v>
      </c>
      <c r="J159" s="44">
        <f>IF('Log_working_2-way'!$D158="","",A159^('Log_working_2-way'!$D158))</f>
        <v>2.4335275315726488</v>
      </c>
      <c r="K159" s="46">
        <f>IF('Log_working_2-way'!$D158="","",B159^('Log_working_2-way'!$D158))</f>
        <v>1.6975799054956422</v>
      </c>
      <c r="L159" s="53">
        <f t="shared" si="35"/>
        <v>0.41561712846347609</v>
      </c>
      <c r="M159" s="53">
        <f t="shared" si="36"/>
        <v>0.58438287153652402</v>
      </c>
      <c r="N159" s="54">
        <v>256</v>
      </c>
      <c r="O159" s="54">
        <f t="shared" si="37"/>
        <v>145.65517241379308</v>
      </c>
      <c r="P159" s="54">
        <f t="shared" si="38"/>
        <v>100.84848484848484</v>
      </c>
      <c r="Q159" s="54">
        <f t="shared" si="39"/>
        <v>155.15151515151516</v>
      </c>
      <c r="R159" s="54">
        <f t="shared" si="40"/>
        <v>110.3448275862069</v>
      </c>
      <c r="S159" s="55">
        <f t="shared" si="41"/>
        <v>-9.4963427377220739</v>
      </c>
      <c r="T159" s="55">
        <f t="shared" si="42"/>
        <v>-9.4963427377220597</v>
      </c>
      <c r="U159" t="s">
        <v>161</v>
      </c>
      <c r="V159" t="s">
        <v>119</v>
      </c>
      <c r="W159" t="s">
        <v>447</v>
      </c>
      <c r="X159" t="s">
        <v>469</v>
      </c>
      <c r="Y159" s="73" t="s">
        <v>471</v>
      </c>
    </row>
    <row r="160" spans="1:25" ht="15" x14ac:dyDescent="0.25">
      <c r="A160">
        <v>2.87</v>
      </c>
      <c r="B160">
        <v>1.44</v>
      </c>
      <c r="C160" s="43">
        <f t="shared" si="34"/>
        <v>4.2876500193573364E-2</v>
      </c>
      <c r="D160" s="44">
        <f>IF(OR($A160="",$B160=""),"",A160*'MPTO_working_2-way'!$G159)</f>
        <v>2.9930555555555558</v>
      </c>
      <c r="E160" s="46">
        <f>IF(OR($A160="",$B160=""),"",B160*'MPTO_working_2-way'!$G159)</f>
        <v>1.5017421602787455</v>
      </c>
      <c r="F160" s="44">
        <f>IF(OR($A160="",$B160=""),"",'MPTO_working_2-way'!D159)</f>
        <v>3.0581619061713776</v>
      </c>
      <c r="G160" s="46">
        <f>IF(OR($A160="",$B160=""),"",'MPTO_working_2-way'!E159)</f>
        <v>1.4858704249658445</v>
      </c>
      <c r="H160" s="44">
        <f>IF(OR($A160="",$B160=""),"",'OddsRatio_working_2-way'!M159)</f>
        <v>3.0615528128088303</v>
      </c>
      <c r="I160" s="44">
        <f>IF(OR($A160="",$B160=""),"",'OddsRatio_working_2-way'!N159)</f>
        <v>1.4850712500726662</v>
      </c>
      <c r="J160" s="44">
        <f>IF('Log_working_2-way'!$D159="","",A160^('Log_working_2-way'!$D159))</f>
        <v>3.0930732542922734</v>
      </c>
      <c r="K160" s="46">
        <f>IF('Log_working_2-way'!$D159="","",B160^('Log_working_2-way'!$D159))</f>
        <v>1.4777663648165758</v>
      </c>
      <c r="L160" s="53">
        <f t="shared" si="35"/>
        <v>0.33410672853828305</v>
      </c>
      <c r="M160" s="53">
        <f t="shared" si="36"/>
        <v>0.66589327146171695</v>
      </c>
      <c r="N160" s="54">
        <v>257</v>
      </c>
      <c r="O160" s="54">
        <f t="shared" si="37"/>
        <v>167.45296167247386</v>
      </c>
      <c r="P160" s="54">
        <f t="shared" si="38"/>
        <v>78.527777777777757</v>
      </c>
      <c r="Q160" s="54">
        <f t="shared" si="39"/>
        <v>178.47222222222223</v>
      </c>
      <c r="R160" s="54">
        <f t="shared" si="40"/>
        <v>89.547038327526124</v>
      </c>
      <c r="S160" s="55">
        <f t="shared" si="41"/>
        <v>-11.019260549748367</v>
      </c>
      <c r="T160" s="55">
        <f t="shared" si="42"/>
        <v>-11.019260549748367</v>
      </c>
      <c r="U160" t="s">
        <v>121</v>
      </c>
      <c r="V160" t="s">
        <v>237</v>
      </c>
      <c r="W160" t="s">
        <v>447</v>
      </c>
      <c r="X160" t="s">
        <v>469</v>
      </c>
      <c r="Y160" s="73" t="s">
        <v>474</v>
      </c>
    </row>
    <row r="161" spans="1:25" ht="15" x14ac:dyDescent="0.25">
      <c r="A161">
        <v>2.5499999999999998</v>
      </c>
      <c r="B161">
        <v>1.55</v>
      </c>
      <c r="C161" s="43">
        <f t="shared" si="34"/>
        <v>3.7318153067678717E-2</v>
      </c>
      <c r="D161" s="44">
        <f>IF(OR($A161="",$B161=""),"",A161*'MPTO_working_2-way'!$G160)</f>
        <v>2.6451612903225805</v>
      </c>
      <c r="E161" s="46">
        <f>IF(OR($A161="",$B161=""),"",B161*'MPTO_working_2-way'!$G160)</f>
        <v>1.607843137254902</v>
      </c>
      <c r="F161" s="44">
        <f>IF(OR($A161="",$B161=""),"",'MPTO_working_2-way'!D160)</f>
        <v>2.6773920406435225</v>
      </c>
      <c r="G161" s="46">
        <f>IF(OR($A161="",$B161=""),"",'MPTO_working_2-way'!E160)</f>
        <v>1.596163553760727</v>
      </c>
      <c r="H161" s="44">
        <f>IF(OR($A161="",$B161=""),"",'OddsRatio_working_2-way'!M160)</f>
        <v>2.6787441193290351</v>
      </c>
      <c r="I161" s="44">
        <f>IF(OR($A161="",$B161=""),"",'OddsRatio_working_2-way'!N160)</f>
        <v>1.5956833971812705</v>
      </c>
      <c r="J161" s="44">
        <f>IF('Log_working_2-way'!$D160="","",A161^('Log_working_2-way'!$D160))</f>
        <v>2.693900720344212</v>
      </c>
      <c r="K161" s="46">
        <f>IF('Log_working_2-way'!$D160="","",B161^('Log_working_2-way'!$D160))</f>
        <v>1.5903533707669273</v>
      </c>
      <c r="L161" s="53">
        <f t="shared" si="35"/>
        <v>0.37804878048780488</v>
      </c>
      <c r="M161" s="53">
        <f t="shared" si="36"/>
        <v>0.62195121951219512</v>
      </c>
      <c r="N161" s="54">
        <v>258</v>
      </c>
      <c r="O161" s="54">
        <f t="shared" si="37"/>
        <v>156.82352941176472</v>
      </c>
      <c r="P161" s="54">
        <f t="shared" si="38"/>
        <v>91.548387096774206</v>
      </c>
      <c r="Q161" s="54">
        <f t="shared" si="39"/>
        <v>166.45161290322579</v>
      </c>
      <c r="R161" s="54">
        <f t="shared" si="40"/>
        <v>101.1764705882353</v>
      </c>
      <c r="S161" s="55">
        <f t="shared" si="41"/>
        <v>-9.6280834914610693</v>
      </c>
      <c r="T161" s="55">
        <f t="shared" si="42"/>
        <v>-9.6280834914610978</v>
      </c>
      <c r="U161" t="s">
        <v>151</v>
      </c>
      <c r="V161" t="s">
        <v>156</v>
      </c>
      <c r="W161" t="s">
        <v>447</v>
      </c>
      <c r="X161" t="s">
        <v>469</v>
      </c>
      <c r="Y161" s="73" t="s">
        <v>471</v>
      </c>
    </row>
    <row r="162" spans="1:25" ht="15" x14ac:dyDescent="0.25">
      <c r="A162">
        <v>2.92</v>
      </c>
      <c r="B162">
        <v>1.43</v>
      </c>
      <c r="C162" s="43">
        <f t="shared" si="34"/>
        <v>4.1766452725356951E-2</v>
      </c>
      <c r="D162" s="44">
        <f>IF(OR($A162="",$B162=""),"",A162*'MPTO_working_2-way'!$G161)</f>
        <v>3.0419580419580421</v>
      </c>
      <c r="E162" s="46">
        <f>IF(OR($A162="",$B162=""),"",B162*'MPTO_working_2-way'!$G161)</f>
        <v>1.4897260273972603</v>
      </c>
      <c r="F162" s="44">
        <f>IF(OR($A162="",$B162=""),"",'MPTO_working_2-way'!D161)</f>
        <v>3.1096216860291932</v>
      </c>
      <c r="G162" s="46">
        <f>IF(OR($A162="",$B162=""),"",'MPTO_working_2-way'!E161)</f>
        <v>1.4740186388025982</v>
      </c>
      <c r="H162" s="44">
        <f>IF(OR($A162="",$B162=""),"",'OddsRatio_working_2-way'!M161)</f>
        <v>3.1130821751814985</v>
      </c>
      <c r="I162" s="44">
        <f>IF(OR($A162="",$B162=""),"",'OddsRatio_working_2-way'!N161)</f>
        <v>1.4732423621500226</v>
      </c>
      <c r="J162" s="44">
        <f>IF('Log_working_2-way'!$D161="","",A162^('Log_working_2-way'!$D161))</f>
        <v>3.1458778007923351</v>
      </c>
      <c r="K162" s="46">
        <f>IF('Log_working_2-way'!$D161="","",B162^('Log_working_2-way'!$D161))</f>
        <v>1.4660097604947195</v>
      </c>
      <c r="L162" s="53">
        <f t="shared" si="35"/>
        <v>0.32873563218390806</v>
      </c>
      <c r="M162" s="53">
        <f t="shared" si="36"/>
        <v>0.67126436781609189</v>
      </c>
      <c r="N162" s="54">
        <v>259</v>
      </c>
      <c r="O162" s="54">
        <f t="shared" si="37"/>
        <v>170.30136986301369</v>
      </c>
      <c r="P162" s="54">
        <f t="shared" si="38"/>
        <v>77.881118881118894</v>
      </c>
      <c r="Q162" s="54">
        <f t="shared" si="39"/>
        <v>181.11888111888115</v>
      </c>
      <c r="R162" s="54">
        <f t="shared" si="40"/>
        <v>88.698630136986296</v>
      </c>
      <c r="S162" s="55">
        <f t="shared" si="41"/>
        <v>-10.817511255867458</v>
      </c>
      <c r="T162" s="55">
        <f t="shared" si="42"/>
        <v>-10.817511255867402</v>
      </c>
      <c r="U162" t="s">
        <v>157</v>
      </c>
      <c r="V162" t="s">
        <v>116</v>
      </c>
      <c r="W162" t="s">
        <v>447</v>
      </c>
      <c r="X162" t="s">
        <v>469</v>
      </c>
      <c r="Y162" s="74" t="s">
        <v>474</v>
      </c>
    </row>
    <row r="163" spans="1:25" ht="15" x14ac:dyDescent="0.25">
      <c r="A163">
        <v>2.1</v>
      </c>
      <c r="B163">
        <v>1.76</v>
      </c>
      <c r="C163" s="43">
        <f t="shared" si="34"/>
        <v>4.4372294372294396E-2</v>
      </c>
      <c r="D163" s="44">
        <f>IF(OR($A163="",$B163=""),"",A163*'MPTO_working_2-way'!$G162)</f>
        <v>2.1931818181818183</v>
      </c>
      <c r="E163" s="46">
        <f>IF(OR($A163="",$B163=""),"",B163*'MPTO_working_2-way'!$G162)</f>
        <v>1.8380952380952382</v>
      </c>
      <c r="F163" s="44">
        <f>IF(OR($A163="",$B163=""),"",'MPTO_working_2-way'!D162)</f>
        <v>2.2026221692491061</v>
      </c>
      <c r="G163" s="46">
        <f>IF(OR($A163="",$B163=""),"",'MPTO_working_2-way'!E162)</f>
        <v>1.8315163528245788</v>
      </c>
      <c r="H163" s="44">
        <f>IF(OR($A163="",$B163=""),"",'OddsRatio_working_2-way'!M162)</f>
        <v>2.2030662579644695</v>
      </c>
      <c r="I163" s="44">
        <f>IF(OR($A163="",$B163=""),"",'OddsRatio_working_2-way'!N162)</f>
        <v>1.8312094145936331</v>
      </c>
      <c r="J163" s="44">
        <f>IF('Log_working_2-way'!$D162="","",A163^('Log_working_2-way'!$D162))</f>
        <v>2.2074389630178586</v>
      </c>
      <c r="K163" s="46">
        <f>IF('Log_working_2-way'!$D162="","",B163^('Log_working_2-way'!$D162))</f>
        <v>1.8281992138966479</v>
      </c>
      <c r="L163" s="53">
        <f t="shared" si="35"/>
        <v>0.45595854922279788</v>
      </c>
      <c r="M163" s="53">
        <f t="shared" si="36"/>
        <v>0.54404145077720201</v>
      </c>
      <c r="N163" s="54">
        <v>260</v>
      </c>
      <c r="O163" s="54">
        <f t="shared" si="37"/>
        <v>136.19047619047618</v>
      </c>
      <c r="P163" s="54">
        <f t="shared" si="38"/>
        <v>112.27272727272729</v>
      </c>
      <c r="Q163" s="54">
        <f t="shared" si="39"/>
        <v>147.72727272727275</v>
      </c>
      <c r="R163" s="54">
        <f t="shared" si="40"/>
        <v>123.8095238095238</v>
      </c>
      <c r="S163" s="55">
        <f t="shared" si="41"/>
        <v>-11.536796536796572</v>
      </c>
      <c r="T163" s="55">
        <f t="shared" si="42"/>
        <v>-11.536796536796501</v>
      </c>
      <c r="U163" t="s">
        <v>169</v>
      </c>
      <c r="V163" t="s">
        <v>67</v>
      </c>
      <c r="W163" t="s">
        <v>452</v>
      </c>
      <c r="X163" t="s">
        <v>469</v>
      </c>
      <c r="Y163" s="73" t="s">
        <v>480</v>
      </c>
    </row>
    <row r="164" spans="1:25" ht="15" x14ac:dyDescent="0.25">
      <c r="A164">
        <v>1.62</v>
      </c>
      <c r="B164">
        <v>2.35</v>
      </c>
      <c r="C164" s="43">
        <f t="shared" si="34"/>
        <v>4.2815865510900997E-2</v>
      </c>
      <c r="D164" s="44">
        <f>IF(OR($A164="",$B164=""),"",A164*'MPTO_working_2-way'!$G163)</f>
        <v>1.6893617021276597</v>
      </c>
      <c r="E164" s="46">
        <f>IF(OR($A164="",$B164=""),"",B164*'MPTO_working_2-way'!$G163)</f>
        <v>2.4506172839506175</v>
      </c>
      <c r="F164" s="44">
        <f>IF(OR($A164="",$B164=""),"",'MPTO_working_2-way'!D163)</f>
        <v>1.6782014547057529</v>
      </c>
      <c r="G164" s="46">
        <f>IF(OR($A164="",$B164=""),"",'MPTO_working_2-way'!E163)</f>
        <v>2.4744881377965555</v>
      </c>
      <c r="H164" s="44">
        <f>IF(OR($A164="",$B164=""),"",'OddsRatio_working_2-way'!M163)</f>
        <v>1.6776866969767514</v>
      </c>
      <c r="I164" s="44">
        <f>IF(OR($A164="",$B164=""),"",'OddsRatio_working_2-way'!N163)</f>
        <v>2.4756081305138942</v>
      </c>
      <c r="J164" s="44">
        <f>IF('Log_working_2-way'!$D163="","",A164^('Log_working_2-way'!$D163))</f>
        <v>1.6725881209900304</v>
      </c>
      <c r="K164" s="46">
        <f>IF('Log_working_2-way'!$D163="","",B164^('Log_working_2-way'!$D163))</f>
        <v>2.4867940256326873</v>
      </c>
      <c r="L164" s="53">
        <f t="shared" si="35"/>
        <v>0.59193954659949621</v>
      </c>
      <c r="M164" s="53">
        <f t="shared" si="36"/>
        <v>0.40806045340050373</v>
      </c>
      <c r="N164" s="54">
        <v>261</v>
      </c>
      <c r="O164" s="54">
        <f t="shared" si="37"/>
        <v>99.888888888888914</v>
      </c>
      <c r="P164" s="54">
        <f t="shared" si="38"/>
        <v>149.93617021276597</v>
      </c>
      <c r="Q164" s="54">
        <f t="shared" si="39"/>
        <v>111.06382978723404</v>
      </c>
      <c r="R164" s="54">
        <f t="shared" si="40"/>
        <v>161.11111111111111</v>
      </c>
      <c r="S164" s="55">
        <f t="shared" si="41"/>
        <v>-11.174940898345127</v>
      </c>
      <c r="T164" s="55">
        <f t="shared" si="42"/>
        <v>-11.174940898345142</v>
      </c>
      <c r="U164" t="s">
        <v>129</v>
      </c>
      <c r="V164" t="s">
        <v>167</v>
      </c>
      <c r="W164" t="s">
        <v>452</v>
      </c>
      <c r="X164" t="s">
        <v>469</v>
      </c>
      <c r="Y164" s="73" t="s">
        <v>472</v>
      </c>
    </row>
    <row r="165" spans="1:25" ht="15" x14ac:dyDescent="0.25">
      <c r="A165">
        <v>1.78</v>
      </c>
      <c r="B165">
        <v>2.08</v>
      </c>
      <c r="C165" s="43">
        <f t="shared" si="34"/>
        <v>4.2566983578219642E-2</v>
      </c>
      <c r="D165" s="44">
        <f>IF(OR($A165="",$B165=""),"",A165*'MPTO_working_2-way'!$G164)</f>
        <v>1.8557692307692311</v>
      </c>
      <c r="E165" s="46">
        <f>IF(OR($A165="",$B165=""),"",B165*'MPTO_working_2-way'!$G164)</f>
        <v>2.1685393258426968</v>
      </c>
      <c r="F165" s="44">
        <f>IF(OR($A165="",$B165=""),"",'MPTO_working_2-way'!D164)</f>
        <v>1.8500899460323807</v>
      </c>
      <c r="G165" s="46">
        <f>IF(OR($A165="",$B165=""),"",'MPTO_working_2-way'!E164)</f>
        <v>2.1763461086292031</v>
      </c>
      <c r="H165" s="44">
        <f>IF(OR($A165="",$B165=""),"",'OddsRatio_working_2-way'!M164)</f>
        <v>1.8498365855987975</v>
      </c>
      <c r="I165" s="44">
        <f>IF(OR($A165="",$B165=""),"",'OddsRatio_working_2-way'!N164)</f>
        <v>2.1766968108291049</v>
      </c>
      <c r="J165" s="44">
        <f>IF('Log_working_2-way'!$D164="","",A165^('Log_working_2-way'!$D164))</f>
        <v>1.8472406840805713</v>
      </c>
      <c r="K165" s="46">
        <f>IF('Log_working_2-way'!$D164="","",B165^('Log_working_2-way'!$D164))</f>
        <v>2.180302148833781</v>
      </c>
      <c r="L165" s="53">
        <f t="shared" si="35"/>
        <v>0.53886010362694292</v>
      </c>
      <c r="M165" s="53">
        <f t="shared" si="36"/>
        <v>0.46113989637305697</v>
      </c>
      <c r="N165" s="54">
        <v>262</v>
      </c>
      <c r="O165" s="54">
        <f t="shared" si="37"/>
        <v>114.80898876404495</v>
      </c>
      <c r="P165" s="54">
        <f t="shared" si="38"/>
        <v>136.03846153846155</v>
      </c>
      <c r="Q165" s="54">
        <f t="shared" si="39"/>
        <v>125.96153846153845</v>
      </c>
      <c r="R165" s="54">
        <f t="shared" si="40"/>
        <v>147.19101123595507</v>
      </c>
      <c r="S165" s="55">
        <f t="shared" si="41"/>
        <v>-11.152549697493498</v>
      </c>
      <c r="T165" s="55">
        <f t="shared" si="42"/>
        <v>-11.152549697493527</v>
      </c>
      <c r="U165" t="s">
        <v>130</v>
      </c>
      <c r="V165" t="s">
        <v>66</v>
      </c>
      <c r="W165" t="s">
        <v>452</v>
      </c>
      <c r="X165" t="s">
        <v>469</v>
      </c>
      <c r="Y165" s="73" t="s">
        <v>472</v>
      </c>
    </row>
    <row r="166" spans="1:25" ht="15" x14ac:dyDescent="0.25">
      <c r="A166">
        <v>1.76</v>
      </c>
      <c r="B166">
        <v>2.11</v>
      </c>
      <c r="C166" s="43">
        <f t="shared" si="34"/>
        <v>4.2115467470917878E-2</v>
      </c>
      <c r="D166" s="44">
        <f>IF(OR($A166="",$B166=""),"",A166*'MPTO_working_2-way'!$G165)</f>
        <v>1.8341232227488156</v>
      </c>
      <c r="E166" s="46">
        <f>IF(OR($A166="",$B166=""),"",B166*'MPTO_working_2-way'!$G165)</f>
        <v>2.1988636363636367</v>
      </c>
      <c r="F166" s="44">
        <f>IF(OR($A166="",$B166=""),"",'MPTO_working_2-way'!D165)</f>
        <v>1.8277389506841228</v>
      </c>
      <c r="G166" s="46">
        <f>IF(OR($A166="",$B166=""),"",'MPTO_working_2-way'!E165)</f>
        <v>2.208110357949816</v>
      </c>
      <c r="H166" s="44">
        <f>IF(OR($A166="",$B166=""),"",'OddsRatio_working_2-way'!M165)</f>
        <v>1.82745675698775</v>
      </c>
      <c r="I166" s="44">
        <f>IF(OR($A166="",$B166=""),"",'OddsRatio_working_2-way'!N165)</f>
        <v>2.208522368758425</v>
      </c>
      <c r="J166" s="44">
        <f>IF('Log_working_2-way'!$D165="","",A166^('Log_working_2-way'!$D165))</f>
        <v>1.8245405741311078</v>
      </c>
      <c r="K166" s="46">
        <f>IF('Log_working_2-way'!$D165="","",B166^('Log_working_2-way'!$D165))</f>
        <v>2.2127965940954506</v>
      </c>
      <c r="L166" s="53">
        <f t="shared" si="35"/>
        <v>0.54521963824289399</v>
      </c>
      <c r="M166" s="53">
        <f t="shared" si="36"/>
        <v>0.4547803617571059</v>
      </c>
      <c r="N166" s="54">
        <v>263</v>
      </c>
      <c r="O166" s="54">
        <f t="shared" si="37"/>
        <v>113.56818181818183</v>
      </c>
      <c r="P166" s="54">
        <f t="shared" si="38"/>
        <v>138.35545023696682</v>
      </c>
      <c r="Q166" s="54">
        <f t="shared" si="39"/>
        <v>124.64454976303318</v>
      </c>
      <c r="R166" s="54">
        <f t="shared" si="40"/>
        <v>149.43181818181819</v>
      </c>
      <c r="S166" s="55">
        <f t="shared" si="41"/>
        <v>-11.076367944851356</v>
      </c>
      <c r="T166" s="55">
        <f t="shared" si="42"/>
        <v>-11.07636794485137</v>
      </c>
      <c r="U166" t="s">
        <v>389</v>
      </c>
      <c r="V166" t="s">
        <v>128</v>
      </c>
      <c r="W166" t="s">
        <v>452</v>
      </c>
      <c r="X166" t="s">
        <v>469</v>
      </c>
      <c r="Y166" s="73" t="s">
        <v>473</v>
      </c>
    </row>
    <row r="167" spans="1:25" s="50" customFormat="1" ht="15" x14ac:dyDescent="0.25">
      <c r="A167">
        <v>1.75</v>
      </c>
      <c r="B167">
        <v>2.12</v>
      </c>
      <c r="C167" s="43">
        <f t="shared" si="34"/>
        <v>4.3126684636118462E-2</v>
      </c>
      <c r="D167" s="44">
        <f>IF(OR($A167="",$B167=""),"",A167*'MPTO_working_2-way'!$G166)</f>
        <v>1.8254716981132073</v>
      </c>
      <c r="E167" s="46">
        <f>IF(OR($A167="",$B167=""),"",B167*'MPTO_working_2-way'!$G166)</f>
        <v>2.2114285714285713</v>
      </c>
      <c r="F167" s="44">
        <f>IF(OR($A167="",$B167=""),"",'MPTO_working_2-way'!D166)</f>
        <v>1.8186274509803919</v>
      </c>
      <c r="G167" s="46">
        <f>IF(OR($A167="",$B167=""),"",'MPTO_working_2-way'!E166)</f>
        <v>2.2215568862275448</v>
      </c>
      <c r="H167" s="44">
        <f>IF(OR($A167="",$B167=""),"",'OddsRatio_working_2-way'!M166)</f>
        <v>1.8183170883849711</v>
      </c>
      <c r="I167" s="44">
        <f>IF(OR($A167="",$B167=""),"",'OddsRatio_working_2-way'!N166)</f>
        <v>2.2220201853215569</v>
      </c>
      <c r="J167" s="44">
        <f>IF('Log_working_2-way'!$D166="","",A167^('Log_working_2-way'!$D166))</f>
        <v>1.8151888879286393</v>
      </c>
      <c r="K167" s="46">
        <f>IF('Log_working_2-way'!$D166="","",B167^('Log_working_2-way'!$D166))</f>
        <v>2.2267095575120122</v>
      </c>
      <c r="L167" s="53">
        <f t="shared" si="35"/>
        <v>0.54780361757105955</v>
      </c>
      <c r="M167" s="53">
        <f t="shared" si="36"/>
        <v>0.45219638242894061</v>
      </c>
      <c r="N167" s="54">
        <v>264</v>
      </c>
      <c r="O167" s="54">
        <f t="shared" si="37"/>
        <v>113.14285714285714</v>
      </c>
      <c r="P167" s="54">
        <f t="shared" si="38"/>
        <v>139.47169811320757</v>
      </c>
      <c r="Q167" s="54">
        <f t="shared" si="39"/>
        <v>124.52830188679243</v>
      </c>
      <c r="R167" s="54">
        <f t="shared" si="40"/>
        <v>150.85714285714286</v>
      </c>
      <c r="S167" s="55">
        <f t="shared" si="41"/>
        <v>-11.385444743935295</v>
      </c>
      <c r="T167" s="55">
        <f t="shared" si="42"/>
        <v>-11.385444743935295</v>
      </c>
      <c r="U167" t="s">
        <v>395</v>
      </c>
      <c r="V167" t="s">
        <v>255</v>
      </c>
      <c r="W167" t="s">
        <v>448</v>
      </c>
      <c r="X167" t="s">
        <v>470</v>
      </c>
      <c r="Y167" s="73" t="s">
        <v>493</v>
      </c>
    </row>
    <row r="168" spans="1:25" ht="15" x14ac:dyDescent="0.25">
      <c r="A168">
        <v>1.3</v>
      </c>
      <c r="B168">
        <v>3.63</v>
      </c>
      <c r="C168" s="43">
        <f t="shared" si="34"/>
        <v>4.4712862894681127E-2</v>
      </c>
      <c r="D168" s="44">
        <f>IF(OR($A168="",$B168=""),"",A168*'MPTO_working_2-way'!$G167)</f>
        <v>1.3581267217630855</v>
      </c>
      <c r="E168" s="46">
        <f>IF(OR($A168="",$B168=""),"",B168*'MPTO_working_2-way'!$G167)</f>
        <v>3.7923076923076922</v>
      </c>
      <c r="F168" s="44">
        <f>IF(OR($A168="",$B168=""),"",'MPTO_working_2-way'!D167)</f>
        <v>1.3389133210384452</v>
      </c>
      <c r="G168" s="46">
        <f>IF(OR($A168="",$B168=""),"",'MPTO_working_2-way'!E167)</f>
        <v>3.9506069485140229</v>
      </c>
      <c r="H168" s="44">
        <f>IF(OR($A168="",$B168=""),"",'OddsRatio_working_2-way'!M167)</f>
        <v>1.3377401975848282</v>
      </c>
      <c r="I168" s="44">
        <f>IF(OR($A168="",$B168=""),"",'OddsRatio_working_2-way'!N167)</f>
        <v>3.960855732160327</v>
      </c>
      <c r="J168" s="44">
        <f>IF('Log_working_2-way'!$D167="","",A168^('Log_working_2-way'!$D167))</f>
        <v>1.3287458374869019</v>
      </c>
      <c r="K168" s="46">
        <f>IF('Log_working_2-way'!$D167="","",B168^('Log_working_2-way'!$D167))</f>
        <v>4.0418636099604814</v>
      </c>
      <c r="L168" s="53">
        <f t="shared" si="35"/>
        <v>0.73630831643002026</v>
      </c>
      <c r="M168" s="53">
        <f t="shared" si="36"/>
        <v>0.26369168356997974</v>
      </c>
      <c r="N168" s="54">
        <v>265</v>
      </c>
      <c r="O168" s="54">
        <f t="shared" si="37"/>
        <v>61.153846153846146</v>
      </c>
      <c r="P168" s="54">
        <f t="shared" si="38"/>
        <v>191.99724517906336</v>
      </c>
      <c r="Q168" s="54">
        <f t="shared" si="39"/>
        <v>73.002754820936644</v>
      </c>
      <c r="R168" s="54">
        <f t="shared" si="40"/>
        <v>203.84615384615384</v>
      </c>
      <c r="S168" s="55">
        <f t="shared" si="41"/>
        <v>-11.848908667090498</v>
      </c>
      <c r="T168" s="55">
        <f t="shared" si="42"/>
        <v>-11.848908667090484</v>
      </c>
      <c r="U168" t="s">
        <v>225</v>
      </c>
      <c r="V168" t="s">
        <v>399</v>
      </c>
      <c r="W168" t="s">
        <v>230</v>
      </c>
      <c r="X168" t="s">
        <v>470</v>
      </c>
      <c r="Y168" s="73" t="s">
        <v>490</v>
      </c>
    </row>
    <row r="169" spans="1:25" ht="15" x14ac:dyDescent="0.25">
      <c r="A169">
        <v>2.1</v>
      </c>
      <c r="B169">
        <v>1.81</v>
      </c>
      <c r="C169" s="43">
        <f t="shared" si="34"/>
        <v>2.8676664035780064E-2</v>
      </c>
      <c r="D169" s="44">
        <f>IF(OR($A169="",$B169=""),"",A169*'MPTO_working_2-way'!$G168)</f>
        <v>2.160220994475138</v>
      </c>
      <c r="E169" s="46">
        <f>IF(OR($A169="",$B169=""),"",B169*'MPTO_working_2-way'!$G168)</f>
        <v>1.861904761904762</v>
      </c>
      <c r="F169" s="44">
        <f>IF(OR($A169="",$B169=""),"",'MPTO_working_2-way'!D168)</f>
        <v>2.1651951011107946</v>
      </c>
      <c r="G169" s="46">
        <f>IF(OR($A169="",$B169=""),"",'MPTO_working_2-way'!E168)</f>
        <v>1.858225372769494</v>
      </c>
      <c r="H169" s="44">
        <f>IF(OR($A169="",$B169=""),"",'OddsRatio_working_2-way'!M168)</f>
        <v>2.1653431646335015</v>
      </c>
      <c r="I169" s="44">
        <f>IF(OR($A169="",$B169=""),"",'OddsRatio_working_2-way'!N168)</f>
        <v>1.8581163303210331</v>
      </c>
      <c r="J169" s="44">
        <f>IF('Log_working_2-way'!$D168="","",A169^('Log_working_2-way'!$D168))</f>
        <v>2.1676082555034109</v>
      </c>
      <c r="K169" s="46">
        <f>IF('Log_working_2-way'!$D168="","",B169^('Log_working_2-way'!$D168))</f>
        <v>1.8564516354578522</v>
      </c>
      <c r="L169" s="53">
        <f t="shared" si="35"/>
        <v>0.46291560102301793</v>
      </c>
      <c r="M169" s="53">
        <f t="shared" si="36"/>
        <v>0.53708439897698212</v>
      </c>
      <c r="N169" s="54">
        <v>266</v>
      </c>
      <c r="O169" s="54">
        <f t="shared" si="37"/>
        <v>139.33333333333334</v>
      </c>
      <c r="P169" s="54">
        <f t="shared" si="38"/>
        <v>119.03867403314919</v>
      </c>
      <c r="Q169" s="54">
        <f t="shared" si="39"/>
        <v>146.96132596685084</v>
      </c>
      <c r="R169" s="54">
        <f t="shared" si="40"/>
        <v>126.66666666666666</v>
      </c>
      <c r="S169" s="55">
        <f t="shared" si="41"/>
        <v>-7.6279926335174935</v>
      </c>
      <c r="T169" s="55">
        <f t="shared" si="42"/>
        <v>-7.627992633517465</v>
      </c>
      <c r="U169" t="s">
        <v>72</v>
      </c>
      <c r="V169" t="s">
        <v>70</v>
      </c>
      <c r="W169" t="s">
        <v>453</v>
      </c>
      <c r="X169" t="s">
        <v>470</v>
      </c>
      <c r="Y169" s="73" t="s">
        <v>483</v>
      </c>
    </row>
    <row r="170" spans="1:25" ht="15" x14ac:dyDescent="0.25">
      <c r="A170">
        <v>1.63</v>
      </c>
      <c r="B170">
        <v>2.42</v>
      </c>
      <c r="C170" s="43">
        <f t="shared" si="34"/>
        <v>2.6720073011205159E-2</v>
      </c>
      <c r="D170" s="44">
        <f>IF(OR($A170="",$B170=""),"",A170*'MPTO_working_2-way'!$G169)</f>
        <v>1.6735537190082643</v>
      </c>
      <c r="E170" s="46">
        <f>IF(OR($A170="",$B170=""),"",B170*'MPTO_working_2-way'!$G169)</f>
        <v>2.4846625766871164</v>
      </c>
      <c r="F170" s="44">
        <f>IF(OR($A170="",$B170=""),"",'MPTO_working_2-way'!D169)</f>
        <v>1.6662864867148226</v>
      </c>
      <c r="G170" s="46">
        <f>IF(OR($A170="",$B170=""),"",'MPTO_working_2-way'!E169)</f>
        <v>2.5008558929816775</v>
      </c>
      <c r="H170" s="44">
        <f>IF(OR($A170="",$B170=""),"",'OddsRatio_working_2-way'!M169)</f>
        <v>1.6660795536803288</v>
      </c>
      <c r="I170" s="44">
        <f>IF(OR($A170="",$B170=""),"",'OddsRatio_working_2-way'!N169)</f>
        <v>2.5013221686128042</v>
      </c>
      <c r="J170" s="44">
        <f>IF('Log_working_2-way'!$D169="","",A170^('Log_working_2-way'!$D169))</f>
        <v>1.6627898940265724</v>
      </c>
      <c r="K170" s="46">
        <f>IF('Log_working_2-way'!$D169="","",B170^('Log_working_2-way'!$D169))</f>
        <v>2.5087737592448787</v>
      </c>
      <c r="L170" s="53">
        <f t="shared" si="35"/>
        <v>0.59753086419753088</v>
      </c>
      <c r="M170" s="53">
        <f t="shared" si="36"/>
        <v>0.40246913580246918</v>
      </c>
      <c r="N170" s="54">
        <v>267</v>
      </c>
      <c r="O170" s="54">
        <f t="shared" si="37"/>
        <v>103.19631901840489</v>
      </c>
      <c r="P170" s="54">
        <f t="shared" si="38"/>
        <v>156.6694214876033</v>
      </c>
      <c r="Q170" s="54">
        <f t="shared" si="39"/>
        <v>110.3305785123967</v>
      </c>
      <c r="R170" s="54">
        <f t="shared" si="40"/>
        <v>163.80368098159511</v>
      </c>
      <c r="S170" s="55">
        <f t="shared" si="41"/>
        <v>-7.1342594939918058</v>
      </c>
      <c r="T170" s="55">
        <f t="shared" si="42"/>
        <v>-7.1342594939918058</v>
      </c>
      <c r="U170" t="s">
        <v>35</v>
      </c>
      <c r="V170" t="s">
        <v>69</v>
      </c>
      <c r="W170" t="s">
        <v>453</v>
      </c>
      <c r="X170" t="s">
        <v>470</v>
      </c>
      <c r="Y170" s="73" t="s">
        <v>480</v>
      </c>
    </row>
    <row r="171" spans="1:25" ht="15" x14ac:dyDescent="0.25">
      <c r="A171">
        <v>2.36</v>
      </c>
      <c r="B171">
        <v>1.61</v>
      </c>
      <c r="C171" s="43">
        <f t="shared" si="34"/>
        <v>4.4846825981682326E-2</v>
      </c>
      <c r="D171" s="44">
        <f>IF(OR($A171="",$B171=""),"",A171*'MPTO_working_2-way'!$G170)</f>
        <v>2.4658385093167703</v>
      </c>
      <c r="E171" s="46">
        <f>IF(OR($A171="",$B171=""),"",B171*'MPTO_working_2-way'!$G170)</f>
        <v>1.6822033898305087</v>
      </c>
      <c r="F171" s="44">
        <f>IF(OR($A171="",$B171=""),"",'MPTO_working_2-way'!D170)</f>
        <v>2.4918677859391396</v>
      </c>
      <c r="G171" s="46">
        <f>IF(OR($A171="",$B171=""),"",'MPTO_working_2-way'!E170)</f>
        <v>1.6703006857745737</v>
      </c>
      <c r="H171" s="44">
        <f>IF(OR($A171="",$B171=""),"",'OddsRatio_working_2-way'!M170)</f>
        <v>2.4931537753095996</v>
      </c>
      <c r="I171" s="44">
        <f>IF(OR($A171="",$B171=""),"",'OddsRatio_working_2-way'!N170)</f>
        <v>1.6697233845138648</v>
      </c>
      <c r="J171" s="44">
        <f>IF('Log_working_2-way'!$D170="","",A171^('Log_working_2-way'!$D170))</f>
        <v>2.5053926130981345</v>
      </c>
      <c r="K171" s="46">
        <f>IF('Log_working_2-way'!$D170="","",B171^('Log_working_2-way'!$D170))</f>
        <v>1.6642785352461773</v>
      </c>
      <c r="L171" s="53">
        <f t="shared" si="35"/>
        <v>0.40554156171284633</v>
      </c>
      <c r="M171" s="53">
        <f t="shared" si="36"/>
        <v>0.59445843828715361</v>
      </c>
      <c r="N171" s="54">
        <v>268</v>
      </c>
      <c r="O171" s="54">
        <f t="shared" si="37"/>
        <v>154.4406779661017</v>
      </c>
      <c r="P171" s="54">
        <f t="shared" si="38"/>
        <v>101.54037267080746</v>
      </c>
      <c r="Q171" s="54">
        <f t="shared" si="39"/>
        <v>166.45962732919253</v>
      </c>
      <c r="R171" s="54">
        <f t="shared" si="40"/>
        <v>113.55932203389831</v>
      </c>
      <c r="S171" s="55">
        <f t="shared" si="41"/>
        <v>-12.018949363090826</v>
      </c>
      <c r="T171" s="55">
        <f t="shared" si="42"/>
        <v>-12.018949363090854</v>
      </c>
      <c r="U171" t="s">
        <v>348</v>
      </c>
      <c r="V171" t="s">
        <v>349</v>
      </c>
      <c r="W171" t="s">
        <v>456</v>
      </c>
      <c r="X171" t="s">
        <v>470</v>
      </c>
      <c r="Y171" s="73" t="s">
        <v>480</v>
      </c>
    </row>
    <row r="172" spans="1:25" ht="15" x14ac:dyDescent="0.25">
      <c r="A172">
        <v>2.12</v>
      </c>
      <c r="B172">
        <v>1.75</v>
      </c>
      <c r="C172" s="43">
        <f t="shared" si="34"/>
        <v>4.3126684636118462E-2</v>
      </c>
      <c r="D172" s="44">
        <f>IF(OR($A172="",$B172=""),"",A172*'MPTO_working_2-way'!$G171)</f>
        <v>2.2114285714285713</v>
      </c>
      <c r="E172" s="46">
        <f>IF(OR($A172="",$B172=""),"",B172*'MPTO_working_2-way'!$G171)</f>
        <v>1.8254716981132073</v>
      </c>
      <c r="F172" s="44">
        <f>IF(OR($A172="",$B172=""),"",'MPTO_working_2-way'!D171)</f>
        <v>2.2215568862275448</v>
      </c>
      <c r="G172" s="46">
        <f>IF(OR($A172="",$B172=""),"",'MPTO_working_2-way'!E171)</f>
        <v>1.8186274509803919</v>
      </c>
      <c r="H172" s="44">
        <f>IF(OR($A172="",$B172=""),"",'OddsRatio_working_2-way'!M171)</f>
        <v>2.2220201853215569</v>
      </c>
      <c r="I172" s="44">
        <f>IF(OR($A172="",$B172=""),"",'OddsRatio_working_2-way'!N171)</f>
        <v>1.8183170883849711</v>
      </c>
      <c r="J172" s="44">
        <f>IF('Log_working_2-way'!$D171="","",A172^('Log_working_2-way'!$D171))</f>
        <v>2.2267095575120122</v>
      </c>
      <c r="K172" s="46">
        <f>IF('Log_working_2-way'!$D171="","",B172^('Log_working_2-way'!$D171))</f>
        <v>1.8151888879286393</v>
      </c>
      <c r="L172" s="53">
        <f t="shared" si="35"/>
        <v>0.45219638242894061</v>
      </c>
      <c r="M172" s="53">
        <f t="shared" si="36"/>
        <v>0.54780361757105955</v>
      </c>
      <c r="N172" s="54">
        <v>269</v>
      </c>
      <c r="O172" s="54">
        <f t="shared" si="37"/>
        <v>142.11320754716979</v>
      </c>
      <c r="P172" s="54">
        <f t="shared" si="38"/>
        <v>115.28571428571428</v>
      </c>
      <c r="Q172" s="54">
        <f t="shared" si="39"/>
        <v>153.71428571428569</v>
      </c>
      <c r="R172" s="54">
        <f t="shared" si="40"/>
        <v>126.88679245283018</v>
      </c>
      <c r="S172" s="55">
        <f t="shared" si="41"/>
        <v>-11.601078167115901</v>
      </c>
      <c r="T172" s="55">
        <f t="shared" si="42"/>
        <v>-11.601078167115901</v>
      </c>
      <c r="U172" t="s">
        <v>331</v>
      </c>
      <c r="V172" t="s">
        <v>335</v>
      </c>
      <c r="W172" t="s">
        <v>456</v>
      </c>
      <c r="X172" t="s">
        <v>470</v>
      </c>
      <c r="Y172" s="73" t="s">
        <v>483</v>
      </c>
    </row>
    <row r="173" spans="1:25" ht="15" x14ac:dyDescent="0.25">
      <c r="A173">
        <v>2.17</v>
      </c>
      <c r="B173">
        <v>1.69</v>
      </c>
      <c r="C173" s="43">
        <f t="shared" si="34"/>
        <v>5.2545469418918689E-2</v>
      </c>
      <c r="D173" s="44">
        <f>IF(OR($A173="",$B173=""),"",A173*'MPTO_working_2-way'!$G172)</f>
        <v>2.2840236686390534</v>
      </c>
      <c r="E173" s="46">
        <f>IF(OR($A173="",$B173=""),"",B173*'MPTO_working_2-way'!$G172)</f>
        <v>1.7788018433179724</v>
      </c>
      <c r="F173" s="44">
        <f>IF(OR($A173="",$B173=""),"",'MPTO_working_2-way'!D172)</f>
        <v>2.3011953691211997</v>
      </c>
      <c r="G173" s="46">
        <f>IF(OR($A173="",$B173=""),"",'MPTO_working_2-way'!E172)</f>
        <v>1.7685241000168785</v>
      </c>
      <c r="H173" s="44">
        <f>IF(OR($A173="",$B173=""),"",'OddsRatio_working_2-way'!M172)</f>
        <v>2.3021720984236471</v>
      </c>
      <c r="I173" s="44">
        <f>IF(OR($A173="",$B173=""),"",'OddsRatio_working_2-way'!N172)</f>
        <v>1.7679476477883047</v>
      </c>
      <c r="J173" s="44">
        <f>IF('Log_working_2-way'!$D172="","",A173^('Log_working_2-way'!$D172))</f>
        <v>2.3102346859730591</v>
      </c>
      <c r="K173" s="46">
        <f>IF('Log_working_2-way'!$D172="","",B173^('Log_working_2-way'!$D172))</f>
        <v>1.763222047701722</v>
      </c>
      <c r="L173" s="53">
        <f t="shared" si="35"/>
        <v>0.43782383419689119</v>
      </c>
      <c r="M173" s="53">
        <f t="shared" si="36"/>
        <v>0.56217616580310881</v>
      </c>
      <c r="N173" s="54">
        <v>270</v>
      </c>
      <c r="O173" s="54">
        <f t="shared" si="37"/>
        <v>145.57603686635943</v>
      </c>
      <c r="P173" s="54">
        <f t="shared" si="38"/>
        <v>110.23668639053255</v>
      </c>
      <c r="Q173" s="54">
        <f t="shared" si="39"/>
        <v>159.76331360946747</v>
      </c>
      <c r="R173" s="54">
        <f t="shared" si="40"/>
        <v>124.42396313364056</v>
      </c>
      <c r="S173" s="55">
        <f t="shared" si="41"/>
        <v>-14.187276743108043</v>
      </c>
      <c r="T173" s="55">
        <f t="shared" si="42"/>
        <v>-14.187276743108001</v>
      </c>
      <c r="U173" t="s">
        <v>419</v>
      </c>
      <c r="V173" t="s">
        <v>90</v>
      </c>
      <c r="W173" t="s">
        <v>457</v>
      </c>
      <c r="X173" t="s">
        <v>470</v>
      </c>
      <c r="Y173" s="73" t="s">
        <v>477</v>
      </c>
    </row>
    <row r="174" spans="1:25" ht="15" x14ac:dyDescent="0.25">
      <c r="A174">
        <v>2.16</v>
      </c>
      <c r="B174">
        <v>1.76</v>
      </c>
      <c r="C174" s="43">
        <f t="shared" si="34"/>
        <v>3.1144781144781142E-2</v>
      </c>
      <c r="D174" s="44">
        <f>IF(OR($A174="",$B174=""),"",A174*'MPTO_working_2-way'!$G173)</f>
        <v>2.2272727272727275</v>
      </c>
      <c r="E174" s="46">
        <f>IF(OR($A174="",$B174=""),"",B174*'MPTO_working_2-way'!$G173)</f>
        <v>1.8148148148148149</v>
      </c>
      <c r="F174" s="44">
        <f>IF(OR($A174="",$B174=""),"",'MPTO_working_2-way'!D173)</f>
        <v>2.235183443085607</v>
      </c>
      <c r="G174" s="46">
        <f>IF(OR($A174="",$B174=""),"",'MPTO_working_2-way'!E173)</f>
        <v>1.8095963442498098</v>
      </c>
      <c r="H174" s="44">
        <f>IF(OR($A174="",$B174=""),"",'OddsRatio_working_2-way'!M173)</f>
        <v>2.2354415362426847</v>
      </c>
      <c r="I174" s="44">
        <f>IF(OR($A174="",$B174=""),"",'OddsRatio_working_2-way'!N173)</f>
        <v>1.8094272134003797</v>
      </c>
      <c r="J174" s="44">
        <f>IF('Log_working_2-way'!$D173="","",A174^('Log_working_2-way'!$D173))</f>
        <v>2.2390614409549543</v>
      </c>
      <c r="K174" s="46">
        <f>IF('Log_working_2-way'!$D173="","",B174^('Log_working_2-way'!$D173))</f>
        <v>1.8070624804765649</v>
      </c>
      <c r="L174" s="53">
        <f t="shared" si="35"/>
        <v>0.44897959183673464</v>
      </c>
      <c r="M174" s="53">
        <f t="shared" si="36"/>
        <v>0.55102040816326525</v>
      </c>
      <c r="N174" s="54">
        <v>271</v>
      </c>
      <c r="O174" s="54">
        <f t="shared" si="37"/>
        <v>145.53703703703704</v>
      </c>
      <c r="P174" s="54">
        <f t="shared" si="38"/>
        <v>117.02272727272727</v>
      </c>
      <c r="Q174" s="54">
        <f t="shared" si="39"/>
        <v>153.97727272727275</v>
      </c>
      <c r="R174" s="54">
        <f t="shared" si="40"/>
        <v>125.46296296296295</v>
      </c>
      <c r="S174" s="55">
        <f t="shared" si="41"/>
        <v>-8.4402356902357099</v>
      </c>
      <c r="T174" s="55">
        <f t="shared" si="42"/>
        <v>-8.4402356902356814</v>
      </c>
      <c r="U174" t="s">
        <v>142</v>
      </c>
      <c r="V174" t="s">
        <v>103</v>
      </c>
      <c r="W174" t="s">
        <v>451</v>
      </c>
      <c r="X174" t="s">
        <v>470</v>
      </c>
      <c r="Y174" s="73" t="s">
        <v>472</v>
      </c>
    </row>
    <row r="175" spans="1:25" ht="15" x14ac:dyDescent="0.25">
      <c r="A175">
        <v>2.38</v>
      </c>
      <c r="B175">
        <v>1.61</v>
      </c>
      <c r="C175" s="43">
        <f t="shared" si="34"/>
        <v>4.1286079649250906E-2</v>
      </c>
      <c r="D175" s="44">
        <f>IF(OR($A175="",$B175=""),"",A175*'MPTO_working_2-way'!$G174)</f>
        <v>2.4782608695652169</v>
      </c>
      <c r="E175" s="46">
        <f>IF(OR($A175="",$B175=""),"",B175*'MPTO_working_2-way'!$G174)</f>
        <v>1.6764705882352942</v>
      </c>
      <c r="F175" s="44">
        <f>IF(OR($A175="",$B175=""),"",'MPTO_working_2-way'!D174)</f>
        <v>2.5029721079103791</v>
      </c>
      <c r="G175" s="46">
        <f>IF(OR($A175="",$B175=""),"",'MPTO_working_2-way'!E174)</f>
        <v>1.6653483419531487</v>
      </c>
      <c r="H175" s="44">
        <f>IF(OR($A175="",$B175=""),"",'OddsRatio_working_2-way'!M174)</f>
        <v>2.5040927770477501</v>
      </c>
      <c r="I175" s="44">
        <f>IF(OR($A175="",$B175=""),"",'OddsRatio_working_2-way'!N174)</f>
        <v>1.6648526043471934</v>
      </c>
      <c r="J175" s="44">
        <f>IF('Log_working_2-way'!$D174="","",A175^('Log_working_2-way'!$D174))</f>
        <v>2.5156679956166372</v>
      </c>
      <c r="K175" s="46">
        <f>IF('Log_working_2-way'!$D174="","",B175^('Log_working_2-way'!$D174))</f>
        <v>1.6597750977731451</v>
      </c>
      <c r="L175" s="53">
        <f t="shared" si="35"/>
        <v>0.40350877192982465</v>
      </c>
      <c r="M175" s="53">
        <f t="shared" si="36"/>
        <v>0.59649122807017541</v>
      </c>
      <c r="N175" s="54">
        <v>272</v>
      </c>
      <c r="O175" s="54">
        <f t="shared" si="37"/>
        <v>157.71428571428572</v>
      </c>
      <c r="P175" s="54">
        <f t="shared" si="38"/>
        <v>103.05590062111801</v>
      </c>
      <c r="Q175" s="54">
        <f t="shared" si="39"/>
        <v>168.94409937888199</v>
      </c>
      <c r="R175" s="54">
        <f t="shared" si="40"/>
        <v>114.28571428571429</v>
      </c>
      <c r="S175" s="55">
        <f t="shared" si="41"/>
        <v>-11.229813664596264</v>
      </c>
      <c r="T175" s="55">
        <f t="shared" si="42"/>
        <v>-11.229813664596278</v>
      </c>
      <c r="U175" t="s">
        <v>361</v>
      </c>
      <c r="V175" t="s">
        <v>234</v>
      </c>
      <c r="W175" t="s">
        <v>444</v>
      </c>
      <c r="X175" t="s">
        <v>470</v>
      </c>
      <c r="Y175" s="73" t="s">
        <v>479</v>
      </c>
    </row>
    <row r="176" spans="1:25" ht="15" x14ac:dyDescent="0.25">
      <c r="A176">
        <v>1.99</v>
      </c>
      <c r="B176">
        <v>1.88</v>
      </c>
      <c r="C176" s="43">
        <f t="shared" si="34"/>
        <v>3.4427456431091574E-2</v>
      </c>
      <c r="D176" s="44">
        <f>IF(OR($A176="",$B176=""),"",A176*'MPTO_working_2-way'!$G175)</f>
        <v>2.0585106382978724</v>
      </c>
      <c r="E176" s="46">
        <f>IF(OR($A176="",$B176=""),"",B176*'MPTO_working_2-way'!$G175)</f>
        <v>1.9447236180904521</v>
      </c>
      <c r="F176" s="44">
        <f>IF(OR($A176="",$B176=""),"",'MPTO_working_2-way'!D175)</f>
        <v>2.0605860321656753</v>
      </c>
      <c r="G176" s="46">
        <f>IF(OR($A176="",$B176=""),"",'MPTO_working_2-way'!E175)</f>
        <v>1.9428749480681344</v>
      </c>
      <c r="H176" s="44">
        <f>IF(OR($A176="",$B176=""),"",'OddsRatio_working_2-way'!M175)</f>
        <v>2.0606601717798219</v>
      </c>
      <c r="I176" s="44">
        <f>IF(OR($A176="",$B176=""),"",'OddsRatio_working_2-way'!N175)</f>
        <v>1.9428090415820634</v>
      </c>
      <c r="J176" s="44">
        <f>IF('Log_working_2-way'!$D175="","",A176^('Log_working_2-way'!$D175))</f>
        <v>2.0616072733158419</v>
      </c>
      <c r="K176" s="46">
        <f>IF('Log_working_2-way'!$D175="","",B176^('Log_working_2-way'!$D175))</f>
        <v>1.9419679246135251</v>
      </c>
      <c r="L176" s="53">
        <f t="shared" si="35"/>
        <v>0.48578811369509045</v>
      </c>
      <c r="M176" s="53">
        <f t="shared" si="36"/>
        <v>0.51421188630490955</v>
      </c>
      <c r="N176" s="54">
        <v>273</v>
      </c>
      <c r="O176" s="54">
        <f t="shared" si="37"/>
        <v>135.81407035175877</v>
      </c>
      <c r="P176" s="54">
        <f t="shared" si="38"/>
        <v>127.78723404255319</v>
      </c>
      <c r="Q176" s="54">
        <f t="shared" si="39"/>
        <v>145.21276595744681</v>
      </c>
      <c r="R176" s="54">
        <f t="shared" si="40"/>
        <v>137.1859296482412</v>
      </c>
      <c r="S176" s="55">
        <f t="shared" si="41"/>
        <v>-9.3986956056880331</v>
      </c>
      <c r="T176" s="55">
        <f t="shared" si="42"/>
        <v>-9.3986956056880047</v>
      </c>
      <c r="U176" t="s">
        <v>172</v>
      </c>
      <c r="V176" t="s">
        <v>174</v>
      </c>
      <c r="W176" t="s">
        <v>445</v>
      </c>
      <c r="X176" t="s">
        <v>470</v>
      </c>
      <c r="Y176" s="73" t="s">
        <v>480</v>
      </c>
    </row>
    <row r="177" spans="1:25" ht="15" x14ac:dyDescent="0.25">
      <c r="A177">
        <v>2.7</v>
      </c>
      <c r="B177">
        <v>1.52</v>
      </c>
      <c r="C177" s="43">
        <f t="shared" si="34"/>
        <v>2.8265107212475549E-2</v>
      </c>
      <c r="D177" s="44">
        <f>IF(OR($A177="",$B177=""),"",A177*'MPTO_working_2-way'!$G176)</f>
        <v>2.7763157894736841</v>
      </c>
      <c r="E177" s="46">
        <f>IF(OR($A177="",$B177=""),"",B177*'MPTO_working_2-way'!$G176)</f>
        <v>1.5629629629629629</v>
      </c>
      <c r="F177" s="44">
        <f>IF(OR($A177="",$B177=""),"",'MPTO_working_2-way'!D176)</f>
        <v>2.807113543091655</v>
      </c>
      <c r="G177" s="46">
        <f>IF(OR($A177="",$B177=""),"",'MPTO_working_2-way'!E176)</f>
        <v>1.5533686601059802</v>
      </c>
      <c r="H177" s="44">
        <f>IF(OR($A177="",$B177=""),"",'OddsRatio_working_2-way'!M176)</f>
        <v>2.808101426698947</v>
      </c>
      <c r="I177" s="44">
        <f>IF(OR($A177="",$B177=""),"",'OddsRatio_working_2-way'!N176)</f>
        <v>1.5530663187549718</v>
      </c>
      <c r="J177" s="44">
        <f>IF('Log_working_2-way'!$D176="","",A177^('Log_working_2-way'!$D176))</f>
        <v>2.8224958510382603</v>
      </c>
      <c r="K177" s="46">
        <f>IF('Log_working_2-way'!$D176="","",B177^('Log_working_2-way'!$D176))</f>
        <v>1.5486980941165203</v>
      </c>
      <c r="L177" s="53">
        <f t="shared" si="35"/>
        <v>0.36018957345971564</v>
      </c>
      <c r="M177" s="53">
        <f t="shared" si="36"/>
        <v>0.63981042654028442</v>
      </c>
      <c r="N177" s="54">
        <v>274</v>
      </c>
      <c r="O177" s="54">
        <f t="shared" si="37"/>
        <v>172.51851851851853</v>
      </c>
      <c r="P177" s="54">
        <f t="shared" si="38"/>
        <v>93.736842105263179</v>
      </c>
      <c r="Q177" s="54">
        <f t="shared" si="39"/>
        <v>180.26315789473685</v>
      </c>
      <c r="R177" s="54">
        <f t="shared" si="40"/>
        <v>101.48148148148148</v>
      </c>
      <c r="S177" s="55">
        <f t="shared" si="41"/>
        <v>-7.7446393762183163</v>
      </c>
      <c r="T177" s="55">
        <f t="shared" si="42"/>
        <v>-7.7446393762183021</v>
      </c>
      <c r="U177" t="s">
        <v>63</v>
      </c>
      <c r="V177" t="s">
        <v>154</v>
      </c>
      <c r="W177" t="s">
        <v>446</v>
      </c>
      <c r="X177" t="s">
        <v>470</v>
      </c>
      <c r="Y177" s="73" t="s">
        <v>494</v>
      </c>
    </row>
    <row r="178" spans="1:25" ht="15" x14ac:dyDescent="0.25">
      <c r="A178">
        <v>2.86</v>
      </c>
      <c r="B178">
        <v>1.45</v>
      </c>
      <c r="C178" s="43">
        <f t="shared" si="34"/>
        <v>3.9305522064142728E-2</v>
      </c>
      <c r="D178" s="44">
        <f>IF(OR($A178="",$B178=""),"",A178*'MPTO_working_2-way'!$G177)</f>
        <v>2.9724137931034482</v>
      </c>
      <c r="E178" s="46">
        <f>IF(OR($A178="",$B178=""),"",B178*'MPTO_working_2-way'!$G177)</f>
        <v>1.5069930069930069</v>
      </c>
      <c r="F178" s="44">
        <f>IF(OR($A178="",$B178=""),"",'MPTO_working_2-way'!D177)</f>
        <v>3.0303251735476797</v>
      </c>
      <c r="G178" s="46">
        <f>IF(OR($A178="",$B178=""),"",'MPTO_working_2-way'!E177)</f>
        <v>1.4925319416951592</v>
      </c>
      <c r="H178" s="44">
        <f>IF(OR($A178="",$B178=""),"",'OddsRatio_working_2-way'!M177)</f>
        <v>3.0330600909302539</v>
      </c>
      <c r="I178" s="44">
        <f>IF(OR($A178="",$B178=""),"",'OddsRatio_working_2-way'!N177)</f>
        <v>1.4918693768379645</v>
      </c>
      <c r="J178" s="44">
        <f>IF('Log_working_2-way'!$D177="","",A178^('Log_working_2-way'!$D177))</f>
        <v>3.0608931805854613</v>
      </c>
      <c r="K178" s="46">
        <f>IF('Log_working_2-way'!$D177="","",B178^('Log_working_2-way'!$D177))</f>
        <v>1.4852265073316331</v>
      </c>
      <c r="L178" s="53">
        <f t="shared" si="35"/>
        <v>0.33642691415313225</v>
      </c>
      <c r="M178" s="53">
        <f t="shared" si="36"/>
        <v>0.66357308584686781</v>
      </c>
      <c r="N178" s="54">
        <v>275</v>
      </c>
      <c r="O178" s="54">
        <f t="shared" si="37"/>
        <v>178.84615384615387</v>
      </c>
      <c r="P178" s="54">
        <f t="shared" si="38"/>
        <v>85.344827586206904</v>
      </c>
      <c r="Q178" s="54">
        <f t="shared" si="39"/>
        <v>189.65517241379311</v>
      </c>
      <c r="R178" s="54">
        <f t="shared" si="40"/>
        <v>96.15384615384616</v>
      </c>
      <c r="S178" s="55">
        <f t="shared" si="41"/>
        <v>-10.809018567639242</v>
      </c>
      <c r="T178" s="55">
        <f t="shared" si="42"/>
        <v>-10.809018567639257</v>
      </c>
      <c r="U178" t="s">
        <v>388</v>
      </c>
      <c r="V178" t="s">
        <v>60</v>
      </c>
      <c r="W178" t="s">
        <v>447</v>
      </c>
      <c r="X178" t="s">
        <v>470</v>
      </c>
      <c r="Y178" s="73" t="s">
        <v>475</v>
      </c>
    </row>
    <row r="179" spans="1:25" ht="15" x14ac:dyDescent="0.25">
      <c r="A179">
        <v>2.86</v>
      </c>
      <c r="B179">
        <v>1.44</v>
      </c>
      <c r="C179" s="43">
        <f t="shared" si="34"/>
        <v>4.4094794094794221E-2</v>
      </c>
      <c r="D179" s="44">
        <f>IF(OR($A179="",$B179=""),"",A179*'MPTO_working_2-way'!$G178)</f>
        <v>2.9861111111111112</v>
      </c>
      <c r="E179" s="46">
        <f>IF(OR($A179="",$B179=""),"",B179*'MPTO_working_2-way'!$G178)</f>
        <v>1.5034965034965035</v>
      </c>
      <c r="F179" s="44">
        <f>IF(OR($A179="",$B179=""),"",'MPTO_working_2-way'!D178)</f>
        <v>3.0524755410613702</v>
      </c>
      <c r="G179" s="46">
        <f>IF(OR($A179="",$B179=""),"",'MPTO_working_2-way'!E178)</f>
        <v>1.4872165246280515</v>
      </c>
      <c r="H179" s="44">
        <f>IF(OR($A179="",$B179=""),"",'OddsRatio_working_2-way'!M178)</f>
        <v>3.0560332505270256</v>
      </c>
      <c r="I179" s="44">
        <f>IF(OR($A179="",$B179=""),"",'OddsRatio_working_2-way'!N178)</f>
        <v>1.4863734571139202</v>
      </c>
      <c r="J179" s="44">
        <f>IF('Log_working_2-way'!$D178="","",A179^('Log_working_2-way'!$D178))</f>
        <v>3.0882156203394064</v>
      </c>
      <c r="K179" s="46">
        <f>IF('Log_working_2-way'!$D178="","",B179^('Log_working_2-way'!$D178))</f>
        <v>1.4788777510605122</v>
      </c>
      <c r="L179" s="53">
        <f t="shared" si="35"/>
        <v>0.33488372093023255</v>
      </c>
      <c r="M179" s="53">
        <f t="shared" si="36"/>
        <v>0.66511627906976745</v>
      </c>
      <c r="N179" s="54">
        <v>276</v>
      </c>
      <c r="O179" s="54">
        <f t="shared" si="37"/>
        <v>179.49650349650352</v>
      </c>
      <c r="P179" s="54">
        <f t="shared" si="38"/>
        <v>84.333333333333329</v>
      </c>
      <c r="Q179" s="54">
        <f t="shared" si="39"/>
        <v>191.66666666666666</v>
      </c>
      <c r="R179" s="54">
        <f t="shared" si="40"/>
        <v>96.503496503496521</v>
      </c>
      <c r="S179" s="55">
        <f t="shared" si="41"/>
        <v>-12.170163170163136</v>
      </c>
      <c r="T179" s="55">
        <f t="shared" si="42"/>
        <v>-12.170163170163192</v>
      </c>
      <c r="U179" t="s">
        <v>118</v>
      </c>
      <c r="V179" t="s">
        <v>123</v>
      </c>
      <c r="W179" t="s">
        <v>447</v>
      </c>
      <c r="X179" t="s">
        <v>470</v>
      </c>
      <c r="Y179" s="73" t="s">
        <v>471</v>
      </c>
    </row>
    <row r="180" spans="1:25" ht="15" x14ac:dyDescent="0.25">
      <c r="A180">
        <v>1.58</v>
      </c>
      <c r="B180">
        <v>2.41</v>
      </c>
      <c r="C180" s="43">
        <f t="shared" si="34"/>
        <v>4.7849151741162776E-2</v>
      </c>
      <c r="D180" s="44">
        <f>IF(OR($A180="",$B180=""),"",A180*'MPTO_working_2-way'!$G179)</f>
        <v>1.6556016597510372</v>
      </c>
      <c r="E180" s="46">
        <f>IF(OR($A180="",$B180=""),"",B180*'MPTO_working_2-way'!$G179)</f>
        <v>2.5253164556962022</v>
      </c>
      <c r="F180" s="44">
        <f>IF(OR($A180="",$B180=""),"",'MPTO_working_2-way'!D179)</f>
        <v>1.6420716719134072</v>
      </c>
      <c r="G180" s="46">
        <f>IF(OR($A180="",$B180=""),"",'MPTO_working_2-way'!E179)</f>
        <v>2.5574585264289071</v>
      </c>
      <c r="H180" s="44">
        <f>IF(OR($A180="",$B180=""),"",'OddsRatio_working_2-way'!M179)</f>
        <v>1.6413637951510016</v>
      </c>
      <c r="I180" s="44">
        <f>IF(OR($A180="",$B180=""),"",'OddsRatio_working_2-way'!N179)</f>
        <v>2.5591775020050216</v>
      </c>
      <c r="J180" s="44">
        <f>IF('Log_working_2-way'!$D179="","",A180^('Log_working_2-way'!$D179))</f>
        <v>1.6351614217989046</v>
      </c>
      <c r="K180" s="46">
        <f>IF('Log_working_2-way'!$D179="","",B180^('Log_working_2-way'!$D179))</f>
        <v>2.5744029244823512</v>
      </c>
      <c r="L180" s="53">
        <f t="shared" si="35"/>
        <v>0.60401002506265666</v>
      </c>
      <c r="M180" s="53">
        <f t="shared" si="36"/>
        <v>0.39598997493734339</v>
      </c>
      <c r="N180" s="54">
        <v>277</v>
      </c>
      <c r="O180" s="54">
        <f t="shared" si="37"/>
        <v>101.68354430379748</v>
      </c>
      <c r="P180" s="54">
        <f t="shared" si="38"/>
        <v>162.06224066390041</v>
      </c>
      <c r="Q180" s="54">
        <f t="shared" si="39"/>
        <v>114.93775933609957</v>
      </c>
      <c r="R180" s="54">
        <f t="shared" si="40"/>
        <v>175.31645569620252</v>
      </c>
      <c r="S180" s="55">
        <f t="shared" si="41"/>
        <v>-13.254215032302099</v>
      </c>
      <c r="T180" s="55">
        <f t="shared" si="42"/>
        <v>-13.254215032302113</v>
      </c>
      <c r="U180" t="s">
        <v>64</v>
      </c>
      <c r="V180" t="s">
        <v>166</v>
      </c>
      <c r="W180" t="s">
        <v>452</v>
      </c>
      <c r="X180" t="s">
        <v>470</v>
      </c>
      <c r="Y180" s="73" t="s">
        <v>482</v>
      </c>
    </row>
    <row r="181" spans="1:25" s="28" customFormat="1" ht="15" x14ac:dyDescent="0.25">
      <c r="A181" s="23">
        <v>2.2799999999999998</v>
      </c>
      <c r="B181" s="23">
        <v>1.65</v>
      </c>
      <c r="C181" s="24">
        <f t="shared" si="34"/>
        <v>4.4657097288676173E-2</v>
      </c>
      <c r="D181" s="25">
        <f>IF(OR($A181="",$B181=""),"",A181*'MPTO_working_2-way'!$G180)</f>
        <v>2.3818181818181814</v>
      </c>
      <c r="E181" s="27">
        <f>IF(OR($A181="",$B181=""),"",B181*'MPTO_working_2-way'!$G180)</f>
        <v>1.7236842105263155</v>
      </c>
      <c r="F181" s="25">
        <f>IF(OR($A181="",$B181=""),"",'MPTO_working_2-way'!D180)</f>
        <v>2.402298850574712</v>
      </c>
      <c r="G181" s="27">
        <f>IF(OR($A181="",$B181=""),"",'MPTO_working_2-way'!E180)</f>
        <v>1.7131147540983604</v>
      </c>
      <c r="H181" s="25">
        <f>IF(OR($A181="",$B181=""),"",'OddsRatio_working_2-way'!M180)</f>
        <v>2.4032928308912465</v>
      </c>
      <c r="I181" s="25">
        <f>IF(OR($A181="",$B181=""),"",'OddsRatio_working_2-way'!N180)</f>
        <v>1.7126096406869604</v>
      </c>
      <c r="J181" s="25">
        <f>IF('Log_working_2-way'!$D180="","",A181^('Log_working_2-way'!$D180))</f>
        <v>2.4128750224751347</v>
      </c>
      <c r="K181" s="27">
        <f>IF('Log_working_2-way'!$D180="","",B181^('Log_working_2-way'!$D180))</f>
        <v>1.7077766851929645</v>
      </c>
      <c r="L181" s="78">
        <f t="shared" si="35"/>
        <v>0.4198473282442749</v>
      </c>
      <c r="M181" s="78">
        <f t="shared" si="36"/>
        <v>0.58015267175572527</v>
      </c>
      <c r="N181" s="79">
        <v>278</v>
      </c>
      <c r="O181" s="79">
        <f t="shared" si="37"/>
        <v>156.07017543859646</v>
      </c>
      <c r="P181" s="79">
        <f t="shared" si="38"/>
        <v>109.51515151515152</v>
      </c>
      <c r="Q181" s="79">
        <f t="shared" si="39"/>
        <v>168.4848484848485</v>
      </c>
      <c r="R181" s="79">
        <f t="shared" si="40"/>
        <v>121.92982456140352</v>
      </c>
      <c r="S181" s="80">
        <f t="shared" si="41"/>
        <v>-12.414673046252034</v>
      </c>
      <c r="T181" s="80">
        <f t="shared" si="42"/>
        <v>-12.414673046252005</v>
      </c>
      <c r="U181" s="23" t="s">
        <v>127</v>
      </c>
      <c r="V181" s="23" t="s">
        <v>125</v>
      </c>
      <c r="W181" s="23" t="s">
        <v>452</v>
      </c>
      <c r="X181" s="23" t="s">
        <v>470</v>
      </c>
      <c r="Y181" s="77" t="s">
        <v>476</v>
      </c>
    </row>
    <row r="182" spans="1:25" ht="15" x14ac:dyDescent="0.25">
      <c r="A182">
        <v>1.79</v>
      </c>
      <c r="B182">
        <v>2.09</v>
      </c>
      <c r="C182" s="43">
        <f t="shared" si="34"/>
        <v>3.7128117398625982E-2</v>
      </c>
      <c r="D182" s="44">
        <f>IF(OR($A182="",$B182=""),"",A182*'MPTO_working_2-way'!$G181)</f>
        <v>1.8564593301435406</v>
      </c>
      <c r="E182" s="46">
        <f>IF(OR($A182="",$B182=""),"",B182*'MPTO_working_2-way'!$G181)</f>
        <v>2.1675977653631282</v>
      </c>
      <c r="F182" s="44">
        <f>IF(OR($A182="",$B182=""),"",'MPTO_working_2-way'!D181)</f>
        <v>1.8515255747197545</v>
      </c>
      <c r="G182" s="46">
        <f>IF(OR($A182="",$B182=""),"",'MPTO_working_2-way'!E181)</f>
        <v>2.1743628490889537</v>
      </c>
      <c r="H182" s="44">
        <f>IF(OR($A182="",$B182=""),"",'OddsRatio_working_2-way'!M181)</f>
        <v>1.8513346241060764</v>
      </c>
      <c r="I182" s="44">
        <f>IF(OR($A182="",$B182=""),"",'OddsRatio_working_2-way'!N181)</f>
        <v>2.1746262535134471</v>
      </c>
      <c r="J182" s="44">
        <f>IF('Log_working_2-way'!$D181="","",A182^('Log_working_2-way'!$D181))</f>
        <v>1.8490885498780329</v>
      </c>
      <c r="K182" s="46">
        <f>IF('Log_working_2-way'!$D181="","",B182^('Log_working_2-way'!$D181))</f>
        <v>2.177733465070919</v>
      </c>
      <c r="L182" s="53">
        <f t="shared" ref="L182:L186" si="43">(1/D182)</f>
        <v>0.53865979381443296</v>
      </c>
      <c r="M182" s="53">
        <f t="shared" ref="M182:M186" si="44">(1/E182)</f>
        <v>0.46134020618556709</v>
      </c>
      <c r="N182" s="54">
        <v>279</v>
      </c>
      <c r="O182" s="54">
        <f t="shared" ref="O182:O186" si="45">(1/A182)*((N182*A182)-N182)</f>
        <v>123.1340782122905</v>
      </c>
      <c r="P182" s="54">
        <f t="shared" ref="P182:P186" si="46">(1/B182)*((N182*B182)-N182)</f>
        <v>145.50717703349284</v>
      </c>
      <c r="Q182" s="54">
        <f t="shared" ref="Q182:Q186" si="47">(1/B182)*N182</f>
        <v>133.49282296650719</v>
      </c>
      <c r="R182" s="54">
        <f t="shared" ref="R182:R186" si="48">(1/A182)*N182</f>
        <v>155.86592178770948</v>
      </c>
      <c r="S182" s="55">
        <f t="shared" ref="S182:S186" si="49">O182-Q182</f>
        <v>-10.358744754216687</v>
      </c>
      <c r="T182" s="55">
        <f t="shared" ref="T182:T186" si="50">P182-R182</f>
        <v>-10.358744754216644</v>
      </c>
      <c r="U182" t="s">
        <v>495</v>
      </c>
      <c r="V182" t="s">
        <v>496</v>
      </c>
      <c r="W182" t="s">
        <v>449</v>
      </c>
      <c r="X182" s="38">
        <v>44228</v>
      </c>
      <c r="Y182" s="73" t="s">
        <v>509</v>
      </c>
    </row>
    <row r="183" spans="1:25" ht="15" x14ac:dyDescent="0.25">
      <c r="A183">
        <v>1.92</v>
      </c>
      <c r="B183">
        <v>1.92</v>
      </c>
      <c r="C183" s="43">
        <f t="shared" si="34"/>
        <v>4.1666666666666741E-2</v>
      </c>
      <c r="D183" s="44">
        <f>IF(OR($A183="",$B183=""),"",A183*'MPTO_working_2-way'!$G182)</f>
        <v>2</v>
      </c>
      <c r="E183" s="46">
        <f>IF(OR($A183="",$B183=""),"",B183*'MPTO_working_2-way'!$G182)</f>
        <v>2</v>
      </c>
      <c r="F183" s="44">
        <f>IF(OR($A183="",$B183=""),"",'MPTO_working_2-way'!D182)</f>
        <v>2</v>
      </c>
      <c r="G183" s="46">
        <f>IF(OR($A183="",$B183=""),"",'MPTO_working_2-way'!E182)</f>
        <v>2</v>
      </c>
      <c r="H183" s="44">
        <f>IF(OR($A183="",$B183=""),"",'OddsRatio_working_2-way'!M182)</f>
        <v>1.9999999999999996</v>
      </c>
      <c r="I183" s="44">
        <f>IF(OR($A183="",$B183=""),"",'OddsRatio_working_2-way'!N182)</f>
        <v>1.9999999999999996</v>
      </c>
      <c r="J183" s="44">
        <f>IF('Log_working_2-way'!$D182="","",A183^('Log_working_2-way'!$D182))</f>
        <v>1.9999999999998859</v>
      </c>
      <c r="K183" s="46">
        <f>IF('Log_working_2-way'!$D182="","",B183^('Log_working_2-way'!$D182))</f>
        <v>1.9999999999998859</v>
      </c>
      <c r="L183" s="53">
        <f t="shared" si="43"/>
        <v>0.5</v>
      </c>
      <c r="M183" s="53">
        <f t="shared" si="44"/>
        <v>0.5</v>
      </c>
      <c r="N183" s="54">
        <v>280</v>
      </c>
      <c r="O183" s="54">
        <f t="shared" si="45"/>
        <v>134.16666666666669</v>
      </c>
      <c r="P183" s="54">
        <f t="shared" si="46"/>
        <v>134.16666666666669</v>
      </c>
      <c r="Q183" s="54">
        <f t="shared" si="47"/>
        <v>145.83333333333334</v>
      </c>
      <c r="R183" s="54">
        <f t="shared" si="48"/>
        <v>145.83333333333334</v>
      </c>
      <c r="S183" s="55">
        <f t="shared" si="49"/>
        <v>-11.666666666666657</v>
      </c>
      <c r="T183" s="55">
        <f t="shared" si="50"/>
        <v>-11.666666666666657</v>
      </c>
      <c r="U183" t="s">
        <v>497</v>
      </c>
      <c r="V183" t="s">
        <v>314</v>
      </c>
      <c r="W183" t="s">
        <v>455</v>
      </c>
      <c r="X183" t="s">
        <v>506</v>
      </c>
      <c r="Y183" s="73" t="s">
        <v>472</v>
      </c>
    </row>
    <row r="184" spans="1:25" ht="15" x14ac:dyDescent="0.25">
      <c r="A184">
        <v>2.3199999999999998</v>
      </c>
      <c r="B184">
        <v>1.66</v>
      </c>
      <c r="C184" s="43">
        <f t="shared" si="34"/>
        <v>3.3444121312837582E-2</v>
      </c>
      <c r="D184" s="44">
        <f>IF(OR($A184="",$B184=""),"",A184*'MPTO_working_2-way'!$G183)</f>
        <v>2.3975903614457832</v>
      </c>
      <c r="E184" s="46">
        <f>IF(OR($A184="",$B184=""),"",B184*'MPTO_working_2-way'!$G183)</f>
        <v>1.7155172413793103</v>
      </c>
      <c r="F184" s="44">
        <f>IF(OR($A184="",$B184=""),"",'MPTO_working_2-way'!D183)</f>
        <v>2.4136375031336175</v>
      </c>
      <c r="G184" s="46">
        <f>IF(OR($A184="",$B184=""),"",'MPTO_working_2-way'!E183)</f>
        <v>1.707394928178755</v>
      </c>
      <c r="H184" s="44">
        <f>IF(OR($A184="",$B184=""),"",'OddsRatio_working_2-way'!M183)</f>
        <v>2.4142135623730954</v>
      </c>
      <c r="I184" s="44">
        <f>IF(OR($A184="",$B184=""),"",'OddsRatio_working_2-way'!N183)</f>
        <v>1.7071067811865479</v>
      </c>
      <c r="J184" s="44">
        <f>IF('Log_working_2-way'!$D183="","",A184^('Log_working_2-way'!$D183))</f>
        <v>2.4216287324780335</v>
      </c>
      <c r="K184" s="46">
        <f>IF('Log_working_2-way'!$D183="","",B184^('Log_working_2-way'!$D183))</f>
        <v>1.7034185347793582</v>
      </c>
      <c r="L184" s="53">
        <f t="shared" si="43"/>
        <v>0.41708542713567837</v>
      </c>
      <c r="M184" s="53">
        <f t="shared" si="44"/>
        <v>0.58291457286432158</v>
      </c>
      <c r="N184" s="54">
        <v>281</v>
      </c>
      <c r="O184" s="54">
        <f t="shared" si="45"/>
        <v>159.87931034482759</v>
      </c>
      <c r="P184" s="54">
        <f t="shared" si="46"/>
        <v>111.72289156626506</v>
      </c>
      <c r="Q184" s="54">
        <f t="shared" si="47"/>
        <v>169.27710843373495</v>
      </c>
      <c r="R184" s="54">
        <f t="shared" si="48"/>
        <v>121.12068965517243</v>
      </c>
      <c r="S184" s="55">
        <f t="shared" si="49"/>
        <v>-9.3977980889073649</v>
      </c>
      <c r="T184" s="55">
        <f t="shared" si="50"/>
        <v>-9.3977980889073649</v>
      </c>
      <c r="U184" t="s">
        <v>87</v>
      </c>
      <c r="V184" t="s">
        <v>36</v>
      </c>
      <c r="W184" t="s">
        <v>443</v>
      </c>
      <c r="X184" t="s">
        <v>507</v>
      </c>
      <c r="Y184" s="73" t="s">
        <v>484</v>
      </c>
    </row>
    <row r="185" spans="1:25" ht="15" x14ac:dyDescent="0.25">
      <c r="A185">
        <v>2.89</v>
      </c>
      <c r="B185">
        <v>1.44</v>
      </c>
      <c r="C185" s="43">
        <f t="shared" si="34"/>
        <v>4.0465205690119133E-2</v>
      </c>
      <c r="D185" s="44">
        <f>IF(OR($A185="",$B185=""),"",A185*'MPTO_working_2-way'!$G184)</f>
        <v>3.0069444444444446</v>
      </c>
      <c r="E185" s="46">
        <f>IF(OR($A185="",$B185=""),"",B185*'MPTO_working_2-way'!$G184)</f>
        <v>1.4982698961937715</v>
      </c>
      <c r="F185" s="44">
        <f>IF(OR($A185="",$B185=""),"",'MPTO_working_2-way'!D184)</f>
        <v>3.0694792742292374</v>
      </c>
      <c r="G185" s="46">
        <f>IF(OR($A185="",$B185=""),"",'MPTO_working_2-way'!E184)</f>
        <v>1.4832133437878678</v>
      </c>
      <c r="H185" s="44">
        <f>IF(OR($A185="",$B185=""),"",'OddsRatio_working_2-way'!M184)</f>
        <v>3.0725478391232723</v>
      </c>
      <c r="I185" s="44">
        <f>IF(OR($A185="",$B185=""),"",'OddsRatio_working_2-way'!N184)</f>
        <v>1.4824979096371642</v>
      </c>
      <c r="J185" s="44">
        <f>IF('Log_working_2-way'!$D184="","",A185^('Log_working_2-way'!$D184))</f>
        <v>3.1027246078987192</v>
      </c>
      <c r="K185" s="46">
        <f>IF('Log_working_2-way'!$D184="","",B185^('Log_working_2-way'!$D184))</f>
        <v>1.4755734518168881</v>
      </c>
      <c r="L185" s="53">
        <f t="shared" si="43"/>
        <v>0.33256351039260967</v>
      </c>
      <c r="M185" s="53">
        <f t="shared" si="44"/>
        <v>0.66743648960739033</v>
      </c>
      <c r="N185" s="54">
        <v>282</v>
      </c>
      <c r="O185" s="54">
        <f t="shared" si="45"/>
        <v>184.42214532871972</v>
      </c>
      <c r="P185" s="54">
        <f t="shared" si="46"/>
        <v>86.166666666666657</v>
      </c>
      <c r="Q185" s="54">
        <f t="shared" si="47"/>
        <v>195.83333333333331</v>
      </c>
      <c r="R185" s="54">
        <f t="shared" si="48"/>
        <v>97.577854671280264</v>
      </c>
      <c r="S185" s="55">
        <f t="shared" si="49"/>
        <v>-11.411188004613592</v>
      </c>
      <c r="T185" s="55">
        <f t="shared" si="50"/>
        <v>-11.411188004613606</v>
      </c>
      <c r="U185" t="s">
        <v>139</v>
      </c>
      <c r="V185" t="s">
        <v>86</v>
      </c>
      <c r="W185" t="s">
        <v>443</v>
      </c>
      <c r="X185" t="s">
        <v>507</v>
      </c>
      <c r="Y185" s="73" t="s">
        <v>474</v>
      </c>
    </row>
    <row r="186" spans="1:25" ht="15" x14ac:dyDescent="0.25">
      <c r="A186">
        <v>2.3199999999999998</v>
      </c>
      <c r="B186">
        <v>1.66</v>
      </c>
      <c r="C186" s="43">
        <f t="shared" si="34"/>
        <v>3.3444121312837582E-2</v>
      </c>
      <c r="D186" s="44">
        <f>IF(OR($A186="",$B186=""),"",A186*'MPTO_working_2-way'!$G185)</f>
        <v>2.3975903614457832</v>
      </c>
      <c r="E186" s="46">
        <f>IF(OR($A186="",$B186=""),"",B186*'MPTO_working_2-way'!$G185)</f>
        <v>1.7155172413793103</v>
      </c>
      <c r="F186" s="44">
        <f>IF(OR($A186="",$B186=""),"",'MPTO_working_2-way'!D185)</f>
        <v>2.4136375031336175</v>
      </c>
      <c r="G186" s="46">
        <f>IF(OR($A186="",$B186=""),"",'MPTO_working_2-way'!E185)</f>
        <v>1.707394928178755</v>
      </c>
      <c r="H186" s="44">
        <f>IF(OR($A186="",$B186=""),"",'OddsRatio_working_2-way'!M185)</f>
        <v>2.4142135623730954</v>
      </c>
      <c r="I186" s="44">
        <f>IF(OR($A186="",$B186=""),"",'OddsRatio_working_2-way'!N185)</f>
        <v>1.7071067811865479</v>
      </c>
      <c r="J186" s="44">
        <f>IF('Log_working_2-way'!$D185="","",A186^('Log_working_2-way'!$D185))</f>
        <v>2.4216287324780335</v>
      </c>
      <c r="K186" s="46">
        <f>IF('Log_working_2-way'!$D185="","",B186^('Log_working_2-way'!$D185))</f>
        <v>1.7034185347793582</v>
      </c>
      <c r="L186" s="53">
        <f t="shared" si="43"/>
        <v>0.41708542713567837</v>
      </c>
      <c r="M186" s="53">
        <f t="shared" si="44"/>
        <v>0.58291457286432158</v>
      </c>
      <c r="N186" s="54">
        <v>283</v>
      </c>
      <c r="O186" s="54">
        <f t="shared" si="45"/>
        <v>161.01724137931032</v>
      </c>
      <c r="P186" s="54">
        <f t="shared" si="46"/>
        <v>112.51807228915662</v>
      </c>
      <c r="Q186" s="54">
        <f t="shared" si="47"/>
        <v>170.48192771084339</v>
      </c>
      <c r="R186" s="54">
        <f t="shared" si="48"/>
        <v>121.98275862068967</v>
      </c>
      <c r="S186" s="55">
        <f t="shared" si="49"/>
        <v>-9.4646863315330734</v>
      </c>
      <c r="T186" s="55">
        <f t="shared" si="50"/>
        <v>-9.4646863315330449</v>
      </c>
      <c r="U186" t="s">
        <v>82</v>
      </c>
      <c r="V186" t="s">
        <v>46</v>
      </c>
      <c r="W186" t="s">
        <v>443</v>
      </c>
      <c r="X186" t="s">
        <v>507</v>
      </c>
      <c r="Y186" s="73" t="s">
        <v>477</v>
      </c>
    </row>
    <row r="187" spans="1:25" ht="15" x14ac:dyDescent="0.25">
      <c r="A187">
        <v>2.1</v>
      </c>
      <c r="B187">
        <v>1.79</v>
      </c>
      <c r="C187" s="43">
        <f t="shared" si="34"/>
        <v>3.4849694067571102E-2</v>
      </c>
      <c r="D187" s="44">
        <f>IF(OR($A187="",$B187=""),"",A187*'MPTO_working_2-way'!$G186)</f>
        <v>2.1731843575418992</v>
      </c>
      <c r="E187" s="46">
        <f>IF(OR($A187="",$B187=""),"",B187*'MPTO_working_2-way'!$G186)</f>
        <v>1.8523809523809522</v>
      </c>
      <c r="F187" s="44">
        <f>IF(OR($A187="",$B187=""),"",'MPTO_working_2-way'!D186)</f>
        <v>2.1797622499275153</v>
      </c>
      <c r="G187" s="46">
        <f>IF(OR($A187="",$B187=""),"",'MPTO_working_2-way'!E186)</f>
        <v>1.8476284099287292</v>
      </c>
      <c r="H187" s="44">
        <f>IF(OR($A187="",$B187=""),"",'OddsRatio_working_2-way'!M186)</f>
        <v>2.1800021454603971</v>
      </c>
      <c r="I187" s="44">
        <f>IF(OR($A187="",$B187=""),"",'OddsRatio_working_2-way'!N186)</f>
        <v>1.8474560862851939</v>
      </c>
      <c r="J187" s="44">
        <f>IF('Log_working_2-way'!$D186="","",A187^('Log_working_2-way'!$D186))</f>
        <v>2.1830172065936067</v>
      </c>
      <c r="K187" s="46">
        <f>IF('Log_working_2-way'!$D186="","",B187^('Log_working_2-way'!$D186))</f>
        <v>1.8452962428833544</v>
      </c>
      <c r="L187" s="53">
        <f t="shared" ref="L187:L228" si="51">(1/D187)</f>
        <v>0.46015424164524427</v>
      </c>
      <c r="M187" s="53">
        <f t="shared" ref="M187:M228" si="52">(1/E187)</f>
        <v>0.53984575835475579</v>
      </c>
      <c r="N187" s="54">
        <v>284</v>
      </c>
      <c r="O187" s="54">
        <f t="shared" ref="O187:O228" si="53">(1/A187)*((N187*A187)-N187)</f>
        <v>148.76190476190473</v>
      </c>
      <c r="P187" s="54">
        <f t="shared" ref="P187:P228" si="54">(1/B187)*((N187*B187)-N187)</f>
        <v>125.34078212290503</v>
      </c>
      <c r="Q187" s="54">
        <f t="shared" ref="Q187:Q228" si="55">(1/B187)*N187</f>
        <v>158.65921787709496</v>
      </c>
      <c r="R187" s="54">
        <f t="shared" ref="R187:R228" si="56">(1/A187)*N187</f>
        <v>135.23809523809524</v>
      </c>
      <c r="S187" s="55">
        <f t="shared" ref="S187:S228" si="57">O187-Q187</f>
        <v>-9.8973131151902294</v>
      </c>
      <c r="T187" s="55">
        <f t="shared" ref="T187:T228" si="58">P187-R187</f>
        <v>-9.8973131151902152</v>
      </c>
      <c r="U187" t="s">
        <v>77</v>
      </c>
      <c r="V187" t="s">
        <v>47</v>
      </c>
      <c r="W187" t="s">
        <v>443</v>
      </c>
      <c r="X187" t="s">
        <v>507</v>
      </c>
      <c r="Y187" s="74" t="s">
        <v>472</v>
      </c>
    </row>
    <row r="188" spans="1:25" s="50" customFormat="1" ht="15" x14ac:dyDescent="0.25">
      <c r="A188">
        <v>2.29</v>
      </c>
      <c r="B188">
        <v>1.68</v>
      </c>
      <c r="C188" s="43">
        <f t="shared" si="34"/>
        <v>3.1919317945518833E-2</v>
      </c>
      <c r="D188" s="44">
        <f>IF(OR($A188="",$B188=""),"",A188*'MPTO_working_2-way'!$G187)</f>
        <v>2.3630952380952381</v>
      </c>
      <c r="E188" s="46">
        <f>IF(OR($A188="",$B188=""),"",B188*'MPTO_working_2-way'!$G187)</f>
        <v>1.7336244541484715</v>
      </c>
      <c r="F188" s="44">
        <f>IF(OR($A188="",$B188=""),"",'MPTO_working_2-way'!D187)</f>
        <v>2.3768688990485605</v>
      </c>
      <c r="G188" s="46">
        <f>IF(OR($A188="",$B188=""),"",'MPTO_working_2-way'!E187)</f>
        <v>1.7262855604415328</v>
      </c>
      <c r="H188" s="44">
        <f>IF(OR($A188="",$B188=""),"",'OddsRatio_working_2-way'!M187)</f>
        <v>2.3773375851727168</v>
      </c>
      <c r="I188" s="44">
        <f>IF(OR($A188="",$B188=""),"",'OddsRatio_working_2-way'!N187)</f>
        <v>1.7260384169902692</v>
      </c>
      <c r="J188" s="44">
        <f>IF('Log_working_2-way'!$D187="","",A188^('Log_working_2-way'!$D187))</f>
        <v>2.3836811049586637</v>
      </c>
      <c r="K188" s="46">
        <f>IF('Log_working_2-way'!$D187="","",B188^('Log_working_2-way'!$D187))</f>
        <v>1.7227098761530257</v>
      </c>
      <c r="L188" s="53">
        <f t="shared" si="51"/>
        <v>0.42317380352644834</v>
      </c>
      <c r="M188" s="53">
        <f t="shared" si="52"/>
        <v>0.57682619647355171</v>
      </c>
      <c r="N188" s="54">
        <v>285</v>
      </c>
      <c r="O188" s="54">
        <f t="shared" si="53"/>
        <v>160.54585152838428</v>
      </c>
      <c r="P188" s="54">
        <f t="shared" si="54"/>
        <v>115.35714285714283</v>
      </c>
      <c r="Q188" s="54">
        <f t="shared" si="55"/>
        <v>169.64285714285714</v>
      </c>
      <c r="R188" s="54">
        <f t="shared" si="56"/>
        <v>124.45414847161572</v>
      </c>
      <c r="S188" s="55">
        <f t="shared" si="57"/>
        <v>-9.097005614472863</v>
      </c>
      <c r="T188" s="55">
        <f t="shared" si="58"/>
        <v>-9.0970056144728915</v>
      </c>
      <c r="U188" t="s">
        <v>277</v>
      </c>
      <c r="V188" t="s">
        <v>79</v>
      </c>
      <c r="W188" t="s">
        <v>443</v>
      </c>
      <c r="X188" t="s">
        <v>507</v>
      </c>
      <c r="Y188" s="73" t="s">
        <v>475</v>
      </c>
    </row>
    <row r="189" spans="1:25" s="50" customFormat="1" ht="15" x14ac:dyDescent="0.25">
      <c r="A189">
        <v>2.4</v>
      </c>
      <c r="B189">
        <v>1.62</v>
      </c>
      <c r="C189" s="43">
        <f t="shared" si="34"/>
        <v>3.3950617283950546E-2</v>
      </c>
      <c r="D189" s="44">
        <f>IF(OR($A189="",$B189=""),"",A189*'MPTO_working_2-way'!$G188)</f>
        <v>2.4814814814814814</v>
      </c>
      <c r="E189" s="46">
        <f>IF(OR($A189="",$B189=""),"",B189*'MPTO_working_2-way'!$G188)</f>
        <v>1.675</v>
      </c>
      <c r="F189" s="44">
        <f>IF(OR($A189="",$B189=""),"",'MPTO_working_2-way'!D188)</f>
        <v>2.5019305019305014</v>
      </c>
      <c r="G189" s="46">
        <f>IF(OR($A189="",$B189=""),"",'MPTO_working_2-way'!E188)</f>
        <v>1.6658097686375322</v>
      </c>
      <c r="H189" s="44">
        <f>IF(OR($A189="",$B189=""),"",'OddsRatio_working_2-way'!M188)</f>
        <v>2.502685767593821</v>
      </c>
      <c r="I189" s="44">
        <f>IF(OR($A189="",$B189=""),"",'OddsRatio_working_2-way'!N188)</f>
        <v>1.6654751256486924</v>
      </c>
      <c r="J189" s="44">
        <f>IF('Log_working_2-way'!$D188="","",A189^('Log_working_2-way'!$D188))</f>
        <v>2.5121786003771214</v>
      </c>
      <c r="K189" s="46">
        <f>IF('Log_working_2-way'!$D188="","",B189^('Log_working_2-way'!$D188))</f>
        <v>1.6612975476246807</v>
      </c>
      <c r="L189" s="53">
        <f t="shared" si="51"/>
        <v>0.40298507462686567</v>
      </c>
      <c r="M189" s="53">
        <f t="shared" si="52"/>
        <v>0.59701492537313428</v>
      </c>
      <c r="N189" s="54">
        <v>286</v>
      </c>
      <c r="O189" s="54">
        <f t="shared" si="53"/>
        <v>166.83333333333334</v>
      </c>
      <c r="P189" s="54">
        <f t="shared" si="54"/>
        <v>109.45679012345681</v>
      </c>
      <c r="Q189" s="54">
        <f t="shared" si="55"/>
        <v>176.54320987654319</v>
      </c>
      <c r="R189" s="54">
        <f t="shared" si="56"/>
        <v>119.16666666666667</v>
      </c>
      <c r="S189" s="55">
        <f t="shared" si="57"/>
        <v>-9.7098765432098446</v>
      </c>
      <c r="T189" s="55">
        <f t="shared" si="58"/>
        <v>-9.7098765432098588</v>
      </c>
      <c r="U189" t="s">
        <v>44</v>
      </c>
      <c r="V189" t="s">
        <v>48</v>
      </c>
      <c r="W189" t="s">
        <v>443</v>
      </c>
      <c r="X189" t="s">
        <v>507</v>
      </c>
      <c r="Y189" s="73" t="s">
        <v>477</v>
      </c>
    </row>
    <row r="190" spans="1:25" s="50" customFormat="1" ht="15" x14ac:dyDescent="0.25">
      <c r="A190">
        <v>2.0699999999999998</v>
      </c>
      <c r="B190">
        <v>1.8</v>
      </c>
      <c r="C190" s="43">
        <f t="shared" si="34"/>
        <v>3.8647342995169254E-2</v>
      </c>
      <c r="D190" s="44">
        <f>IF(OR($A190="",$B190=""),"",A190*'MPTO_working_2-way'!$G189)</f>
        <v>2.1500000000000004</v>
      </c>
      <c r="E190" s="46">
        <f>IF(OR($A190="",$B190=""),"",B190*'MPTO_working_2-way'!$G189)</f>
        <v>1.8695652173913047</v>
      </c>
      <c r="F190" s="44">
        <f>IF(OR($A190="",$B190=""),"",'MPTO_working_2-way'!D189)</f>
        <v>2.15625</v>
      </c>
      <c r="G190" s="46">
        <f>IF(OR($A190="",$B190=""),"",'MPTO_working_2-way'!E189)</f>
        <v>1.8648648648648651</v>
      </c>
      <c r="H190" s="44">
        <f>IF(OR($A190="",$B190=""),"",'OddsRatio_working_2-way'!M189)</f>
        <v>2.1565033506220384</v>
      </c>
      <c r="I190" s="44">
        <f>IF(OR($A190="",$B190=""),"",'OddsRatio_working_2-way'!N189)</f>
        <v>1.8646754023342345</v>
      </c>
      <c r="J190" s="44">
        <f>IF('Log_working_2-way'!$D189="","",A190^('Log_working_2-way'!$D189))</f>
        <v>2.1593762623614712</v>
      </c>
      <c r="K190" s="46">
        <f>IF('Log_working_2-way'!$D189="","",B190^('Log_working_2-way'!$D189))</f>
        <v>1.8625327535713179</v>
      </c>
      <c r="L190" s="53">
        <f t="shared" si="51"/>
        <v>0.46511627906976738</v>
      </c>
      <c r="M190" s="53">
        <f t="shared" si="52"/>
        <v>0.53488372093023251</v>
      </c>
      <c r="N190" s="54">
        <v>287</v>
      </c>
      <c r="O190" s="54">
        <f t="shared" si="53"/>
        <v>148.35265700483089</v>
      </c>
      <c r="P190" s="54">
        <f t="shared" si="54"/>
        <v>127.55555555555557</v>
      </c>
      <c r="Q190" s="54">
        <f t="shared" si="55"/>
        <v>159.44444444444446</v>
      </c>
      <c r="R190" s="54">
        <f t="shared" si="56"/>
        <v>138.64734299516908</v>
      </c>
      <c r="S190" s="55">
        <f t="shared" si="57"/>
        <v>-11.091787439613569</v>
      </c>
      <c r="T190" s="55">
        <f t="shared" si="58"/>
        <v>-11.091787439613512</v>
      </c>
      <c r="U190" t="s">
        <v>281</v>
      </c>
      <c r="V190" t="s">
        <v>295</v>
      </c>
      <c r="W190" t="s">
        <v>454</v>
      </c>
      <c r="X190" t="s">
        <v>507</v>
      </c>
      <c r="Y190" s="73" t="s">
        <v>487</v>
      </c>
    </row>
    <row r="191" spans="1:25" ht="15" x14ac:dyDescent="0.25">
      <c r="A191">
        <v>1.81</v>
      </c>
      <c r="B191">
        <v>2.0499999999999998</v>
      </c>
      <c r="C191" s="43">
        <f t="shared" si="34"/>
        <v>4.0291065894084488E-2</v>
      </c>
      <c r="D191" s="44">
        <f>IF(OR($A191="",$B191=""),"",A191*'MPTO_working_2-way'!$G190)</f>
        <v>1.882926829268293</v>
      </c>
      <c r="E191" s="46">
        <f>IF(OR($A191="",$B191=""),"",B191*'MPTO_working_2-way'!$G190)</f>
        <v>2.132596685082873</v>
      </c>
      <c r="F191" s="44">
        <f>IF(OR($A191="",$B191=""),"",'MPTO_working_2-way'!D190)</f>
        <v>1.8784963928616634</v>
      </c>
      <c r="G191" s="46">
        <f>IF(OR($A191="",$B191=""),"",'MPTO_working_2-way'!E190)</f>
        <v>2.1383086010661287</v>
      </c>
      <c r="H191" s="44">
        <f>IF(OR($A191="",$B191=""),"",'OddsRatio_working_2-way'!M190)</f>
        <v>1.8783100656536802</v>
      </c>
      <c r="I191" s="44">
        <f>IF(OR($A191="",$B191=""),"",'OddsRatio_working_2-way'!N190)</f>
        <v>2.1385500851066221</v>
      </c>
      <c r="J191" s="44">
        <f>IF('Log_working_2-way'!$D190="","",A191^('Log_working_2-way'!$D190))</f>
        <v>1.8762874687184776</v>
      </c>
      <c r="K191" s="46">
        <f>IF('Log_working_2-way'!$D190="","",B191^('Log_working_2-way'!$D190))</f>
        <v>2.1411780217081708</v>
      </c>
      <c r="L191" s="53">
        <f t="shared" si="51"/>
        <v>0.53108808290155429</v>
      </c>
      <c r="M191" s="53">
        <f t="shared" si="52"/>
        <v>0.4689119170984456</v>
      </c>
      <c r="N191" s="54">
        <v>288</v>
      </c>
      <c r="O191" s="54">
        <f t="shared" si="53"/>
        <v>128.88397790055248</v>
      </c>
      <c r="P191" s="54">
        <f t="shared" si="54"/>
        <v>147.51219512195121</v>
      </c>
      <c r="Q191" s="54">
        <f t="shared" si="55"/>
        <v>140.48780487804879</v>
      </c>
      <c r="R191" s="54">
        <f t="shared" si="56"/>
        <v>159.11602209944752</v>
      </c>
      <c r="S191" s="55">
        <f t="shared" si="57"/>
        <v>-11.603826977496311</v>
      </c>
      <c r="T191" s="55">
        <f t="shared" si="58"/>
        <v>-11.603826977496311</v>
      </c>
      <c r="U191" t="s">
        <v>461</v>
      </c>
      <c r="V191" t="s">
        <v>285</v>
      </c>
      <c r="W191" t="s">
        <v>454</v>
      </c>
      <c r="X191" t="s">
        <v>507</v>
      </c>
      <c r="Y191" s="73" t="s">
        <v>474</v>
      </c>
    </row>
    <row r="192" spans="1:25" s="50" customFormat="1" ht="15" x14ac:dyDescent="0.25">
      <c r="A192">
        <v>1.93</v>
      </c>
      <c r="B192">
        <v>1.94</v>
      </c>
      <c r="C192" s="43">
        <f t="shared" si="34"/>
        <v>3.3598632551679941E-2</v>
      </c>
      <c r="D192" s="44">
        <f>IF(OR($A192="",$B192=""),"",A192*'MPTO_working_2-way'!$G191)</f>
        <v>1.9948453608247423</v>
      </c>
      <c r="E192" s="46">
        <f>IF(OR($A192="",$B192=""),"",B192*'MPTO_working_2-way'!$G191)</f>
        <v>2.0051813471502591</v>
      </c>
      <c r="F192" s="44">
        <f>IF(OR($A192="",$B192=""),"",'MPTO_working_2-way'!D191)</f>
        <v>1.9946726333173512</v>
      </c>
      <c r="G192" s="46">
        <f>IF(OR($A192="",$B192=""),"",'MPTO_working_2-way'!E191)</f>
        <v>2.0053558995233249</v>
      </c>
      <c r="H192" s="44">
        <f>IF(OR($A192="",$B192=""),"",'OddsRatio_working_2-way'!M191)</f>
        <v>1.9946666286387909</v>
      </c>
      <c r="I192" s="44">
        <f>IF(OR($A192="",$B192=""),"",'OddsRatio_working_2-way'!N191)</f>
        <v>2.0053619687316817</v>
      </c>
      <c r="J192" s="44">
        <f>IF('Log_working_2-way'!$D191="","",A192^('Log_working_2-way'!$D191))</f>
        <v>1.9945880029745278</v>
      </c>
      <c r="K192" s="46">
        <f>IF('Log_working_2-way'!$D191="","",B192^('Log_working_2-way'!$D191))</f>
        <v>2.0054414461156225</v>
      </c>
      <c r="L192" s="53">
        <f t="shared" si="51"/>
        <v>0.50129198966408273</v>
      </c>
      <c r="M192" s="53">
        <f t="shared" si="52"/>
        <v>0.49870801033591733</v>
      </c>
      <c r="N192" s="54">
        <v>289</v>
      </c>
      <c r="O192" s="54">
        <f t="shared" si="53"/>
        <v>139.25906735751295</v>
      </c>
      <c r="P192" s="54">
        <f t="shared" si="54"/>
        <v>140.03092783505156</v>
      </c>
      <c r="Q192" s="54">
        <f t="shared" si="55"/>
        <v>148.96907216494847</v>
      </c>
      <c r="R192" s="54">
        <f t="shared" si="56"/>
        <v>149.74093264248705</v>
      </c>
      <c r="S192" s="55">
        <f t="shared" si="57"/>
        <v>-9.7100048074355243</v>
      </c>
      <c r="T192" s="55">
        <f t="shared" si="58"/>
        <v>-9.7100048074354959</v>
      </c>
      <c r="U192" t="s">
        <v>284</v>
      </c>
      <c r="V192" t="s">
        <v>498</v>
      </c>
      <c r="W192" t="s">
        <v>454</v>
      </c>
      <c r="X192" t="s">
        <v>507</v>
      </c>
      <c r="Y192" s="73" t="s">
        <v>471</v>
      </c>
    </row>
    <row r="193" spans="1:25" ht="15" x14ac:dyDescent="0.25">
      <c r="A193">
        <v>2.4500000000000002</v>
      </c>
      <c r="B193">
        <v>1.59</v>
      </c>
      <c r="C193" s="43">
        <f t="shared" si="34"/>
        <v>3.7094082916185211E-2</v>
      </c>
      <c r="D193" s="44">
        <f>IF(OR($A193="",$B193=""),"",A193*'MPTO_working_2-way'!$G192)</f>
        <v>2.540880503144654</v>
      </c>
      <c r="E193" s="46">
        <f>IF(OR($A193="",$B193=""),"",B193*'MPTO_working_2-way'!$G192)</f>
        <v>1.6489795918367345</v>
      </c>
      <c r="F193" s="44">
        <f>IF(OR($A193="",$B193=""),"",'MPTO_working_2-way'!D192)</f>
        <v>2.5666282325811234</v>
      </c>
      <c r="G193" s="46">
        <f>IF(OR($A193="",$B193=""),"",'MPTO_working_2-way'!E192)</f>
        <v>1.6383135317001365</v>
      </c>
      <c r="H193" s="44">
        <f>IF(OR($A193="",$B193=""),"",'OddsRatio_working_2-way'!M192)</f>
        <v>2.5676820846855613</v>
      </c>
      <c r="I193" s="44">
        <f>IF(OR($A193="",$B193=""),"",'OddsRatio_working_2-way'!N192)</f>
        <v>1.6378844344582628</v>
      </c>
      <c r="J193" s="44">
        <f>IF('Log_working_2-way'!$D192="","",A193^('Log_working_2-way'!$D192))</f>
        <v>2.5797187686790384</v>
      </c>
      <c r="K193" s="46">
        <f>IF('Log_working_2-way'!$D192="","",B193^('Log_working_2-way'!$D192))</f>
        <v>1.6330240672116592</v>
      </c>
      <c r="L193" s="53">
        <f t="shared" si="51"/>
        <v>0.39356435643564358</v>
      </c>
      <c r="M193" s="53">
        <f t="shared" si="52"/>
        <v>0.60643564356435653</v>
      </c>
      <c r="N193" s="54">
        <v>290</v>
      </c>
      <c r="O193" s="54">
        <f t="shared" si="53"/>
        <v>171.63265306122446</v>
      </c>
      <c r="P193" s="54">
        <f t="shared" si="54"/>
        <v>107.61006289308177</v>
      </c>
      <c r="Q193" s="54">
        <f t="shared" si="55"/>
        <v>182.38993710691824</v>
      </c>
      <c r="R193" s="54">
        <f t="shared" si="56"/>
        <v>118.3673469387755</v>
      </c>
      <c r="S193" s="55">
        <f t="shared" si="57"/>
        <v>-10.75728404569378</v>
      </c>
      <c r="T193" s="55">
        <f t="shared" si="58"/>
        <v>-10.757284045693723</v>
      </c>
      <c r="U193" t="s">
        <v>286</v>
      </c>
      <c r="V193" t="s">
        <v>290</v>
      </c>
      <c r="W193" t="s">
        <v>454</v>
      </c>
      <c r="X193" t="s">
        <v>507</v>
      </c>
      <c r="Y193" s="73" t="s">
        <v>473</v>
      </c>
    </row>
    <row r="194" spans="1:25" ht="15" x14ac:dyDescent="0.25">
      <c r="A194">
        <v>2.0299999999999998</v>
      </c>
      <c r="B194">
        <v>1.85</v>
      </c>
      <c r="C194" s="43">
        <f t="shared" si="34"/>
        <v>3.315137797896428E-2</v>
      </c>
      <c r="D194" s="44">
        <f>IF(OR($A194="",$B194=""),"",A194*'MPTO_working_2-way'!$G193)</f>
        <v>2.0972972972972972</v>
      </c>
      <c r="E194" s="46">
        <f>IF(OR($A194="",$B194=""),"",B194*'MPTO_working_2-way'!$G193)</f>
        <v>1.9113300492610841</v>
      </c>
      <c r="F194" s="44">
        <f>IF(OR($A194="",$B194=""),"",'MPTO_working_2-way'!D193)</f>
        <v>2.1006852188505105</v>
      </c>
      <c r="G194" s="46">
        <f>IF(OR($A194="",$B194=""),"",'MPTO_working_2-way'!E193)</f>
        <v>1.9085249650616189</v>
      </c>
      <c r="H194" s="44">
        <f>IF(OR($A194="",$B194=""),"",'OddsRatio_working_2-way'!M193)</f>
        <v>2.1008018467836762</v>
      </c>
      <c r="I194" s="44">
        <f>IF(OR($A194="",$B194=""),"",'OddsRatio_working_2-way'!N193)</f>
        <v>1.9084287085108012</v>
      </c>
      <c r="J194" s="44">
        <f>IF('Log_working_2-way'!$D193="","",A194^('Log_working_2-way'!$D193))</f>
        <v>2.1023480190539692</v>
      </c>
      <c r="K194" s="46">
        <f>IF('Log_working_2-way'!$D193="","",B194^('Log_working_2-way'!$D193))</f>
        <v>1.9071545307970494</v>
      </c>
      <c r="L194" s="53">
        <f t="shared" si="51"/>
        <v>0.47680412371134023</v>
      </c>
      <c r="M194" s="53">
        <f t="shared" si="52"/>
        <v>0.52319587628865971</v>
      </c>
      <c r="N194" s="54">
        <v>291</v>
      </c>
      <c r="O194" s="54">
        <f t="shared" si="53"/>
        <v>147.6502463054187</v>
      </c>
      <c r="P194" s="54">
        <f t="shared" si="54"/>
        <v>133.70270270270271</v>
      </c>
      <c r="Q194" s="54">
        <f t="shared" si="55"/>
        <v>157.29729729729726</v>
      </c>
      <c r="R194" s="54">
        <f t="shared" si="56"/>
        <v>143.3497536945813</v>
      </c>
      <c r="S194" s="55">
        <f t="shared" si="57"/>
        <v>-9.6470509918785581</v>
      </c>
      <c r="T194" s="55">
        <f t="shared" si="58"/>
        <v>-9.6470509918785865</v>
      </c>
      <c r="U194" t="s">
        <v>297</v>
      </c>
      <c r="V194" t="s">
        <v>302</v>
      </c>
      <c r="W194" t="s">
        <v>449</v>
      </c>
      <c r="X194" t="s">
        <v>507</v>
      </c>
      <c r="Y194" s="73" t="s">
        <v>472</v>
      </c>
    </row>
    <row r="195" spans="1:25" ht="15" x14ac:dyDescent="0.25">
      <c r="A195">
        <v>2.2000000000000002</v>
      </c>
      <c r="B195">
        <v>1.71</v>
      </c>
      <c r="C195" s="43">
        <f t="shared" ref="C195:C258" si="59">IF(OR($A195="",$B195=""),"",(1/A195)+(1/B195)-1)</f>
        <v>3.9340776182881454E-2</v>
      </c>
      <c r="D195" s="44">
        <f>IF(OR($A195="",$B195=""),"",A195*'MPTO_working_2-way'!$G194)</f>
        <v>2.2865497076023393</v>
      </c>
      <c r="E195" s="46">
        <f>IF(OR($A195="",$B195=""),"",B195*'MPTO_working_2-way'!$G194)</f>
        <v>1.7772727272727273</v>
      </c>
      <c r="F195" s="44">
        <f>IF(OR($A195="",$B195=""),"",'MPTO_working_2-way'!D194)</f>
        <v>2.2995110024449881</v>
      </c>
      <c r="G195" s="46">
        <f>IF(OR($A195="",$B195=""),"",'MPTO_working_2-way'!E194)</f>
        <v>1.7695202257761053</v>
      </c>
      <c r="H195" s="44">
        <f>IF(OR($A195="",$B195=""),"",'OddsRatio_working_2-way'!M194)</f>
        <v>2.3000541700523187</v>
      </c>
      <c r="I195" s="44">
        <f>IF(OR($A195="",$B195=""),"",'OddsRatio_working_2-way'!N194)</f>
        <v>1.7691987172809549</v>
      </c>
      <c r="J195" s="44">
        <f>IF('Log_working_2-way'!$D194="","",A195^('Log_working_2-way'!$D194))</f>
        <v>2.3060522808335469</v>
      </c>
      <c r="K195" s="46">
        <f>IF('Log_working_2-way'!$D194="","",B195^('Log_working_2-way'!$D194))</f>
        <v>1.7656661334886148</v>
      </c>
      <c r="L195" s="53">
        <f t="shared" si="51"/>
        <v>0.4373401534526854</v>
      </c>
      <c r="M195" s="53">
        <f t="shared" si="52"/>
        <v>0.5626598465473146</v>
      </c>
      <c r="N195" s="54">
        <v>292</v>
      </c>
      <c r="O195" s="54">
        <f t="shared" si="53"/>
        <v>159.27272727272731</v>
      </c>
      <c r="P195" s="54">
        <f t="shared" si="54"/>
        <v>121.23976608187134</v>
      </c>
      <c r="Q195" s="54">
        <f t="shared" si="55"/>
        <v>170.76023391812865</v>
      </c>
      <c r="R195" s="54">
        <f t="shared" si="56"/>
        <v>132.72727272727272</v>
      </c>
      <c r="S195" s="55">
        <f t="shared" si="57"/>
        <v>-11.487506645401339</v>
      </c>
      <c r="T195" s="55">
        <f t="shared" si="58"/>
        <v>-11.487506645401382</v>
      </c>
      <c r="U195" t="s">
        <v>499</v>
      </c>
      <c r="V195" t="s">
        <v>301</v>
      </c>
      <c r="W195" t="s">
        <v>449</v>
      </c>
      <c r="X195" t="s">
        <v>507</v>
      </c>
      <c r="Y195" s="73" t="s">
        <v>484</v>
      </c>
    </row>
    <row r="196" spans="1:25" ht="15" x14ac:dyDescent="0.25">
      <c r="A196">
        <v>2.11</v>
      </c>
      <c r="B196">
        <v>1.77</v>
      </c>
      <c r="C196" s="43">
        <f t="shared" si="59"/>
        <v>3.8905400701529036E-2</v>
      </c>
      <c r="D196" s="44">
        <f>IF(OR($A196="",$B196=""),"",A196*'MPTO_working_2-way'!$G195)</f>
        <v>2.1920903954802262</v>
      </c>
      <c r="E196" s="46">
        <f>IF(OR($A196="",$B196=""),"",B196*'MPTO_working_2-way'!$G195)</f>
        <v>1.8388625592417065</v>
      </c>
      <c r="F196" s="44">
        <f>IF(OR($A196="",$B196=""),"",'MPTO_working_2-way'!D195)</f>
        <v>2.2003122514507911</v>
      </c>
      <c r="G196" s="46">
        <f>IF(OR($A196="",$B196=""),"",'MPTO_working_2-way'!E195)</f>
        <v>1.8331165484575556</v>
      </c>
      <c r="H196" s="44">
        <f>IF(OR($A196="",$B196=""),"",'OddsRatio_working_2-way'!M195)</f>
        <v>2.2006491750542465</v>
      </c>
      <c r="I196" s="44">
        <f>IF(OR($A196="",$B196=""),"",'OddsRatio_working_2-way'!N195)</f>
        <v>1.8328827610736662</v>
      </c>
      <c r="J196" s="44">
        <f>IF('Log_working_2-way'!$D195="","",A196^('Log_working_2-way'!$D195))</f>
        <v>2.2044360761738599</v>
      </c>
      <c r="K196" s="46">
        <f>IF('Log_working_2-way'!$D195="","",B196^('Log_working_2-way'!$D195))</f>
        <v>1.8302640711133078</v>
      </c>
      <c r="L196" s="53">
        <f t="shared" si="51"/>
        <v>0.45618556701030921</v>
      </c>
      <c r="M196" s="53">
        <f t="shared" si="52"/>
        <v>0.54381443298969068</v>
      </c>
      <c r="N196" s="54">
        <v>293</v>
      </c>
      <c r="O196" s="54">
        <f t="shared" si="53"/>
        <v>154.13744075829385</v>
      </c>
      <c r="P196" s="54">
        <f t="shared" si="54"/>
        <v>127.4632768361582</v>
      </c>
      <c r="Q196" s="54">
        <f t="shared" si="55"/>
        <v>165.5367231638418</v>
      </c>
      <c r="R196" s="54">
        <f t="shared" si="56"/>
        <v>138.86255924170615</v>
      </c>
      <c r="S196" s="55">
        <f t="shared" si="57"/>
        <v>-11.39928240554795</v>
      </c>
      <c r="T196" s="55">
        <f t="shared" si="58"/>
        <v>-11.39928240554795</v>
      </c>
      <c r="U196" t="s">
        <v>500</v>
      </c>
      <c r="V196" t="s">
        <v>501</v>
      </c>
      <c r="W196" t="s">
        <v>449</v>
      </c>
      <c r="X196" t="s">
        <v>507</v>
      </c>
      <c r="Y196" s="73" t="s">
        <v>474</v>
      </c>
    </row>
    <row r="197" spans="1:25" ht="15" x14ac:dyDescent="0.25">
      <c r="A197">
        <v>2.17</v>
      </c>
      <c r="B197">
        <v>1.73</v>
      </c>
      <c r="C197" s="43">
        <f t="shared" si="59"/>
        <v>3.8864175168482618E-2</v>
      </c>
      <c r="D197" s="44">
        <f>IF(OR($A197="",$B197=""),"",A197*'MPTO_working_2-way'!$G196)</f>
        <v>2.254335260115607</v>
      </c>
      <c r="E197" s="46">
        <f>IF(OR($A197="",$B197=""),"",B197*'MPTO_working_2-way'!$G196)</f>
        <v>1.7972350230414749</v>
      </c>
      <c r="F197" s="44">
        <f>IF(OR($A197="",$B197=""),"",'MPTO_working_2-way'!D196)</f>
        <v>2.2655321203343295</v>
      </c>
      <c r="G197" s="46">
        <f>IF(OR($A197="",$B197=""),"",'MPTO_working_2-way'!E196)</f>
        <v>1.7901814453637255</v>
      </c>
      <c r="H197" s="44">
        <f>IF(OR($A197="",$B197=""),"",'OddsRatio_working_2-way'!M196)</f>
        <v>2.2659935726643319</v>
      </c>
      <c r="I197" s="44">
        <f>IF(OR($A197="",$B197=""),"",'OddsRatio_working_2-way'!N196)</f>
        <v>1.789893425679455</v>
      </c>
      <c r="J197" s="44">
        <f>IF('Log_working_2-way'!$D196="","",A197^('Log_working_2-way'!$D196))</f>
        <v>2.2711647318744981</v>
      </c>
      <c r="K197" s="46">
        <f>IF('Log_working_2-way'!$D196="","",B197^('Log_working_2-way'!$D196))</f>
        <v>1.7866801012683895</v>
      </c>
      <c r="L197" s="53">
        <f t="shared" si="51"/>
        <v>0.44358974358974357</v>
      </c>
      <c r="M197" s="53">
        <f t="shared" si="52"/>
        <v>0.55641025641025632</v>
      </c>
      <c r="N197" s="54">
        <v>294</v>
      </c>
      <c r="O197" s="54">
        <f t="shared" si="53"/>
        <v>158.51612903225808</v>
      </c>
      <c r="P197" s="54">
        <f t="shared" si="54"/>
        <v>124.05780346820811</v>
      </c>
      <c r="Q197" s="54">
        <f t="shared" si="55"/>
        <v>169.94219653179192</v>
      </c>
      <c r="R197" s="54">
        <f t="shared" si="56"/>
        <v>135.48387096774195</v>
      </c>
      <c r="S197" s="55">
        <f t="shared" si="57"/>
        <v>-11.426067499533843</v>
      </c>
      <c r="T197" s="55">
        <f t="shared" si="58"/>
        <v>-11.426067499533843</v>
      </c>
      <c r="U197" t="s">
        <v>502</v>
      </c>
      <c r="V197" t="s">
        <v>503</v>
      </c>
      <c r="W197" t="s">
        <v>449</v>
      </c>
      <c r="X197" t="s">
        <v>507</v>
      </c>
      <c r="Y197" s="74" t="s">
        <v>476</v>
      </c>
    </row>
    <row r="198" spans="1:25" ht="15" x14ac:dyDescent="0.25">
      <c r="A198">
        <v>2.04</v>
      </c>
      <c r="B198">
        <v>1.84</v>
      </c>
      <c r="C198" s="43">
        <f t="shared" si="59"/>
        <v>3.3674339300937772E-2</v>
      </c>
      <c r="D198" s="44">
        <f>IF(OR($A198="",$B198=""),"",A198*'MPTO_working_2-way'!$G197)</f>
        <v>2.1086956521739131</v>
      </c>
      <c r="E198" s="46">
        <f>IF(OR($A198="",$B198=""),"",B198*'MPTO_working_2-way'!$G197)</f>
        <v>1.9019607843137256</v>
      </c>
      <c r="F198" s="44">
        <f>IF(OR($A198="",$B198=""),"",'MPTO_working_2-way'!D197)</f>
        <v>2.1125619090499774</v>
      </c>
      <c r="G198" s="46">
        <f>IF(OR($A198="",$B198=""),"",'MPTO_working_2-way'!E197)</f>
        <v>1.8988263860785108</v>
      </c>
      <c r="H198" s="44">
        <f>IF(OR($A198="",$B198=""),"",'OddsRatio_working_2-way'!M197)</f>
        <v>2.1126972805283741</v>
      </c>
      <c r="I198" s="44">
        <f>IF(OR($A198="",$B198=""),"",'OddsRatio_working_2-way'!N197)</f>
        <v>1.8987170342729172</v>
      </c>
      <c r="J198" s="44">
        <f>IF('Log_working_2-way'!$D197="","",A198^('Log_working_2-way'!$D197))</f>
        <v>2.1144632865880677</v>
      </c>
      <c r="K198" s="46">
        <f>IF('Log_working_2-way'!$D197="","",B198^('Log_working_2-way'!$D197))</f>
        <v>1.8972929050551837</v>
      </c>
      <c r="L198" s="53">
        <f t="shared" si="51"/>
        <v>0.47422680412371132</v>
      </c>
      <c r="M198" s="53">
        <f t="shared" si="52"/>
        <v>0.52577319587628868</v>
      </c>
      <c r="N198" s="54">
        <v>295</v>
      </c>
      <c r="O198" s="54">
        <f t="shared" si="53"/>
        <v>150.39215686274508</v>
      </c>
      <c r="P198" s="54">
        <f t="shared" si="54"/>
        <v>134.67391304347828</v>
      </c>
      <c r="Q198" s="54">
        <f t="shared" si="55"/>
        <v>160.32608695652172</v>
      </c>
      <c r="R198" s="54">
        <f t="shared" si="56"/>
        <v>144.60784313725489</v>
      </c>
      <c r="S198" s="55">
        <f t="shared" si="57"/>
        <v>-9.9339300937766382</v>
      </c>
      <c r="T198" s="55">
        <f t="shared" si="58"/>
        <v>-9.9339300937766097</v>
      </c>
      <c r="U198" t="s">
        <v>304</v>
      </c>
      <c r="V198" t="s">
        <v>504</v>
      </c>
      <c r="W198" t="s">
        <v>449</v>
      </c>
      <c r="X198" t="s">
        <v>507</v>
      </c>
      <c r="Y198" s="73" t="s">
        <v>474</v>
      </c>
    </row>
    <row r="199" spans="1:25" ht="15" x14ac:dyDescent="0.25">
      <c r="A199">
        <v>2.15</v>
      </c>
      <c r="B199">
        <v>1.75</v>
      </c>
      <c r="C199" s="43">
        <f t="shared" si="59"/>
        <v>3.6544850498338777E-2</v>
      </c>
      <c r="D199" s="44">
        <f>IF(OR($A199="",$B199=""),"",A199*'MPTO_working_2-way'!$G198)</f>
        <v>2.2285714285714282</v>
      </c>
      <c r="E199" s="46">
        <f>IF(OR($A199="",$B199=""),"",B199*'MPTO_working_2-way'!$G198)</f>
        <v>1.8139534883720929</v>
      </c>
      <c r="F199" s="44">
        <f>IF(OR($A199="",$B199=""),"",'MPTO_working_2-way'!D198)</f>
        <v>2.2379182156133823</v>
      </c>
      <c r="G199" s="46">
        <f>IF(OR($A199="",$B199=""),"",'MPTO_working_2-way'!E198)</f>
        <v>1.8078078078078077</v>
      </c>
      <c r="H199" s="44">
        <f>IF(OR($A199="",$B199=""),"",'OddsRatio_working_2-way'!M198)</f>
        <v>2.2382783747337802</v>
      </c>
      <c r="I199" s="44">
        <f>IF(OR($A199="",$B199=""),"",'OddsRatio_working_2-way'!N198)</f>
        <v>1.8075728530872484</v>
      </c>
      <c r="J199" s="44">
        <f>IF('Log_working_2-way'!$D198="","",A199^('Log_working_2-way'!$D198))</f>
        <v>2.2425796542182517</v>
      </c>
      <c r="K199" s="46">
        <f>IF('Log_working_2-way'!$D198="","",B199^('Log_working_2-way'!$D198))</f>
        <v>1.8047773811563292</v>
      </c>
      <c r="L199" s="53">
        <f t="shared" si="51"/>
        <v>0.44871794871794879</v>
      </c>
      <c r="M199" s="53">
        <f t="shared" si="52"/>
        <v>0.55128205128205132</v>
      </c>
      <c r="N199" s="54">
        <v>296</v>
      </c>
      <c r="O199" s="54">
        <f t="shared" si="53"/>
        <v>158.32558139534882</v>
      </c>
      <c r="P199" s="54">
        <f t="shared" si="54"/>
        <v>126.85714285714285</v>
      </c>
      <c r="Q199" s="54">
        <f t="shared" si="55"/>
        <v>169.14285714285714</v>
      </c>
      <c r="R199" s="54">
        <f t="shared" si="56"/>
        <v>137.67441860465115</v>
      </c>
      <c r="S199" s="55">
        <f t="shared" si="57"/>
        <v>-10.817275747508319</v>
      </c>
      <c r="T199" s="55">
        <f t="shared" si="58"/>
        <v>-10.817275747508305</v>
      </c>
      <c r="U199" t="s">
        <v>306</v>
      </c>
      <c r="V199" t="s">
        <v>299</v>
      </c>
      <c r="W199" t="s">
        <v>449</v>
      </c>
      <c r="X199" t="s">
        <v>507</v>
      </c>
      <c r="Y199" s="73" t="s">
        <v>475</v>
      </c>
    </row>
    <row r="200" spans="1:25" ht="15" x14ac:dyDescent="0.25">
      <c r="A200">
        <v>2.13</v>
      </c>
      <c r="B200">
        <v>1.71</v>
      </c>
      <c r="C200" s="43">
        <f t="shared" si="59"/>
        <v>5.4278889712544132E-2</v>
      </c>
      <c r="D200" s="44">
        <f>IF(OR($A200="",$B200=""),"",A200*'MPTO_working_2-way'!$G199)</f>
        <v>2.2456140350877187</v>
      </c>
      <c r="E200" s="46">
        <f>IF(OR($A200="",$B200=""),"",B200*'MPTO_working_2-way'!$G199)</f>
        <v>1.8028169014084505</v>
      </c>
      <c r="F200" s="44">
        <f>IF(OR($A200="",$B200=""),"",'MPTO_working_2-way'!D199)</f>
        <v>2.2606833628153797</v>
      </c>
      <c r="G200" s="46">
        <f>IF(OR($A200="",$B200=""),"",'MPTO_working_2-way'!E199)</f>
        <v>1.7932205893213202</v>
      </c>
      <c r="H200" s="44">
        <f>IF(OR($A200="",$B200=""),"",'OddsRatio_working_2-way'!M199)</f>
        <v>2.261566207447967</v>
      </c>
      <c r="I200" s="44">
        <f>IF(OR($A200="",$B200=""),"",'OddsRatio_working_2-way'!N199)</f>
        <v>1.7926654931752715</v>
      </c>
      <c r="J200" s="44">
        <f>IF('Log_working_2-way'!$D199="","",A200^('Log_working_2-way'!$D199))</f>
        <v>2.2686393759250199</v>
      </c>
      <c r="K200" s="46">
        <f>IF('Log_working_2-way'!$D199="","",B200^('Log_working_2-way'!$D199))</f>
        <v>1.788246068169419</v>
      </c>
      <c r="L200" s="53">
        <f t="shared" si="51"/>
        <v>0.44531250000000011</v>
      </c>
      <c r="M200" s="53">
        <f t="shared" si="52"/>
        <v>0.55468750000000011</v>
      </c>
      <c r="N200" s="54">
        <v>297</v>
      </c>
      <c r="O200" s="54">
        <f t="shared" si="53"/>
        <v>157.56338028169014</v>
      </c>
      <c r="P200" s="54">
        <f t="shared" si="54"/>
        <v>123.31578947368421</v>
      </c>
      <c r="Q200" s="54">
        <f t="shared" si="55"/>
        <v>173.68421052631578</v>
      </c>
      <c r="R200" s="54">
        <f t="shared" si="56"/>
        <v>139.43661971830986</v>
      </c>
      <c r="S200" s="55">
        <f t="shared" si="57"/>
        <v>-16.120830244625637</v>
      </c>
      <c r="T200" s="55">
        <f t="shared" si="58"/>
        <v>-16.120830244625651</v>
      </c>
      <c r="U200" t="s">
        <v>326</v>
      </c>
      <c r="V200" t="s">
        <v>317</v>
      </c>
      <c r="W200" t="s">
        <v>455</v>
      </c>
      <c r="X200" t="s">
        <v>507</v>
      </c>
      <c r="Y200" s="73" t="s">
        <v>487</v>
      </c>
    </row>
    <row r="201" spans="1:25" ht="15" x14ac:dyDescent="0.25">
      <c r="A201">
        <v>1.83</v>
      </c>
      <c r="B201">
        <v>2.0099999999999998</v>
      </c>
      <c r="C201" s="43">
        <f t="shared" si="59"/>
        <v>4.3960525242639381E-2</v>
      </c>
      <c r="D201" s="44">
        <f>IF(OR($A201="",$B201=""),"",A201*'MPTO_working_2-way'!$G200)</f>
        <v>1.91044776119403</v>
      </c>
      <c r="E201" s="46">
        <f>IF(OR($A201="",$B201=""),"",B201*'MPTO_working_2-way'!$G200)</f>
        <v>2.098360655737705</v>
      </c>
      <c r="F201" s="44">
        <f>IF(OR($A201="",$B201=""),"",'MPTO_working_2-way'!D200)</f>
        <v>1.9066946582691862</v>
      </c>
      <c r="G201" s="46">
        <f>IF(OR($A201="",$B201=""),"",'MPTO_working_2-way'!E200)</f>
        <v>2.1029071263184975</v>
      </c>
      <c r="H201" s="44">
        <f>IF(OR($A201="",$B201=""),"",'OddsRatio_working_2-way'!M200)</f>
        <v>1.9065220230186481</v>
      </c>
      <c r="I201" s="44">
        <f>IF(OR($A201="",$B201=""),"",'OddsRatio_working_2-way'!N200)</f>
        <v>2.1031171605407648</v>
      </c>
      <c r="J201" s="44">
        <f>IF('Log_working_2-way'!$D200="","",A201^('Log_working_2-way'!$D200))</f>
        <v>1.9048027025294283</v>
      </c>
      <c r="K201" s="46">
        <f>IF('Log_working_2-way'!$D200="","",B201^('Log_working_2-way'!$D200))</f>
        <v>2.105213321317545</v>
      </c>
      <c r="L201" s="53">
        <f t="shared" si="51"/>
        <v>0.5234375</v>
      </c>
      <c r="M201" s="53">
        <f t="shared" si="52"/>
        <v>0.4765625</v>
      </c>
      <c r="N201" s="54">
        <v>298</v>
      </c>
      <c r="O201" s="54">
        <f t="shared" si="53"/>
        <v>135.15846994535519</v>
      </c>
      <c r="P201" s="54">
        <f t="shared" si="54"/>
        <v>149.74129353233829</v>
      </c>
      <c r="Q201" s="54">
        <f t="shared" si="55"/>
        <v>148.25870646766171</v>
      </c>
      <c r="R201" s="54">
        <f t="shared" si="56"/>
        <v>162.84153005464478</v>
      </c>
      <c r="S201" s="55">
        <f t="shared" si="57"/>
        <v>-13.100236522306517</v>
      </c>
      <c r="T201" s="55">
        <f t="shared" si="58"/>
        <v>-13.100236522306488</v>
      </c>
      <c r="U201" t="s">
        <v>308</v>
      </c>
      <c r="V201" t="s">
        <v>312</v>
      </c>
      <c r="W201" t="s">
        <v>455</v>
      </c>
      <c r="X201" t="s">
        <v>507</v>
      </c>
      <c r="Y201" s="73" t="s">
        <v>472</v>
      </c>
    </row>
    <row r="202" spans="1:25" ht="15" x14ac:dyDescent="0.25">
      <c r="A202">
        <v>1.9</v>
      </c>
      <c r="B202">
        <v>1.93</v>
      </c>
      <c r="C202" s="43">
        <f t="shared" si="59"/>
        <v>4.445050449959087E-2</v>
      </c>
      <c r="D202" s="44">
        <f>IF(OR($A202="",$B202=""),"",A202*'MPTO_working_2-way'!$G201)</f>
        <v>1.9844559585492225</v>
      </c>
      <c r="E202" s="46">
        <f>IF(OR($A202="",$B202=""),"",B202*'MPTO_working_2-way'!$G201)</f>
        <v>2.0157894736842104</v>
      </c>
      <c r="F202" s="44">
        <f>IF(OR($A202="",$B202=""),"",'MPTO_working_2-way'!D201)</f>
        <v>1.9837706248309437</v>
      </c>
      <c r="G202" s="46">
        <f>IF(OR($A202="",$B202=""),"",'MPTO_working_2-way'!E201)</f>
        <v>2.0164971130052241</v>
      </c>
      <c r="H202" s="44">
        <f>IF(OR($A202="",$B202=""),"",'OddsRatio_working_2-way'!M201)</f>
        <v>1.9837387536759294</v>
      </c>
      <c r="I202" s="44">
        <f>IF(OR($A202="",$B202=""),"",'OddsRatio_working_2-way'!N201)</f>
        <v>2.0165300454651267</v>
      </c>
      <c r="J202" s="44">
        <f>IF('Log_working_2-way'!$D201="","",A202^('Log_working_2-way'!$D201))</f>
        <v>1.9834239894126766</v>
      </c>
      <c r="K202" s="46">
        <f>IF('Log_working_2-way'!$D201="","",B202^('Log_working_2-way'!$D201))</f>
        <v>2.0168554059748378</v>
      </c>
      <c r="L202" s="53">
        <f t="shared" si="51"/>
        <v>0.50391644908616195</v>
      </c>
      <c r="M202" s="53">
        <f t="shared" si="52"/>
        <v>0.49608355091383816</v>
      </c>
      <c r="N202" s="54">
        <v>299</v>
      </c>
      <c r="O202" s="54">
        <f t="shared" si="53"/>
        <v>141.63157894736844</v>
      </c>
      <c r="P202" s="54">
        <f t="shared" si="54"/>
        <v>144.07772020725386</v>
      </c>
      <c r="Q202" s="54">
        <f t="shared" si="55"/>
        <v>154.92227979274614</v>
      </c>
      <c r="R202" s="54">
        <f t="shared" si="56"/>
        <v>157.36842105263156</v>
      </c>
      <c r="S202" s="55">
        <f t="shared" si="57"/>
        <v>-13.2907008453777</v>
      </c>
      <c r="T202" s="55">
        <f t="shared" si="58"/>
        <v>-13.2907008453777</v>
      </c>
      <c r="U202" t="s">
        <v>311</v>
      </c>
      <c r="V202" t="s">
        <v>325</v>
      </c>
      <c r="W202" t="s">
        <v>455</v>
      </c>
      <c r="X202" t="s">
        <v>507</v>
      </c>
      <c r="Y202" s="73" t="s">
        <v>474</v>
      </c>
    </row>
    <row r="203" spans="1:25" ht="15" x14ac:dyDescent="0.25">
      <c r="A203">
        <v>2.38</v>
      </c>
      <c r="B203">
        <v>1.6</v>
      </c>
      <c r="C203" s="43">
        <f t="shared" si="59"/>
        <v>4.5168067226890818E-2</v>
      </c>
      <c r="D203" s="44">
        <f>IF(OR($A203="",$B203=""),"",A203*'MPTO_working_2-way'!$G202)</f>
        <v>2.4874999999999998</v>
      </c>
      <c r="E203" s="46">
        <f>IF(OR($A203="",$B203=""),"",B203*'MPTO_working_2-way'!$G202)</f>
        <v>1.6722689075630255</v>
      </c>
      <c r="F203" s="44">
        <f>IF(OR($A203="",$B203=""),"",'MPTO_working_2-way'!D202)</f>
        <v>2.5151915455746368</v>
      </c>
      <c r="G203" s="46">
        <f>IF(OR($A203="",$B203=""),"",'MPTO_working_2-way'!E202)</f>
        <v>1.65998256320837</v>
      </c>
      <c r="H203" s="44">
        <f>IF(OR($A203="",$B203=""),"",'OddsRatio_working_2-way'!M202)</f>
        <v>2.5165750888103107</v>
      </c>
      <c r="I203" s="44">
        <f>IF(OR($A203="",$B203=""),"",'OddsRatio_working_2-way'!N202)</f>
        <v>1.6593804733957871</v>
      </c>
      <c r="J203" s="44">
        <f>IF('Log_working_2-way'!$D202="","",A203^('Log_working_2-way'!$D202))</f>
        <v>2.5296171842695241</v>
      </c>
      <c r="K203" s="46">
        <f>IF('Log_working_2-way'!$D202="","",B203^('Log_working_2-way'!$D202))</f>
        <v>1.6537583457371505</v>
      </c>
      <c r="L203" s="53">
        <f t="shared" si="51"/>
        <v>0.4020100502512563</v>
      </c>
      <c r="M203" s="53">
        <f t="shared" si="52"/>
        <v>0.59798994974874364</v>
      </c>
      <c r="N203" s="54">
        <v>300</v>
      </c>
      <c r="O203" s="54">
        <f t="shared" si="53"/>
        <v>173.94957983193277</v>
      </c>
      <c r="P203" s="54">
        <f t="shared" si="54"/>
        <v>112.5</v>
      </c>
      <c r="Q203" s="54">
        <f t="shared" si="55"/>
        <v>187.5</v>
      </c>
      <c r="R203" s="54">
        <f t="shared" si="56"/>
        <v>126.05042016806723</v>
      </c>
      <c r="S203" s="55">
        <f t="shared" si="57"/>
        <v>-13.550420168067234</v>
      </c>
      <c r="T203" s="55">
        <f t="shared" si="58"/>
        <v>-13.550420168067234</v>
      </c>
      <c r="U203" t="s">
        <v>316</v>
      </c>
      <c r="V203" t="s">
        <v>321</v>
      </c>
      <c r="W203" t="s">
        <v>455</v>
      </c>
      <c r="X203" t="s">
        <v>507</v>
      </c>
      <c r="Y203" s="73" t="s">
        <v>480</v>
      </c>
    </row>
    <row r="204" spans="1:25" ht="15" x14ac:dyDescent="0.25">
      <c r="A204">
        <v>2.2400000000000002</v>
      </c>
      <c r="B204">
        <v>1.65</v>
      </c>
      <c r="C204" s="43">
        <f t="shared" si="59"/>
        <v>5.2489177489177585E-2</v>
      </c>
      <c r="D204" s="44">
        <f>IF(OR($A204="",$B204=""),"",A204*'MPTO_working_2-way'!$G203)</f>
        <v>2.3575757575757579</v>
      </c>
      <c r="E204" s="46">
        <f>IF(OR($A204="",$B204=""),"",B204*'MPTO_working_2-way'!$G203)</f>
        <v>1.736607142857143</v>
      </c>
      <c r="F204" s="44">
        <f>IF(OR($A204="",$B204=""),"",'MPTO_working_2-way'!D203)</f>
        <v>2.3799098518995501</v>
      </c>
      <c r="G204" s="46">
        <f>IF(OR($A204="",$B204=""),"",'MPTO_working_2-way'!E203)</f>
        <v>1.7246850209986002</v>
      </c>
      <c r="H204" s="44">
        <f>IF(OR($A204="",$B204=""),"",'OddsRatio_working_2-way'!M203)</f>
        <v>2.3811923499977508</v>
      </c>
      <c r="I204" s="44">
        <f>IF(OR($A204="",$B204=""),"",'OddsRatio_working_2-way'!N203)</f>
        <v>1.7240121189504336</v>
      </c>
      <c r="J204" s="44">
        <f>IF('Log_working_2-way'!$D203="","",A204^('Log_working_2-way'!$D203))</f>
        <v>2.3917243382937521</v>
      </c>
      <c r="K204" s="46">
        <f>IF('Log_working_2-way'!$D203="","",B204^('Log_working_2-way'!$D203))</f>
        <v>1.7185330977425686</v>
      </c>
      <c r="L204" s="53">
        <f t="shared" si="51"/>
        <v>0.4241645244215938</v>
      </c>
      <c r="M204" s="53">
        <f t="shared" si="52"/>
        <v>0.57583547557840609</v>
      </c>
      <c r="N204" s="54">
        <v>301</v>
      </c>
      <c r="O204" s="54">
        <f t="shared" si="53"/>
        <v>166.625</v>
      </c>
      <c r="P204" s="54">
        <f t="shared" si="54"/>
        <v>118.57575757575756</v>
      </c>
      <c r="Q204" s="54">
        <f t="shared" si="55"/>
        <v>182.42424242424244</v>
      </c>
      <c r="R204" s="54">
        <f t="shared" si="56"/>
        <v>134.375</v>
      </c>
      <c r="S204" s="55">
        <f t="shared" si="57"/>
        <v>-15.799242424242436</v>
      </c>
      <c r="T204" s="55">
        <f t="shared" si="58"/>
        <v>-15.799242424242436</v>
      </c>
      <c r="U204" t="s">
        <v>310</v>
      </c>
      <c r="V204" t="s">
        <v>323</v>
      </c>
      <c r="W204" t="s">
        <v>455</v>
      </c>
      <c r="X204" t="s">
        <v>507</v>
      </c>
      <c r="Y204" s="73" t="s">
        <v>481</v>
      </c>
    </row>
    <row r="205" spans="1:25" ht="15" x14ac:dyDescent="0.25">
      <c r="A205">
        <v>1.78</v>
      </c>
      <c r="B205">
        <v>2.0499999999999998</v>
      </c>
      <c r="C205" s="43">
        <f t="shared" si="59"/>
        <v>4.9602630857769281E-2</v>
      </c>
      <c r="D205" s="44">
        <f>IF(OR($A205="",$B205=""),"",A205*'MPTO_working_2-way'!$G204)</f>
        <v>1.8682926829268294</v>
      </c>
      <c r="E205" s="46">
        <f>IF(OR($A205="",$B205=""),"",B205*'MPTO_working_2-way'!$G204)</f>
        <v>2.1516853932584268</v>
      </c>
      <c r="F205" s="44">
        <f>IF(OR($A205="",$B205=""),"",'MPTO_working_2-way'!D204)</f>
        <v>1.8622097473845369</v>
      </c>
      <c r="G205" s="46">
        <f>IF(OR($A205="",$B205=""),"",'MPTO_working_2-way'!E204)</f>
        <v>2.1598105948505473</v>
      </c>
      <c r="H205" s="44">
        <f>IF(OR($A205="",$B205=""),"",'OddsRatio_working_2-way'!M204)</f>
        <v>1.8618916073713347</v>
      </c>
      <c r="I205" s="44">
        <f>IF(OR($A205="",$B205=""),"",'OddsRatio_working_2-way'!N204)</f>
        <v>2.1602387022306426</v>
      </c>
      <c r="J205" s="44">
        <f>IF('Log_working_2-way'!$D204="","",A205^('Log_working_2-way'!$D204))</f>
        <v>1.8590957078802146</v>
      </c>
      <c r="K205" s="46">
        <f>IF('Log_working_2-way'!$D204="","",B205^('Log_working_2-way'!$D204))</f>
        <v>2.1640146619594889</v>
      </c>
      <c r="L205" s="53">
        <f t="shared" si="51"/>
        <v>0.53524804177545693</v>
      </c>
      <c r="M205" s="53">
        <f t="shared" si="52"/>
        <v>0.46475195822454313</v>
      </c>
      <c r="N205" s="54">
        <v>302</v>
      </c>
      <c r="O205" s="54">
        <f t="shared" si="53"/>
        <v>132.33707865168543</v>
      </c>
      <c r="P205" s="54">
        <f t="shared" si="54"/>
        <v>154.68292682926827</v>
      </c>
      <c r="Q205" s="54">
        <f t="shared" si="55"/>
        <v>147.31707317073173</v>
      </c>
      <c r="R205" s="54">
        <f t="shared" si="56"/>
        <v>169.66292134831463</v>
      </c>
      <c r="S205" s="55">
        <f t="shared" si="57"/>
        <v>-14.979994519046301</v>
      </c>
      <c r="T205" s="55">
        <f t="shared" si="58"/>
        <v>-14.979994519046357</v>
      </c>
      <c r="U205" t="s">
        <v>505</v>
      </c>
      <c r="V205" t="s">
        <v>320</v>
      </c>
      <c r="W205" t="s">
        <v>455</v>
      </c>
      <c r="X205" t="s">
        <v>507</v>
      </c>
      <c r="Y205" s="73" t="s">
        <v>484</v>
      </c>
    </row>
    <row r="206" spans="1:25" ht="15" x14ac:dyDescent="0.25">
      <c r="A206">
        <v>1.75</v>
      </c>
      <c r="B206">
        <v>2.08</v>
      </c>
      <c r="C206" s="43">
        <f t="shared" si="59"/>
        <v>5.2197802197802012E-2</v>
      </c>
      <c r="D206" s="44">
        <f>IF(OR($A206="",$B206=""),"",A206*'MPTO_working_2-way'!$G205)</f>
        <v>1.8413461538461535</v>
      </c>
      <c r="E206" s="46">
        <f>IF(OR($A206="",$B206=""),"",B206*'MPTO_working_2-way'!$G205)</f>
        <v>2.1885714285714282</v>
      </c>
      <c r="F206" s="44">
        <f>IF(OR($A206="",$B206=""),"",'MPTO_working_2-way'!D205)</f>
        <v>1.8337531486146093</v>
      </c>
      <c r="G206" s="46">
        <f>IF(OR($A206="",$B206=""),"",'MPTO_working_2-way'!E205)</f>
        <v>2.1993957703927487</v>
      </c>
      <c r="H206" s="44">
        <f>IF(OR($A206="",$B206=""),"",'OddsRatio_working_2-way'!M205)</f>
        <v>1.833333333333333</v>
      </c>
      <c r="I206" s="44">
        <f>IF(OR($A206="",$B206=""),"",'OddsRatio_working_2-way'!N205)</f>
        <v>2.1999999999999997</v>
      </c>
      <c r="J206" s="44">
        <f>IF('Log_working_2-way'!$D205="","",A206^('Log_working_2-way'!$D205))</f>
        <v>1.8298388432199988</v>
      </c>
      <c r="K206" s="46">
        <f>IF('Log_working_2-way'!$D205="","",B206^('Log_working_2-way'!$D205))</f>
        <v>2.2050532560252694</v>
      </c>
      <c r="L206" s="53">
        <f t="shared" si="51"/>
        <v>0.54308093994778073</v>
      </c>
      <c r="M206" s="53">
        <f t="shared" si="52"/>
        <v>0.45691906005221938</v>
      </c>
      <c r="N206" s="54">
        <v>303</v>
      </c>
      <c r="O206" s="54">
        <f t="shared" si="53"/>
        <v>129.85714285714286</v>
      </c>
      <c r="P206" s="54">
        <f t="shared" si="54"/>
        <v>157.32692307692307</v>
      </c>
      <c r="Q206" s="54">
        <f t="shared" si="55"/>
        <v>145.67307692307691</v>
      </c>
      <c r="R206" s="54">
        <f t="shared" si="56"/>
        <v>173.14285714285714</v>
      </c>
      <c r="S206" s="55">
        <f t="shared" si="57"/>
        <v>-15.815934065934044</v>
      </c>
      <c r="T206" s="55">
        <f t="shared" si="58"/>
        <v>-15.815934065934073</v>
      </c>
      <c r="U206" t="s">
        <v>313</v>
      </c>
      <c r="V206" t="s">
        <v>322</v>
      </c>
      <c r="W206" t="s">
        <v>455</v>
      </c>
      <c r="X206" t="s">
        <v>507</v>
      </c>
      <c r="Y206" s="73" t="s">
        <v>473</v>
      </c>
    </row>
    <row r="207" spans="1:25" ht="15" x14ac:dyDescent="0.25">
      <c r="A207">
        <v>2.31</v>
      </c>
      <c r="B207">
        <v>1.66</v>
      </c>
      <c r="C207" s="43">
        <f t="shared" si="59"/>
        <v>3.5310071454649705E-2</v>
      </c>
      <c r="D207" s="44">
        <f>IF(OR($A207="",$B207=""),"",A207*'MPTO_working_2-way'!$G206)</f>
        <v>2.3915662650602409</v>
      </c>
      <c r="E207" s="46">
        <f>IF(OR($A207="",$B207=""),"",B207*'MPTO_working_2-way'!$G206)</f>
        <v>1.7186147186147185</v>
      </c>
      <c r="F207" s="44">
        <f>IF(OR($A207="",$B207=""),"",'MPTO_working_2-way'!D206)</f>
        <v>2.4082145324373547</v>
      </c>
      <c r="G207" s="46">
        <f>IF(OR($A207="",$B207=""),"",'MPTO_working_2-way'!E206)</f>
        <v>1.7101190741649199</v>
      </c>
      <c r="H207" s="44">
        <f>IF(OR($A207="",$B207=""),"",'OddsRatio_working_2-way'!M206)</f>
        <v>2.4088465086191913</v>
      </c>
      <c r="I207" s="44">
        <f>IF(OR($A207="",$B207=""),"",'OddsRatio_working_2-way'!N206)</f>
        <v>1.7098005310600506</v>
      </c>
      <c r="J207" s="44">
        <f>IF('Log_working_2-way'!$D206="","",A207^('Log_working_2-way'!$D206))</f>
        <v>2.4165541184191208</v>
      </c>
      <c r="K207" s="46">
        <f>IF('Log_working_2-way'!$D206="","",B207^('Log_working_2-way'!$D206))</f>
        <v>1.7059384368003565</v>
      </c>
      <c r="L207" s="53">
        <f t="shared" si="51"/>
        <v>0.41813602015113349</v>
      </c>
      <c r="M207" s="53">
        <f t="shared" si="52"/>
        <v>0.58186397984886651</v>
      </c>
      <c r="N207" s="54">
        <v>304</v>
      </c>
      <c r="O207" s="54">
        <f t="shared" si="53"/>
        <v>172.39826839826841</v>
      </c>
      <c r="P207" s="54">
        <f t="shared" si="54"/>
        <v>120.86746987951807</v>
      </c>
      <c r="Q207" s="54">
        <f t="shared" si="55"/>
        <v>183.13253012048193</v>
      </c>
      <c r="R207" s="54">
        <f t="shared" si="56"/>
        <v>131.60173160173161</v>
      </c>
      <c r="S207" s="55">
        <f t="shared" si="57"/>
        <v>-10.734261722213517</v>
      </c>
      <c r="T207" s="55">
        <f t="shared" si="58"/>
        <v>-10.734261722213546</v>
      </c>
      <c r="U207" t="s">
        <v>146</v>
      </c>
      <c r="V207" t="s">
        <v>107</v>
      </c>
      <c r="W207" t="s">
        <v>445</v>
      </c>
      <c r="X207" t="s">
        <v>507</v>
      </c>
      <c r="Y207" s="73" t="s">
        <v>472</v>
      </c>
    </row>
    <row r="208" spans="1:25" ht="15" x14ac:dyDescent="0.25">
      <c r="A208">
        <v>1.76</v>
      </c>
      <c r="B208">
        <v>2.11</v>
      </c>
      <c r="C208" s="43">
        <f t="shared" si="59"/>
        <v>4.2115467470917878E-2</v>
      </c>
      <c r="D208" s="44">
        <f>IF(OR($A208="",$B208=""),"",A208*'MPTO_working_2-way'!$G207)</f>
        <v>1.8341232227488156</v>
      </c>
      <c r="E208" s="46">
        <f>IF(OR($A208="",$B208=""),"",B208*'MPTO_working_2-way'!$G207)</f>
        <v>2.1988636363636367</v>
      </c>
      <c r="F208" s="44">
        <f>IF(OR($A208="",$B208=""),"",'MPTO_working_2-way'!D207)</f>
        <v>1.8277389506841228</v>
      </c>
      <c r="G208" s="46">
        <f>IF(OR($A208="",$B208=""),"",'MPTO_working_2-way'!E207)</f>
        <v>2.208110357949816</v>
      </c>
      <c r="H208" s="44">
        <f>IF(OR($A208="",$B208=""),"",'OddsRatio_working_2-way'!M207)</f>
        <v>1.82745675698775</v>
      </c>
      <c r="I208" s="44">
        <f>IF(OR($A208="",$B208=""),"",'OddsRatio_working_2-way'!N207)</f>
        <v>2.208522368758425</v>
      </c>
      <c r="J208" s="44">
        <f>IF('Log_working_2-way'!$D207="","",A208^('Log_working_2-way'!$D207))</f>
        <v>1.8245405741311078</v>
      </c>
      <c r="K208" s="46">
        <f>IF('Log_working_2-way'!$D207="","",B208^('Log_working_2-way'!$D207))</f>
        <v>2.2127965940954506</v>
      </c>
      <c r="L208" s="53">
        <f t="shared" si="51"/>
        <v>0.54521963824289399</v>
      </c>
      <c r="M208" s="53">
        <f t="shared" si="52"/>
        <v>0.4547803617571059</v>
      </c>
      <c r="N208" s="54">
        <v>305</v>
      </c>
      <c r="O208" s="54">
        <f t="shared" si="53"/>
        <v>131.70454545454544</v>
      </c>
      <c r="P208" s="54">
        <f t="shared" si="54"/>
        <v>160.45023696682463</v>
      </c>
      <c r="Q208" s="54">
        <f t="shared" si="55"/>
        <v>144.54976303317537</v>
      </c>
      <c r="R208" s="54">
        <f t="shared" si="56"/>
        <v>173.29545454545456</v>
      </c>
      <c r="S208" s="55">
        <f t="shared" si="57"/>
        <v>-12.845217578629928</v>
      </c>
      <c r="T208" s="55">
        <f t="shared" si="58"/>
        <v>-12.845217578629928</v>
      </c>
      <c r="U208" t="s">
        <v>239</v>
      </c>
      <c r="V208" t="s">
        <v>254</v>
      </c>
      <c r="W208" t="s">
        <v>448</v>
      </c>
      <c r="X208" t="s">
        <v>508</v>
      </c>
      <c r="Y208" s="73" t="s">
        <v>474</v>
      </c>
    </row>
    <row r="209" spans="1:25" ht="15" x14ac:dyDescent="0.25">
      <c r="A209">
        <v>1.67</v>
      </c>
      <c r="B209">
        <v>2.2599999999999998</v>
      </c>
      <c r="C209" s="43">
        <f t="shared" si="59"/>
        <v>4.1280271315775607E-2</v>
      </c>
      <c r="D209" s="44">
        <f>IF(OR($A209="",$B209=""),"",A209*'MPTO_working_2-way'!$G208)</f>
        <v>1.7389380530973453</v>
      </c>
      <c r="E209" s="46">
        <f>IF(OR($A209="",$B209=""),"",B209*'MPTO_working_2-way'!$G208)</f>
        <v>2.3532934131736525</v>
      </c>
      <c r="F209" s="44">
        <f>IF(OR($A209="",$B209=""),"",'MPTO_working_2-way'!D208)</f>
        <v>1.7296182576417214</v>
      </c>
      <c r="G209" s="46">
        <f>IF(OR($A209="",$B209=""),"",'MPTO_working_2-way'!E208)</f>
        <v>2.3705797374536774</v>
      </c>
      <c r="H209" s="44">
        <f>IF(OR($A209="",$B209=""),"",'OddsRatio_working_2-way'!M208)</f>
        <v>1.729209182433979</v>
      </c>
      <c r="I209" s="44">
        <f>IF(OR($A209="",$B209=""),"",'OddsRatio_working_2-way'!N208)</f>
        <v>2.3713486117415123</v>
      </c>
      <c r="J209" s="44">
        <f>IF('Log_working_2-way'!$D208="","",A209^('Log_working_2-way'!$D208))</f>
        <v>1.7249569996766947</v>
      </c>
      <c r="K209" s="46">
        <f>IF('Log_working_2-way'!$D208="","",B209^('Log_working_2-way'!$D208))</f>
        <v>2.3793921576668016</v>
      </c>
      <c r="L209" s="53">
        <f t="shared" si="51"/>
        <v>0.57506361323155208</v>
      </c>
      <c r="M209" s="53">
        <f t="shared" si="52"/>
        <v>0.42493638676844786</v>
      </c>
      <c r="N209" s="54">
        <v>306</v>
      </c>
      <c r="O209" s="54">
        <f t="shared" si="53"/>
        <v>122.76646706586827</v>
      </c>
      <c r="P209" s="54">
        <f t="shared" si="54"/>
        <v>170.60176991150442</v>
      </c>
      <c r="Q209" s="54">
        <f t="shared" si="55"/>
        <v>135.39823008849558</v>
      </c>
      <c r="R209" s="54">
        <f t="shared" si="56"/>
        <v>183.23353293413174</v>
      </c>
      <c r="S209" s="55">
        <f t="shared" si="57"/>
        <v>-12.631763022627311</v>
      </c>
      <c r="T209" s="55">
        <f t="shared" si="58"/>
        <v>-12.631763022627325</v>
      </c>
      <c r="U209" t="s">
        <v>393</v>
      </c>
      <c r="V209" t="s">
        <v>253</v>
      </c>
      <c r="W209" t="s">
        <v>448</v>
      </c>
      <c r="X209" t="s">
        <v>508</v>
      </c>
      <c r="Y209" s="73" t="s">
        <v>471</v>
      </c>
    </row>
    <row r="210" spans="1:25" ht="15" x14ac:dyDescent="0.25">
      <c r="A210">
        <v>2.3199999999999998</v>
      </c>
      <c r="B210">
        <v>1.67</v>
      </c>
      <c r="C210" s="43">
        <f t="shared" si="59"/>
        <v>2.9836877968201669E-2</v>
      </c>
      <c r="D210" s="44">
        <f>IF(OR($A210="",$B210=""),"",A210*'MPTO_working_2-way'!$G209)</f>
        <v>2.3892215568862278</v>
      </c>
      <c r="E210" s="46">
        <f>IF(OR($A210="",$B210=""),"",B210*'MPTO_working_2-way'!$G209)</f>
        <v>1.7198275862068968</v>
      </c>
      <c r="F210" s="44">
        <f>IF(OR($A210="",$B210=""),"",'MPTO_working_2-way'!D209)</f>
        <v>2.4031757846421042</v>
      </c>
      <c r="G210" s="46">
        <f>IF(OR($A210="",$B210=""),"",'MPTO_working_2-way'!E209)</f>
        <v>1.7126690831933518</v>
      </c>
      <c r="H210" s="44">
        <f>IF(OR($A210="",$B210=""),"",'OddsRatio_working_2-way'!M209)</f>
        <v>2.4036200531950747</v>
      </c>
      <c r="I210" s="44">
        <f>IF(OR($A210="",$B210=""),"",'OddsRatio_working_2-way'!N209)</f>
        <v>1.7124435118490151</v>
      </c>
      <c r="J210" s="44">
        <f>IF('Log_working_2-way'!$D209="","",A210^('Log_working_2-way'!$D209))</f>
        <v>2.4100386743042619</v>
      </c>
      <c r="K210" s="46">
        <f>IF('Log_working_2-way'!$D209="","",B210^('Log_working_2-way'!$D209))</f>
        <v>1.7092004057926933</v>
      </c>
      <c r="L210" s="53">
        <f t="shared" si="51"/>
        <v>0.41854636591478689</v>
      </c>
      <c r="M210" s="53">
        <f t="shared" si="52"/>
        <v>0.581453634085213</v>
      </c>
      <c r="N210" s="54">
        <v>307</v>
      </c>
      <c r="O210" s="54">
        <f t="shared" si="53"/>
        <v>174.6724137931034</v>
      </c>
      <c r="P210" s="54">
        <f t="shared" si="54"/>
        <v>123.16766467065865</v>
      </c>
      <c r="Q210" s="54">
        <f t="shared" si="55"/>
        <v>183.83233532934133</v>
      </c>
      <c r="R210" s="54">
        <f t="shared" si="56"/>
        <v>132.32758620689657</v>
      </c>
      <c r="S210" s="55">
        <f t="shared" si="57"/>
        <v>-9.1599215362379312</v>
      </c>
      <c r="T210" s="55">
        <f t="shared" si="58"/>
        <v>-9.1599215362379169</v>
      </c>
      <c r="U210" t="s">
        <v>73</v>
      </c>
      <c r="V210" t="s">
        <v>41</v>
      </c>
      <c r="W210" t="s">
        <v>453</v>
      </c>
      <c r="X210" t="s">
        <v>508</v>
      </c>
      <c r="Y210" s="73" t="s">
        <v>476</v>
      </c>
    </row>
    <row r="211" spans="1:25" ht="15" x14ac:dyDescent="0.25">
      <c r="A211">
        <v>1.68</v>
      </c>
      <c r="B211">
        <v>2.31</v>
      </c>
      <c r="C211" s="43">
        <f t="shared" si="59"/>
        <v>2.813852813852824E-2</v>
      </c>
      <c r="D211" s="44">
        <f>IF(OR($A211="",$B211=""),"",A211*'MPTO_working_2-way'!$G210)</f>
        <v>1.7272727272727273</v>
      </c>
      <c r="E211" s="46">
        <f>IF(OR($A211="",$B211=""),"",B211*'MPTO_working_2-way'!$G210)</f>
        <v>2.3750000000000004</v>
      </c>
      <c r="F211" s="44">
        <f>IF(OR($A211="",$B211=""),"",'MPTO_working_2-way'!D210)</f>
        <v>1.7206703910614525</v>
      </c>
      <c r="G211" s="46">
        <f>IF(OR($A211="",$B211=""),"",'MPTO_working_2-way'!E210)</f>
        <v>2.3875968992248064</v>
      </c>
      <c r="H211" s="44">
        <f>IF(OR($A211="",$B211=""),"",'OddsRatio_working_2-way'!M210)</f>
        <v>1.7204748222288193</v>
      </c>
      <c r="I211" s="44">
        <f>IF(OR($A211="",$B211=""),"",'OddsRatio_working_2-way'!N210)</f>
        <v>2.3879735545878726</v>
      </c>
      <c r="J211" s="44">
        <f>IF('Log_working_2-way'!$D210="","",A211^('Log_working_2-way'!$D210))</f>
        <v>1.7174872145429791</v>
      </c>
      <c r="K211" s="46">
        <f>IF('Log_working_2-way'!$D210="","",B211^('Log_working_2-way'!$D210))</f>
        <v>2.3937530589126359</v>
      </c>
      <c r="L211" s="53">
        <f t="shared" si="51"/>
        <v>0.57894736842105265</v>
      </c>
      <c r="M211" s="53">
        <f t="shared" si="52"/>
        <v>0.42105263157894729</v>
      </c>
      <c r="N211" s="54">
        <v>308</v>
      </c>
      <c r="O211" s="54">
        <f t="shared" si="53"/>
        <v>124.66666666666663</v>
      </c>
      <c r="P211" s="54">
        <f t="shared" si="54"/>
        <v>174.66666666666669</v>
      </c>
      <c r="Q211" s="54">
        <f t="shared" si="55"/>
        <v>133.33333333333334</v>
      </c>
      <c r="R211" s="54">
        <f t="shared" si="56"/>
        <v>183.33333333333334</v>
      </c>
      <c r="S211" s="55">
        <f t="shared" si="57"/>
        <v>-8.666666666666714</v>
      </c>
      <c r="T211" s="55">
        <f t="shared" si="58"/>
        <v>-8.6666666666666572</v>
      </c>
      <c r="U211" t="s">
        <v>134</v>
      </c>
      <c r="V211" t="s">
        <v>68</v>
      </c>
      <c r="W211" t="s">
        <v>453</v>
      </c>
      <c r="X211" t="s">
        <v>508</v>
      </c>
      <c r="Y211" s="73" t="s">
        <v>487</v>
      </c>
    </row>
    <row r="212" spans="1:25" ht="15" x14ac:dyDescent="0.25">
      <c r="A212">
        <v>2.08</v>
      </c>
      <c r="B212">
        <v>1.82</v>
      </c>
      <c r="C212" s="43">
        <f t="shared" si="59"/>
        <v>3.0219780219780112E-2</v>
      </c>
      <c r="D212" s="44">
        <f>IF(OR($A212="",$B212=""),"",A212*'MPTO_working_2-way'!$G211)</f>
        <v>2.1428571428571428</v>
      </c>
      <c r="E212" s="46">
        <f>IF(OR($A212="",$B212=""),"",B212*'MPTO_working_2-way'!$G211)</f>
        <v>1.8749999999999998</v>
      </c>
      <c r="F212" s="44">
        <f>IF(OR($A212="",$B212=""),"",'MPTO_working_2-way'!D211)</f>
        <v>2.1474926253687316</v>
      </c>
      <c r="G212" s="46">
        <f>IF(OR($A212="",$B212=""),"",'MPTO_working_2-way'!E211)</f>
        <v>1.8714652956298199</v>
      </c>
      <c r="H212" s="44">
        <f>IF(OR($A212="",$B212=""),"",'OddsRatio_working_2-way'!M211)</f>
        <v>2.1476380835140083</v>
      </c>
      <c r="I212" s="44">
        <f>IF(OR($A212="",$B212=""),"",'OddsRatio_working_2-way'!N211)</f>
        <v>1.8713548411865626</v>
      </c>
      <c r="J212" s="44">
        <f>IF('Log_working_2-way'!$D211="","",A212^('Log_working_2-way'!$D211))</f>
        <v>2.1497509176455911</v>
      </c>
      <c r="K212" s="46">
        <f>IF('Log_working_2-way'!$D211="","",B212^('Log_working_2-way'!$D211))</f>
        <v>1.8697536002386808</v>
      </c>
      <c r="L212" s="53">
        <f t="shared" si="51"/>
        <v>0.46666666666666667</v>
      </c>
      <c r="M212" s="53">
        <f t="shared" si="52"/>
        <v>0.53333333333333344</v>
      </c>
      <c r="N212" s="54">
        <v>309</v>
      </c>
      <c r="O212" s="54">
        <f t="shared" si="53"/>
        <v>160.44230769230768</v>
      </c>
      <c r="P212" s="54">
        <f t="shared" si="54"/>
        <v>139.2197802197802</v>
      </c>
      <c r="Q212" s="54">
        <f t="shared" si="55"/>
        <v>169.78021978021977</v>
      </c>
      <c r="R212" s="54">
        <f t="shared" si="56"/>
        <v>148.55769230769229</v>
      </c>
      <c r="S212" s="55">
        <f t="shared" si="57"/>
        <v>-9.3379120879120876</v>
      </c>
      <c r="T212" s="55">
        <f t="shared" si="58"/>
        <v>-9.3379120879120876</v>
      </c>
      <c r="U212" t="s">
        <v>208</v>
      </c>
      <c r="V212" t="s">
        <v>37</v>
      </c>
      <c r="W212" t="s">
        <v>443</v>
      </c>
      <c r="X212" t="s">
        <v>508</v>
      </c>
      <c r="Y212" s="73" t="s">
        <v>477</v>
      </c>
    </row>
    <row r="213" spans="1:25" ht="15" x14ac:dyDescent="0.25">
      <c r="A213">
        <v>2.87</v>
      </c>
      <c r="B213">
        <v>1.45</v>
      </c>
      <c r="C213" s="43">
        <f t="shared" si="59"/>
        <v>3.8087228162922093E-2</v>
      </c>
      <c r="D213" s="44">
        <f>IF(OR($A213="",$B213=""),"",A213*'MPTO_working_2-way'!$G212)</f>
        <v>2.9793103448275864</v>
      </c>
      <c r="E213" s="46">
        <f>IF(OR($A213="",$B213=""),"",B213*'MPTO_working_2-way'!$G212)</f>
        <v>1.505226480836237</v>
      </c>
      <c r="F213" s="44">
        <f>IF(OR($A213="",$B213=""),"",'MPTO_working_2-way'!D212)</f>
        <v>3.0359292358198071</v>
      </c>
      <c r="G213" s="46">
        <f>IF(OR($A213="",$B213=""),"",'MPTO_working_2-way'!E212)</f>
        <v>1.4911762071127834</v>
      </c>
      <c r="H213" s="44">
        <f>IF(OR($A213="",$B213=""),"",'OddsRatio_working_2-way'!M212)</f>
        <v>3.0385179801894218</v>
      </c>
      <c r="I213" s="44">
        <f>IF(OR($A213="",$B213=""),"",'OddsRatio_working_2-way'!N212)</f>
        <v>1.4905524551257965</v>
      </c>
      <c r="J213" s="44">
        <f>IF('Log_working_2-way'!$D212="","",A213^('Log_working_2-way'!$D212))</f>
        <v>3.0656854895762686</v>
      </c>
      <c r="K213" s="46">
        <f>IF('Log_working_2-way'!$D212="","",B213^('Log_working_2-way'!$D212))</f>
        <v>1.4841008009425416</v>
      </c>
      <c r="L213" s="53">
        <f t="shared" si="51"/>
        <v>0.33564814814814814</v>
      </c>
      <c r="M213" s="53">
        <f t="shared" si="52"/>
        <v>0.66435185185185186</v>
      </c>
      <c r="N213" s="54">
        <v>310</v>
      </c>
      <c r="O213" s="54">
        <f t="shared" si="53"/>
        <v>201.98606271777004</v>
      </c>
      <c r="P213" s="54">
        <f t="shared" si="54"/>
        <v>96.206896551724142</v>
      </c>
      <c r="Q213" s="54">
        <f t="shared" si="55"/>
        <v>213.79310344827587</v>
      </c>
      <c r="R213" s="54">
        <f t="shared" si="56"/>
        <v>108.01393728222996</v>
      </c>
      <c r="S213" s="55">
        <f t="shared" si="57"/>
        <v>-11.807040730505832</v>
      </c>
      <c r="T213" s="55">
        <f t="shared" si="58"/>
        <v>-11.807040730505818</v>
      </c>
      <c r="U213" t="s">
        <v>76</v>
      </c>
      <c r="V213" t="s">
        <v>80</v>
      </c>
      <c r="W213" t="s">
        <v>443</v>
      </c>
      <c r="X213" t="s">
        <v>508</v>
      </c>
      <c r="Y213" s="73" t="s">
        <v>480</v>
      </c>
    </row>
    <row r="214" spans="1:25" ht="15" x14ac:dyDescent="0.25">
      <c r="A214">
        <v>1.8</v>
      </c>
      <c r="B214">
        <v>2.09</v>
      </c>
      <c r="C214" s="43">
        <f t="shared" si="59"/>
        <v>3.4024455077086735E-2</v>
      </c>
      <c r="D214" s="44">
        <f>IF(OR($A214="",$B214=""),"",A214*'MPTO_working_2-way'!$G213)</f>
        <v>1.8612440191387563</v>
      </c>
      <c r="E214" s="46">
        <f>IF(OR($A214="",$B214=""),"",B214*'MPTO_working_2-way'!$G213)</f>
        <v>2.161111111111111</v>
      </c>
      <c r="F214" s="44">
        <f>IF(OR($A214="",$B214=""),"",'MPTO_working_2-way'!D213)</f>
        <v>1.8568608094768018</v>
      </c>
      <c r="G214" s="46">
        <f>IF(OR($A214="",$B214=""),"",'MPTO_working_2-way'!E213)</f>
        <v>2.1670506912442398</v>
      </c>
      <c r="H214" s="44">
        <f>IF(OR($A214="",$B214=""),"",'OddsRatio_working_2-way'!M213)</f>
        <v>1.8567058737562385</v>
      </c>
      <c r="I214" s="44">
        <f>IF(OR($A214="",$B214=""),"",'OddsRatio_working_2-way'!N213)</f>
        <v>2.1672617529928755</v>
      </c>
      <c r="J214" s="44">
        <f>IF('Log_working_2-way'!$D213="","",A214^('Log_working_2-way'!$D213))</f>
        <v>1.8547149010332622</v>
      </c>
      <c r="K214" s="46">
        <f>IF('Log_working_2-way'!$D213="","",B214^('Log_working_2-way'!$D213))</f>
        <v>2.1699807722915003</v>
      </c>
      <c r="L214" s="53">
        <f t="shared" si="51"/>
        <v>0.53727506426735205</v>
      </c>
      <c r="M214" s="53">
        <f t="shared" si="52"/>
        <v>0.46272493573264784</v>
      </c>
      <c r="N214" s="54">
        <v>311</v>
      </c>
      <c r="O214" s="54">
        <f t="shared" si="53"/>
        <v>138.22222222222226</v>
      </c>
      <c r="P214" s="54">
        <f t="shared" si="54"/>
        <v>162.19617224880386</v>
      </c>
      <c r="Q214" s="54">
        <f t="shared" si="55"/>
        <v>148.8038277511962</v>
      </c>
      <c r="R214" s="54">
        <f t="shared" si="56"/>
        <v>172.77777777777777</v>
      </c>
      <c r="S214" s="55">
        <f t="shared" si="57"/>
        <v>-10.581605528973938</v>
      </c>
      <c r="T214" s="55">
        <f t="shared" si="58"/>
        <v>-10.58160552897391</v>
      </c>
      <c r="U214" t="s">
        <v>85</v>
      </c>
      <c r="V214" t="s">
        <v>42</v>
      </c>
      <c r="W214" t="s">
        <v>443</v>
      </c>
      <c r="X214" t="s">
        <v>508</v>
      </c>
      <c r="Y214" s="73" t="s">
        <v>472</v>
      </c>
    </row>
    <row r="215" spans="1:25" ht="15" x14ac:dyDescent="0.25">
      <c r="A215">
        <v>2.4900000000000002</v>
      </c>
      <c r="B215">
        <v>1.58</v>
      </c>
      <c r="C215" s="43">
        <f t="shared" si="59"/>
        <v>3.4517818107874465E-2</v>
      </c>
      <c r="D215" s="44">
        <f>IF(OR($A215="",$B215=""),"",A215*'MPTO_working_2-way'!$G214)</f>
        <v>2.5759493670886076</v>
      </c>
      <c r="E215" s="46">
        <f>IF(OR($A215="",$B215=""),"",B215*'MPTO_working_2-way'!$G214)</f>
        <v>1.6345381526104417</v>
      </c>
      <c r="F215" s="44">
        <f>IF(OR($A215="",$B215=""),"",'MPTO_working_2-way'!D214)</f>
        <v>2.6018120494676276</v>
      </c>
      <c r="G215" s="46">
        <f>IF(OR($A215="",$B215=""),"",'MPTO_working_2-way'!E214)</f>
        <v>1.6242929689112753</v>
      </c>
      <c r="H215" s="44">
        <f>IF(OR($A215="",$B215=""),"",'OddsRatio_working_2-way'!M214)</f>
        <v>2.6027992754058067</v>
      </c>
      <c r="I215" s="44">
        <f>IF(OR($A215="",$B215=""),"",'OddsRatio_working_2-way'!N214)</f>
        <v>1.6239084427754149</v>
      </c>
      <c r="J215" s="44">
        <f>IF('Log_working_2-way'!$D214="","",A215^('Log_working_2-way'!$D214))</f>
        <v>2.6148709324694677</v>
      </c>
      <c r="K215" s="46">
        <f>IF('Log_working_2-way'!$D214="","",B215^('Log_working_2-way'!$D214))</f>
        <v>1.6192445352091833</v>
      </c>
      <c r="L215" s="53">
        <f t="shared" si="51"/>
        <v>0.3882063882063882</v>
      </c>
      <c r="M215" s="53">
        <f t="shared" si="52"/>
        <v>0.6117936117936118</v>
      </c>
      <c r="N215" s="54">
        <v>312</v>
      </c>
      <c r="O215" s="54">
        <f t="shared" si="53"/>
        <v>186.6987951807229</v>
      </c>
      <c r="P215" s="54">
        <f t="shared" si="54"/>
        <v>114.53164556962027</v>
      </c>
      <c r="Q215" s="54">
        <f t="shared" si="55"/>
        <v>197.46835443037972</v>
      </c>
      <c r="R215" s="54">
        <f t="shared" si="56"/>
        <v>125.30120481927709</v>
      </c>
      <c r="S215" s="55">
        <f t="shared" si="57"/>
        <v>-10.769559249656822</v>
      </c>
      <c r="T215" s="55">
        <f t="shared" si="58"/>
        <v>-10.769559249656822</v>
      </c>
      <c r="U215" t="s">
        <v>81</v>
      </c>
      <c r="V215" t="s">
        <v>278</v>
      </c>
      <c r="W215" t="s">
        <v>443</v>
      </c>
      <c r="X215" t="s">
        <v>508</v>
      </c>
      <c r="Y215" s="74" t="s">
        <v>474</v>
      </c>
    </row>
    <row r="216" spans="1:25" ht="15" x14ac:dyDescent="0.25">
      <c r="A216">
        <v>2.1</v>
      </c>
      <c r="B216">
        <v>1.79</v>
      </c>
      <c r="C216" s="43">
        <f t="shared" si="59"/>
        <v>3.4849694067571102E-2</v>
      </c>
      <c r="D216" s="44">
        <f>IF(OR($A216="",$B216=""),"",A216*'MPTO_working_2-way'!$G215)</f>
        <v>2.1731843575418992</v>
      </c>
      <c r="E216" s="46">
        <f>IF(OR($A216="",$B216=""),"",B216*'MPTO_working_2-way'!$G215)</f>
        <v>1.8523809523809522</v>
      </c>
      <c r="F216" s="44">
        <f>IF(OR($A216="",$B216=""),"",'MPTO_working_2-way'!D215)</f>
        <v>2.1797622499275153</v>
      </c>
      <c r="G216" s="46">
        <f>IF(OR($A216="",$B216=""),"",'MPTO_working_2-way'!E215)</f>
        <v>1.8476284099287292</v>
      </c>
      <c r="H216" s="44">
        <f>IF(OR($A216="",$B216=""),"",'OddsRatio_working_2-way'!M215)</f>
        <v>2.1800021454603971</v>
      </c>
      <c r="I216" s="44">
        <f>IF(OR($A216="",$B216=""),"",'OddsRatio_working_2-way'!N215)</f>
        <v>1.8474560862851939</v>
      </c>
      <c r="J216" s="44">
        <f>IF('Log_working_2-way'!$D215="","",A216^('Log_working_2-way'!$D215))</f>
        <v>2.1830172065936067</v>
      </c>
      <c r="K216" s="46">
        <f>IF('Log_working_2-way'!$D215="","",B216^('Log_working_2-way'!$D215))</f>
        <v>1.8452962428833544</v>
      </c>
      <c r="L216" s="53">
        <f t="shared" si="51"/>
        <v>0.46015424164524427</v>
      </c>
      <c r="M216" s="53">
        <f t="shared" si="52"/>
        <v>0.53984575835475579</v>
      </c>
      <c r="N216" s="54">
        <v>313</v>
      </c>
      <c r="O216" s="54">
        <f t="shared" si="53"/>
        <v>163.95238095238096</v>
      </c>
      <c r="P216" s="54">
        <f t="shared" si="54"/>
        <v>138.13966480446925</v>
      </c>
      <c r="Q216" s="54">
        <f t="shared" si="55"/>
        <v>174.86033519553072</v>
      </c>
      <c r="R216" s="54">
        <f t="shared" si="56"/>
        <v>149.04761904761904</v>
      </c>
      <c r="S216" s="55">
        <f t="shared" si="57"/>
        <v>-10.90795424314976</v>
      </c>
      <c r="T216" s="55">
        <f t="shared" si="58"/>
        <v>-10.907954243149788</v>
      </c>
      <c r="U216" t="s">
        <v>45</v>
      </c>
      <c r="V216" t="s">
        <v>49</v>
      </c>
      <c r="W216" t="s">
        <v>443</v>
      </c>
      <c r="X216" t="s">
        <v>508</v>
      </c>
      <c r="Y216" s="73" t="s">
        <v>472</v>
      </c>
    </row>
    <row r="217" spans="1:25" ht="15" x14ac:dyDescent="0.25">
      <c r="A217">
        <v>1.81</v>
      </c>
      <c r="B217">
        <v>2.08</v>
      </c>
      <c r="C217" s="43">
        <f t="shared" si="59"/>
        <v>3.3255418614534626E-2</v>
      </c>
      <c r="D217" s="44">
        <f>IF(OR($A217="",$B217=""),"",A217*'MPTO_working_2-way'!$G216)</f>
        <v>1.8701923076923077</v>
      </c>
      <c r="E217" s="46">
        <f>IF(OR($A217="",$B217=""),"",B217*'MPTO_working_2-way'!$G216)</f>
        <v>2.1491712707182322</v>
      </c>
      <c r="F217" s="44">
        <f>IF(OR($A217="",$B217=""),"",'MPTO_working_2-way'!D216)</f>
        <v>1.8661643699811639</v>
      </c>
      <c r="G217" s="46">
        <f>IF(OR($A217="",$B217=""),"",'MPTO_working_2-way'!E216)</f>
        <v>2.1545152798443401</v>
      </c>
      <c r="H217" s="44">
        <f>IF(OR($A217="",$B217=""),"",'OddsRatio_working_2-way'!M216)</f>
        <v>1.8660254037844384</v>
      </c>
      <c r="I217" s="44">
        <f>IF(OR($A217="",$B217=""),"",'OddsRatio_working_2-way'!N216)</f>
        <v>2.1547005383792519</v>
      </c>
      <c r="J217" s="44">
        <f>IF('Log_working_2-way'!$D216="","",A217^('Log_working_2-way'!$D216))</f>
        <v>1.8641966683390954</v>
      </c>
      <c r="K217" s="46">
        <f>IF('Log_working_2-way'!$D216="","",B217^('Log_working_2-way'!$D216))</f>
        <v>2.1571440120474694</v>
      </c>
      <c r="L217" s="53">
        <f t="shared" si="51"/>
        <v>0.53470437017994854</v>
      </c>
      <c r="M217" s="53">
        <f t="shared" si="52"/>
        <v>0.46529562982005135</v>
      </c>
      <c r="N217" s="54">
        <v>314</v>
      </c>
      <c r="O217" s="54">
        <f t="shared" si="53"/>
        <v>140.51933701657461</v>
      </c>
      <c r="P217" s="54">
        <f t="shared" si="54"/>
        <v>163.03846153846152</v>
      </c>
      <c r="Q217" s="54">
        <f t="shared" si="55"/>
        <v>150.96153846153845</v>
      </c>
      <c r="R217" s="54">
        <f t="shared" si="56"/>
        <v>173.48066298342542</v>
      </c>
      <c r="S217" s="55">
        <f t="shared" si="57"/>
        <v>-10.442201444963843</v>
      </c>
      <c r="T217" s="55">
        <f t="shared" si="58"/>
        <v>-10.442201444963899</v>
      </c>
      <c r="U217" t="s">
        <v>132</v>
      </c>
      <c r="V217" t="s">
        <v>279</v>
      </c>
      <c r="W217" t="s">
        <v>443</v>
      </c>
      <c r="X217" t="s">
        <v>508</v>
      </c>
      <c r="Y217" s="73" t="s">
        <v>474</v>
      </c>
    </row>
    <row r="218" spans="1:25" ht="15" x14ac:dyDescent="0.25">
      <c r="A218">
        <v>1.87</v>
      </c>
      <c r="B218">
        <v>1.98</v>
      </c>
      <c r="C218" s="43">
        <f t="shared" si="59"/>
        <v>3.9809863339275164E-2</v>
      </c>
      <c r="D218" s="44">
        <f>IF(OR($A218="",$B218=""),"",A218*'MPTO_working_2-way'!$G217)</f>
        <v>1.9444444444444446</v>
      </c>
      <c r="E218" s="46">
        <f>IF(OR($A218="",$B218=""),"",B218*'MPTO_working_2-way'!$G217)</f>
        <v>2.0588235294117649</v>
      </c>
      <c r="F218" s="44">
        <f>IF(OR($A218="",$B218=""),"",'MPTO_working_2-way'!D217)</f>
        <v>1.9422965954991347</v>
      </c>
      <c r="G218" s="46">
        <f>IF(OR($A218="",$B218=""),"",'MPTO_working_2-way'!E217)</f>
        <v>2.0612369871402327</v>
      </c>
      <c r="H218" s="44">
        <f>IF(OR($A218="",$B218=""),"",'OddsRatio_working_2-way'!M217)</f>
        <v>1.9422075684480664</v>
      </c>
      <c r="I218" s="44">
        <f>IF(OR($A218="",$B218=""),"",'OddsRatio_working_2-way'!N217)</f>
        <v>2.0613372610104652</v>
      </c>
      <c r="J218" s="44">
        <f>IF('Log_working_2-way'!$D217="","",A218^('Log_working_2-way'!$D217))</f>
        <v>1.9412260543508966</v>
      </c>
      <c r="K218" s="46">
        <f>IF('Log_working_2-way'!$D217="","",B218^('Log_working_2-way'!$D217))</f>
        <v>2.0624440275290437</v>
      </c>
      <c r="L218" s="53">
        <f t="shared" si="51"/>
        <v>0.51428571428571423</v>
      </c>
      <c r="M218" s="53">
        <f t="shared" si="52"/>
        <v>0.48571428571428565</v>
      </c>
      <c r="N218" s="54">
        <v>315</v>
      </c>
      <c r="O218" s="54">
        <f t="shared" si="53"/>
        <v>146.55080213903744</v>
      </c>
      <c r="P218" s="54">
        <f t="shared" si="54"/>
        <v>155.90909090909093</v>
      </c>
      <c r="Q218" s="54">
        <f t="shared" si="55"/>
        <v>159.09090909090909</v>
      </c>
      <c r="R218" s="54">
        <f t="shared" si="56"/>
        <v>168.44919786096253</v>
      </c>
      <c r="S218" s="55">
        <f t="shared" si="57"/>
        <v>-12.54010695187165</v>
      </c>
      <c r="T218" s="55">
        <f t="shared" si="58"/>
        <v>-12.540106951871593</v>
      </c>
      <c r="U218" t="s">
        <v>84</v>
      </c>
      <c r="V218" t="s">
        <v>83</v>
      </c>
      <c r="W218" t="s">
        <v>454</v>
      </c>
      <c r="X218" t="s">
        <v>508</v>
      </c>
      <c r="Y218" s="73" t="s">
        <v>523</v>
      </c>
    </row>
    <row r="219" spans="1:25" ht="15" x14ac:dyDescent="0.25">
      <c r="A219">
        <v>2.12</v>
      </c>
      <c r="B219">
        <v>1.75</v>
      </c>
      <c r="C219" s="43">
        <f t="shared" si="59"/>
        <v>4.3126684636118462E-2</v>
      </c>
      <c r="D219" s="44">
        <f>IF(OR($A219="",$B219=""),"",A219*'MPTO_working_2-way'!$G218)</f>
        <v>2.2114285714285713</v>
      </c>
      <c r="E219" s="46">
        <f>IF(OR($A219="",$B219=""),"",B219*'MPTO_working_2-way'!$G218)</f>
        <v>1.8254716981132073</v>
      </c>
      <c r="F219" s="44">
        <f>IF(OR($A219="",$B219=""),"",'MPTO_working_2-way'!D218)</f>
        <v>2.2215568862275448</v>
      </c>
      <c r="G219" s="46">
        <f>IF(OR($A219="",$B219=""),"",'MPTO_working_2-way'!E218)</f>
        <v>1.8186274509803919</v>
      </c>
      <c r="H219" s="44">
        <f>IF(OR($A219="",$B219=""),"",'OddsRatio_working_2-way'!M218)</f>
        <v>2.2220201853215569</v>
      </c>
      <c r="I219" s="44">
        <f>IF(OR($A219="",$B219=""),"",'OddsRatio_working_2-way'!N218)</f>
        <v>1.8183170883849711</v>
      </c>
      <c r="J219" s="44">
        <f>IF('Log_working_2-way'!$D218="","",A219^('Log_working_2-way'!$D218))</f>
        <v>2.2267095575120122</v>
      </c>
      <c r="K219" s="46">
        <f>IF('Log_working_2-way'!$D218="","",B219^('Log_working_2-way'!$D218))</f>
        <v>1.8151888879286393</v>
      </c>
      <c r="L219" s="53">
        <f t="shared" si="51"/>
        <v>0.45219638242894061</v>
      </c>
      <c r="M219" s="53">
        <f t="shared" si="52"/>
        <v>0.54780361757105955</v>
      </c>
      <c r="N219" s="54">
        <v>316</v>
      </c>
      <c r="O219" s="54">
        <f t="shared" si="53"/>
        <v>166.9433962264151</v>
      </c>
      <c r="P219" s="54">
        <f t="shared" si="54"/>
        <v>135.42857142857142</v>
      </c>
      <c r="Q219" s="54">
        <f t="shared" si="55"/>
        <v>180.57142857142856</v>
      </c>
      <c r="R219" s="54">
        <f t="shared" si="56"/>
        <v>149.0566037735849</v>
      </c>
      <c r="S219" s="55">
        <f t="shared" si="57"/>
        <v>-13.628032345013452</v>
      </c>
      <c r="T219" s="55">
        <f t="shared" si="58"/>
        <v>-13.62803234501348</v>
      </c>
      <c r="U219" t="s">
        <v>289</v>
      </c>
      <c r="V219" t="s">
        <v>293</v>
      </c>
      <c r="W219" t="s">
        <v>454</v>
      </c>
      <c r="X219" t="s">
        <v>508</v>
      </c>
      <c r="Y219" s="73" t="s">
        <v>484</v>
      </c>
    </row>
    <row r="220" spans="1:25" ht="15" x14ac:dyDescent="0.25">
      <c r="A220">
        <v>1.93</v>
      </c>
      <c r="B220">
        <v>1.93</v>
      </c>
      <c r="C220" s="43">
        <f t="shared" si="59"/>
        <v>3.62694300518136E-2</v>
      </c>
      <c r="D220" s="44">
        <f>IF(OR($A220="",$B220=""),"",A220*'MPTO_working_2-way'!$G219)</f>
        <v>2</v>
      </c>
      <c r="E220" s="46">
        <f>IF(OR($A220="",$B220=""),"",B220*'MPTO_working_2-way'!$G219)</f>
        <v>2</v>
      </c>
      <c r="F220" s="44">
        <f>IF(OR($A220="",$B220=""),"",'MPTO_working_2-way'!D219)</f>
        <v>2.0000000000000004</v>
      </c>
      <c r="G220" s="46">
        <f>IF(OR($A220="",$B220=""),"",'MPTO_working_2-way'!E219)</f>
        <v>2.0000000000000004</v>
      </c>
      <c r="H220" s="44">
        <f>IF(OR($A220="",$B220=""),"",'OddsRatio_working_2-way'!M219)</f>
        <v>2</v>
      </c>
      <c r="I220" s="44">
        <f>IF(OR($A220="",$B220=""),"",'OddsRatio_working_2-way'!N219)</f>
        <v>2</v>
      </c>
      <c r="J220" s="44">
        <f>IF('Log_working_2-way'!$D219="","",A220^('Log_working_2-way'!$D219))</f>
        <v>1.9999999999999618</v>
      </c>
      <c r="K220" s="46">
        <f>IF('Log_working_2-way'!$D219="","",B220^('Log_working_2-way'!$D219))</f>
        <v>1.9999999999999618</v>
      </c>
      <c r="L220" s="53">
        <f t="shared" si="51"/>
        <v>0.5</v>
      </c>
      <c r="M220" s="53">
        <f t="shared" si="52"/>
        <v>0.5</v>
      </c>
      <c r="N220" s="54">
        <v>317</v>
      </c>
      <c r="O220" s="54">
        <f t="shared" si="53"/>
        <v>152.75129533678756</v>
      </c>
      <c r="P220" s="54">
        <f t="shared" si="54"/>
        <v>152.75129533678756</v>
      </c>
      <c r="Q220" s="54">
        <f t="shared" si="55"/>
        <v>164.24870466321246</v>
      </c>
      <c r="R220" s="54">
        <f t="shared" si="56"/>
        <v>164.24870466321246</v>
      </c>
      <c r="S220" s="55">
        <f t="shared" si="57"/>
        <v>-11.497409326424901</v>
      </c>
      <c r="T220" s="55">
        <f t="shared" si="58"/>
        <v>-11.497409326424901</v>
      </c>
      <c r="U220" t="s">
        <v>307</v>
      </c>
      <c r="V220" t="s">
        <v>296</v>
      </c>
      <c r="W220" t="s">
        <v>449</v>
      </c>
      <c r="X220" t="s">
        <v>508</v>
      </c>
      <c r="Y220" s="73" t="s">
        <v>481</v>
      </c>
    </row>
    <row r="221" spans="1:25" ht="15" x14ac:dyDescent="0.25">
      <c r="A221">
        <v>2.09</v>
      </c>
      <c r="B221">
        <v>1.82</v>
      </c>
      <c r="C221" s="43">
        <f t="shared" si="59"/>
        <v>2.7919448972080652E-2</v>
      </c>
      <c r="D221" s="44">
        <f>IF(OR($A221="",$B221=""),"",A221*'MPTO_working_2-way'!$G220)</f>
        <v>2.1483516483516483</v>
      </c>
      <c r="E221" s="46">
        <f>IF(OR($A221="",$B221=""),"",B221*'MPTO_working_2-way'!$G220)</f>
        <v>1.8708133971291869</v>
      </c>
      <c r="F221" s="44">
        <f>IF(OR($A221="",$B221=""),"",'MPTO_working_2-way'!D220)</f>
        <v>2.152810006225593</v>
      </c>
      <c r="G221" s="46">
        <f>IF(OR($A221="",$B221=""),"",'MPTO_working_2-way'!E220)</f>
        <v>1.8674456281604401</v>
      </c>
      <c r="H221" s="44">
        <f>IF(OR($A221="",$B221=""),"",'OddsRatio_working_2-way'!M220)</f>
        <v>2.1529389804681456</v>
      </c>
      <c r="I221" s="44">
        <f>IF(OR($A221="",$B221=""),"",'OddsRatio_working_2-way'!N220)</f>
        <v>1.8673485908108987</v>
      </c>
      <c r="J221" s="44">
        <f>IF('Log_working_2-way'!$D220="","",A221^('Log_working_2-way'!$D220))</f>
        <v>2.1549669469306498</v>
      </c>
      <c r="K221" s="46">
        <f>IF('Log_working_2-way'!$D220="","",B221^('Log_working_2-way'!$D220))</f>
        <v>1.8658256434588982</v>
      </c>
      <c r="L221" s="53">
        <f t="shared" si="51"/>
        <v>0.46547314578005117</v>
      </c>
      <c r="M221" s="53">
        <f t="shared" si="52"/>
        <v>0.53452685421994872</v>
      </c>
      <c r="N221" s="54">
        <v>318</v>
      </c>
      <c r="O221" s="54">
        <f t="shared" si="53"/>
        <v>165.84688995215313</v>
      </c>
      <c r="P221" s="54">
        <f t="shared" si="54"/>
        <v>143.27472527472526</v>
      </c>
      <c r="Q221" s="54">
        <f t="shared" si="55"/>
        <v>174.72527472527472</v>
      </c>
      <c r="R221" s="54">
        <f t="shared" si="56"/>
        <v>152.15311004784689</v>
      </c>
      <c r="S221" s="55">
        <f t="shared" si="57"/>
        <v>-8.8783847731215815</v>
      </c>
      <c r="T221" s="55">
        <f t="shared" si="58"/>
        <v>-8.8783847731216383</v>
      </c>
      <c r="U221" t="s">
        <v>329</v>
      </c>
      <c r="V221" t="s">
        <v>405</v>
      </c>
      <c r="W221" t="s">
        <v>450</v>
      </c>
      <c r="X221" t="s">
        <v>508</v>
      </c>
      <c r="Y221" s="73" t="s">
        <v>524</v>
      </c>
    </row>
    <row r="222" spans="1:25" ht="15" x14ac:dyDescent="0.25">
      <c r="A222">
        <v>2.31</v>
      </c>
      <c r="B222">
        <v>1.61</v>
      </c>
      <c r="C222" s="43">
        <f t="shared" si="59"/>
        <v>5.4018445322792985E-2</v>
      </c>
      <c r="D222" s="44">
        <f>IF(OR($A222="",$B222=""),"",A222*'MPTO_working_2-way'!$G221)</f>
        <v>2.4347826086956519</v>
      </c>
      <c r="E222" s="46">
        <f>IF(OR($A222="",$B222=""),"",B222*'MPTO_working_2-way'!$G221)</f>
        <v>1.6969696969696968</v>
      </c>
      <c r="F222" s="44">
        <f>IF(OR($A222="",$B222=""),"",'MPTO_working_2-way'!D221)</f>
        <v>2.4637143519591929</v>
      </c>
      <c r="G222" s="46">
        <f>IF(OR($A222="",$B222=""),"",'MPTO_working_2-way'!E221)</f>
        <v>1.6831934104229367</v>
      </c>
      <c r="H222" s="44">
        <f>IF(OR($A222="",$B222=""),"",'OddsRatio_working_2-way'!M221)</f>
        <v>2.4654490723346738</v>
      </c>
      <c r="I222" s="44">
        <f>IF(OR($A222="",$B222=""),"",'OddsRatio_working_2-way'!N221)</f>
        <v>1.6823846825375197</v>
      </c>
      <c r="J222" s="44">
        <f>IF('Log_working_2-way'!$D221="","",A222^('Log_working_2-way'!$D221))</f>
        <v>2.4791843192012233</v>
      </c>
      <c r="K222" s="46">
        <f>IF('Log_working_2-way'!$D221="","",B222^('Log_working_2-way'!$D221))</f>
        <v>1.6760482699931432</v>
      </c>
      <c r="L222" s="53">
        <f t="shared" si="51"/>
        <v>0.41071428571428575</v>
      </c>
      <c r="M222" s="53">
        <f t="shared" si="52"/>
        <v>0.5892857142857143</v>
      </c>
      <c r="N222" s="54">
        <v>319</v>
      </c>
      <c r="O222" s="54">
        <f t="shared" si="53"/>
        <v>180.9047619047619</v>
      </c>
      <c r="P222" s="54">
        <f t="shared" si="54"/>
        <v>120.86335403726709</v>
      </c>
      <c r="Q222" s="54">
        <f t="shared" si="55"/>
        <v>198.1366459627329</v>
      </c>
      <c r="R222" s="54">
        <f t="shared" si="56"/>
        <v>138.0952380952381</v>
      </c>
      <c r="S222" s="55">
        <f t="shared" si="57"/>
        <v>-17.231884057971001</v>
      </c>
      <c r="T222" s="55">
        <f t="shared" si="58"/>
        <v>-17.231884057971016</v>
      </c>
      <c r="U222" t="s">
        <v>422</v>
      </c>
      <c r="V222" t="s">
        <v>354</v>
      </c>
      <c r="W222" t="s">
        <v>457</v>
      </c>
      <c r="X222" t="s">
        <v>508</v>
      </c>
      <c r="Y222" s="73" t="s">
        <v>478</v>
      </c>
    </row>
    <row r="223" spans="1:25" ht="15" x14ac:dyDescent="0.25">
      <c r="A223">
        <v>2.13</v>
      </c>
      <c r="B223">
        <v>1.78</v>
      </c>
      <c r="C223" s="43">
        <f t="shared" si="59"/>
        <v>3.128132088410629E-2</v>
      </c>
      <c r="D223" s="44">
        <f>IF(OR($A223="",$B223=""),"",A223*'MPTO_working_2-way'!$G222)</f>
        <v>2.1966292134831464</v>
      </c>
      <c r="E223" s="46">
        <f>IF(OR($A223="",$B223=""),"",B223*'MPTO_working_2-way'!$G222)</f>
        <v>1.8356807511737092</v>
      </c>
      <c r="F223" s="44">
        <f>IF(OR($A223="",$B223=""),"",'MPTO_working_2-way'!D222)</f>
        <v>2.2034055907479515</v>
      </c>
      <c r="G223" s="46">
        <f>IF(OR($A223="",$B223=""),"",'MPTO_working_2-way'!E222)</f>
        <v>1.8309750325976726</v>
      </c>
      <c r="H223" s="44">
        <f>IF(OR($A223="",$B223=""),"",'OddsRatio_working_2-way'!M222)</f>
        <v>2.2036269973367788</v>
      </c>
      <c r="I223" s="44">
        <f>IF(OR($A223="",$B223=""),"",'OddsRatio_working_2-way'!N222)</f>
        <v>1.8308221751528204</v>
      </c>
      <c r="J223" s="44">
        <f>IF('Log_working_2-way'!$D222="","",A223^('Log_working_2-way'!$D222))</f>
        <v>2.2067247005110642</v>
      </c>
      <c r="K223" s="46">
        <f>IF('Log_working_2-way'!$D222="","",B223^('Log_working_2-way'!$D222))</f>
        <v>1.8286894264917752</v>
      </c>
      <c r="L223" s="53">
        <f t="shared" si="51"/>
        <v>0.45524296675191805</v>
      </c>
      <c r="M223" s="53">
        <f t="shared" si="52"/>
        <v>0.54475703324808178</v>
      </c>
      <c r="N223" s="54">
        <v>320</v>
      </c>
      <c r="O223" s="54">
        <f t="shared" si="53"/>
        <v>169.7652582159624</v>
      </c>
      <c r="P223" s="54">
        <f t="shared" si="54"/>
        <v>140.22471910112361</v>
      </c>
      <c r="Q223" s="54">
        <f t="shared" si="55"/>
        <v>179.77528089887642</v>
      </c>
      <c r="R223" s="54">
        <f t="shared" si="56"/>
        <v>150.23474178403757</v>
      </c>
      <c r="S223" s="55">
        <f t="shared" si="57"/>
        <v>-10.010022682914013</v>
      </c>
      <c r="T223" s="55">
        <f t="shared" si="58"/>
        <v>-10.010022682913956</v>
      </c>
      <c r="U223" t="s">
        <v>440</v>
      </c>
      <c r="V223" t="s">
        <v>373</v>
      </c>
      <c r="W223" t="s">
        <v>445</v>
      </c>
      <c r="X223" t="s">
        <v>508</v>
      </c>
      <c r="Y223" s="73" t="s">
        <v>479</v>
      </c>
    </row>
    <row r="224" spans="1:25" ht="15" x14ac:dyDescent="0.25">
      <c r="A224">
        <v>2</v>
      </c>
      <c r="B224">
        <v>1.88</v>
      </c>
      <c r="C224" s="43">
        <f t="shared" si="59"/>
        <v>3.1914893617021267E-2</v>
      </c>
      <c r="D224" s="44">
        <f>IF(OR($A224="",$B224=""),"",A224*'MPTO_working_2-way'!$G223)</f>
        <v>2.0638297872340425</v>
      </c>
      <c r="E224" s="46">
        <f>IF(OR($A224="",$B224=""),"",B224*'MPTO_working_2-way'!$G223)</f>
        <v>1.94</v>
      </c>
      <c r="F224" s="44">
        <f>IF(OR($A224="",$B224=""),"",'MPTO_working_2-way'!D223)</f>
        <v>2.0659340659340657</v>
      </c>
      <c r="G224" s="46">
        <f>IF(OR($A224="",$B224=""),"",'MPTO_working_2-way'!E223)</f>
        <v>1.9381443298969072</v>
      </c>
      <c r="H224" s="44">
        <f>IF(OR($A224="",$B224=""),"",'OddsRatio_working_2-way'!M223)</f>
        <v>2.0660035817780522</v>
      </c>
      <c r="I224" s="44">
        <f>IF(OR($A224="",$B224=""),"",'OddsRatio_working_2-way'!N223)</f>
        <v>1.9380831519646857</v>
      </c>
      <c r="J224" s="44">
        <f>IF('Log_working_2-way'!$D223="","",A224^('Log_working_2-way'!$D223))</f>
        <v>2.0669618454035223</v>
      </c>
      <c r="K224" s="46">
        <f>IF('Log_working_2-way'!$D223="","",B224^('Log_working_2-way'!$D223))</f>
        <v>1.9372406373367297</v>
      </c>
      <c r="L224" s="53">
        <f t="shared" si="51"/>
        <v>0.4845360824742268</v>
      </c>
      <c r="M224" s="53">
        <f t="shared" si="52"/>
        <v>0.51546391752577325</v>
      </c>
      <c r="N224" s="54">
        <v>321</v>
      </c>
      <c r="O224" s="54">
        <f t="shared" si="53"/>
        <v>160.5</v>
      </c>
      <c r="P224" s="54">
        <f t="shared" si="54"/>
        <v>150.25531914893617</v>
      </c>
      <c r="Q224" s="54">
        <f t="shared" si="55"/>
        <v>170.74468085106383</v>
      </c>
      <c r="R224" s="54">
        <f t="shared" si="56"/>
        <v>160.5</v>
      </c>
      <c r="S224" s="55">
        <f t="shared" si="57"/>
        <v>-10.244680851063833</v>
      </c>
      <c r="T224" s="55">
        <f t="shared" si="58"/>
        <v>-10.244680851063833</v>
      </c>
      <c r="U224" t="s">
        <v>374</v>
      </c>
      <c r="V224" t="s">
        <v>381</v>
      </c>
      <c r="W224" t="s">
        <v>459</v>
      </c>
      <c r="X224" t="s">
        <v>508</v>
      </c>
      <c r="Y224" s="73" t="s">
        <v>474</v>
      </c>
    </row>
    <row r="225" spans="1:25" ht="15" x14ac:dyDescent="0.25">
      <c r="A225">
        <v>1.99</v>
      </c>
      <c r="B225">
        <v>1.9</v>
      </c>
      <c r="C225" s="43">
        <f t="shared" si="59"/>
        <v>2.8828352287754377E-2</v>
      </c>
      <c r="D225" s="44">
        <f>IF(OR($A225="",$B225=""),"",A225*'MPTO_working_2-way'!$G224)</f>
        <v>2.0473684210526311</v>
      </c>
      <c r="E225" s="46">
        <f>IF(OR($A225="",$B225=""),"",B225*'MPTO_working_2-way'!$G224)</f>
        <v>1.9547738693467331</v>
      </c>
      <c r="F225" s="44">
        <f>IF(OR($A225="",$B225=""),"",'MPTO_working_2-way'!D224)</f>
        <v>2.0487672717420748</v>
      </c>
      <c r="G225" s="46">
        <f>IF(OR($A225="",$B225=""),"",'MPTO_working_2-way'!E224)</f>
        <v>1.9535003874967702</v>
      </c>
      <c r="H225" s="44">
        <f>IF(OR($A225="",$B225=""),"",'OddsRatio_working_2-way'!M224)</f>
        <v>2.0488088481701512</v>
      </c>
      <c r="I225" s="44">
        <f>IF(OR($A225="",$B225=""),"",'OddsRatio_working_2-way'!N224)</f>
        <v>1.9534625892455926</v>
      </c>
      <c r="J225" s="44">
        <f>IF('Log_working_2-way'!$D224="","",A225^('Log_working_2-way'!$D224))</f>
        <v>2.0494438264048878</v>
      </c>
      <c r="K225" s="46">
        <f>IF('Log_working_2-way'!$D224="","",B225^('Log_working_2-way'!$D224))</f>
        <v>1.9528856855785393</v>
      </c>
      <c r="L225" s="53">
        <f t="shared" si="51"/>
        <v>0.48843187660668391</v>
      </c>
      <c r="M225" s="53">
        <f t="shared" si="52"/>
        <v>0.51156812339331637</v>
      </c>
      <c r="N225" s="54">
        <v>322</v>
      </c>
      <c r="O225" s="54">
        <f t="shared" si="53"/>
        <v>160.19095477386932</v>
      </c>
      <c r="P225" s="54">
        <f t="shared" si="54"/>
        <v>152.52631578947364</v>
      </c>
      <c r="Q225" s="54">
        <f t="shared" si="55"/>
        <v>169.4736842105263</v>
      </c>
      <c r="R225" s="54">
        <f t="shared" si="56"/>
        <v>161.80904522613065</v>
      </c>
      <c r="S225" s="55">
        <f t="shared" si="57"/>
        <v>-9.2827294366569788</v>
      </c>
      <c r="T225" s="55">
        <f t="shared" si="58"/>
        <v>-9.2827294366570072</v>
      </c>
      <c r="U225" t="s">
        <v>375</v>
      </c>
      <c r="V225" t="s">
        <v>463</v>
      </c>
      <c r="W225" t="s">
        <v>459</v>
      </c>
      <c r="X225" t="s">
        <v>508</v>
      </c>
      <c r="Y225" s="73" t="s">
        <v>476</v>
      </c>
    </row>
    <row r="226" spans="1:25" ht="15" x14ac:dyDescent="0.25">
      <c r="A226">
        <v>1.62</v>
      </c>
      <c r="B226">
        <v>2.35</v>
      </c>
      <c r="C226" s="43">
        <f t="shared" si="59"/>
        <v>4.2815865510900997E-2</v>
      </c>
      <c r="D226" s="44">
        <f>IF(OR($A226="",$B226=""),"",A226*'MPTO_working_2-way'!$G225)</f>
        <v>1.6893617021276597</v>
      </c>
      <c r="E226" s="46">
        <f>IF(OR($A226="",$B226=""),"",B226*'MPTO_working_2-way'!$G225)</f>
        <v>2.4506172839506175</v>
      </c>
      <c r="F226" s="44">
        <f>IF(OR($A226="",$B226=""),"",'MPTO_working_2-way'!D225)</f>
        <v>1.6782014547057529</v>
      </c>
      <c r="G226" s="46">
        <f>IF(OR($A226="",$B226=""),"",'MPTO_working_2-way'!E225)</f>
        <v>2.4744881377965555</v>
      </c>
      <c r="H226" s="44">
        <f>IF(OR($A226="",$B226=""),"",'OddsRatio_working_2-way'!M225)</f>
        <v>1.6776866969767514</v>
      </c>
      <c r="I226" s="44">
        <f>IF(OR($A226="",$B226=""),"",'OddsRatio_working_2-way'!N225)</f>
        <v>2.4756081305138942</v>
      </c>
      <c r="J226" s="44">
        <f>IF('Log_working_2-way'!$D225="","",A226^('Log_working_2-way'!$D225))</f>
        <v>1.6725881209900304</v>
      </c>
      <c r="K226" s="46">
        <f>IF('Log_working_2-way'!$D225="","",B226^('Log_working_2-way'!$D225))</f>
        <v>2.4867940256326873</v>
      </c>
      <c r="L226" s="53">
        <f t="shared" si="51"/>
        <v>0.59193954659949621</v>
      </c>
      <c r="M226" s="53">
        <f t="shared" si="52"/>
        <v>0.40806045340050373</v>
      </c>
      <c r="N226" s="54">
        <v>323</v>
      </c>
      <c r="O226" s="54">
        <f t="shared" si="53"/>
        <v>123.61728395061728</v>
      </c>
      <c r="P226" s="54">
        <f t="shared" si="54"/>
        <v>185.55319148936172</v>
      </c>
      <c r="Q226" s="54">
        <f t="shared" si="55"/>
        <v>137.44680851063831</v>
      </c>
      <c r="R226" s="54">
        <f t="shared" si="56"/>
        <v>199.38271604938271</v>
      </c>
      <c r="S226" s="55">
        <f t="shared" si="57"/>
        <v>-13.829524560021028</v>
      </c>
      <c r="T226" s="55">
        <f t="shared" si="58"/>
        <v>-13.829524560020985</v>
      </c>
      <c r="U226" t="s">
        <v>384</v>
      </c>
      <c r="V226" t="s">
        <v>385</v>
      </c>
      <c r="W226" t="s">
        <v>460</v>
      </c>
      <c r="X226" t="s">
        <v>508</v>
      </c>
      <c r="Y226" s="73" t="s">
        <v>484</v>
      </c>
    </row>
    <row r="227" spans="1:25" ht="15" x14ac:dyDescent="0.25">
      <c r="A227">
        <v>2.08</v>
      </c>
      <c r="B227">
        <v>1.83</v>
      </c>
      <c r="C227" s="43">
        <f t="shared" si="59"/>
        <v>2.7217318200924545E-2</v>
      </c>
      <c r="D227" s="44">
        <f>IF(OR($A227="",$B227=""),"",A227*'MPTO_working_2-way'!$G226)</f>
        <v>2.136612021857923</v>
      </c>
      <c r="E227" s="46">
        <f>IF(OR($A227="",$B227=""),"",B227*'MPTO_working_2-way'!$G226)</f>
        <v>1.8798076923076921</v>
      </c>
      <c r="F227" s="44">
        <f>IF(OR($A227="",$B227=""),"",'MPTO_working_2-way'!D226)</f>
        <v>2.1405916094927453</v>
      </c>
      <c r="G227" s="46">
        <f>IF(OR($A227="",$B227=""),"",'MPTO_working_2-way'!E226)</f>
        <v>1.8767379942806428</v>
      </c>
      <c r="H227" s="44">
        <f>IF(OR($A227="",$B227=""),"",'OddsRatio_working_2-way'!M226)</f>
        <v>2.1407036509440598</v>
      </c>
      <c r="I227" s="44">
        <f>IF(OR($A227="",$B227=""),"",'OddsRatio_working_2-way'!N226)</f>
        <v>1.8766518798921943</v>
      </c>
      <c r="J227" s="44">
        <f>IF('Log_working_2-way'!$D226="","",A227^('Log_working_2-way'!$D226))</f>
        <v>2.1425119645428072</v>
      </c>
      <c r="K227" s="46">
        <f>IF('Log_working_2-way'!$D226="","",B227^('Log_working_2-way'!$D226))</f>
        <v>1.875264356990918</v>
      </c>
      <c r="L227" s="53">
        <f t="shared" si="51"/>
        <v>0.46803069053708451</v>
      </c>
      <c r="M227" s="53">
        <f t="shared" si="52"/>
        <v>0.53196930946291565</v>
      </c>
      <c r="N227" s="54">
        <v>324</v>
      </c>
      <c r="O227" s="54">
        <f t="shared" si="53"/>
        <v>168.23076923076925</v>
      </c>
      <c r="P227" s="54">
        <f t="shared" si="54"/>
        <v>146.95081967213116</v>
      </c>
      <c r="Q227" s="54">
        <f t="shared" si="55"/>
        <v>177.04918032786884</v>
      </c>
      <c r="R227" s="54">
        <f t="shared" si="56"/>
        <v>155.76923076923075</v>
      </c>
      <c r="S227" s="55">
        <f t="shared" si="57"/>
        <v>-8.8184110970995846</v>
      </c>
      <c r="T227" s="55">
        <f t="shared" si="58"/>
        <v>-8.8184110970995846</v>
      </c>
      <c r="U227" t="s">
        <v>153</v>
      </c>
      <c r="V227" t="s">
        <v>57</v>
      </c>
      <c r="W227" t="s">
        <v>446</v>
      </c>
      <c r="X227" t="s">
        <v>508</v>
      </c>
      <c r="Y227" s="73" t="s">
        <v>476</v>
      </c>
    </row>
    <row r="228" spans="1:25" s="28" customFormat="1" ht="15" x14ac:dyDescent="0.25">
      <c r="A228" s="23">
        <v>2.65</v>
      </c>
      <c r="B228" s="23">
        <v>1.51</v>
      </c>
      <c r="C228" s="24">
        <f t="shared" si="59"/>
        <v>3.9610146195176998E-2</v>
      </c>
      <c r="D228" s="25">
        <f>IF(OR($A228="",$B228=""),"",A228*'MPTO_working_2-way'!$G227)</f>
        <v>2.7549668874172188</v>
      </c>
      <c r="E228" s="27">
        <f>IF(OR($A228="",$B228=""),"",B228*'MPTO_working_2-way'!$G227)</f>
        <v>1.5698113207547173</v>
      </c>
      <c r="F228" s="25">
        <f>IF(OR($A228="",$B228=""),"",'MPTO_working_2-way'!D227)</f>
        <v>2.7967849030228904</v>
      </c>
      <c r="G228" s="27">
        <f>IF(OR($A228="",$B228=""),"",'MPTO_working_2-way'!E227)</f>
        <v>1.5565496450452205</v>
      </c>
      <c r="H228" s="25">
        <f>IF(OR($A228="",$B228=""),"",'OddsRatio_working_2-way'!M227)</f>
        <v>2.7986923354612547</v>
      </c>
      <c r="I228" s="25">
        <f>IF(OR($A228="",$B228=""),"",'OddsRatio_working_2-way'!N227)</f>
        <v>1.5559594491425695</v>
      </c>
      <c r="J228" s="25">
        <f>IF('Log_working_2-way'!$D227="","",A228^('Log_working_2-way'!$D227))</f>
        <v>2.8185447427650114</v>
      </c>
      <c r="K228" s="27">
        <f>IF('Log_working_2-way'!$D227="","",B228^('Log_working_2-way'!$D227))</f>
        <v>1.5498902372228578</v>
      </c>
      <c r="L228" s="78">
        <f t="shared" si="51"/>
        <v>0.36298076923076922</v>
      </c>
      <c r="M228" s="78">
        <f t="shared" si="52"/>
        <v>0.63701923076923062</v>
      </c>
      <c r="N228" s="79">
        <v>325</v>
      </c>
      <c r="O228" s="79">
        <f t="shared" si="53"/>
        <v>202.35849056603774</v>
      </c>
      <c r="P228" s="79">
        <f t="shared" si="54"/>
        <v>109.76821192052981</v>
      </c>
      <c r="Q228" s="79">
        <f t="shared" si="55"/>
        <v>215.23178807947022</v>
      </c>
      <c r="R228" s="79">
        <f t="shared" si="56"/>
        <v>122.64150943396227</v>
      </c>
      <c r="S228" s="80">
        <f t="shared" si="57"/>
        <v>-12.873297513432476</v>
      </c>
      <c r="T228" s="80">
        <f t="shared" si="58"/>
        <v>-12.873297513432462</v>
      </c>
      <c r="U228" s="23" t="s">
        <v>151</v>
      </c>
      <c r="V228" s="23" t="s">
        <v>161</v>
      </c>
      <c r="W228" s="23" t="s">
        <v>447</v>
      </c>
      <c r="X228" s="23" t="s">
        <v>508</v>
      </c>
      <c r="Y228" s="77" t="s">
        <v>472</v>
      </c>
    </row>
    <row r="229" spans="1:25" ht="15" x14ac:dyDescent="0.25">
      <c r="A229">
        <v>1.85</v>
      </c>
      <c r="B229">
        <v>2.0299999999999998</v>
      </c>
      <c r="C229" s="43">
        <f t="shared" si="59"/>
        <v>3.315137797896428E-2</v>
      </c>
      <c r="D229" s="44">
        <f>IF(OR($A229="",$B229=""),"",A229*'MPTO_working_2-way'!$G228)</f>
        <v>1.9113300492610841</v>
      </c>
      <c r="E229" s="46">
        <f>IF(OR($A229="",$B229=""),"",B229*'MPTO_working_2-way'!$G228)</f>
        <v>2.0972972972972972</v>
      </c>
      <c r="F229" s="44">
        <f>IF(OR($A229="",$B229=""),"",'MPTO_working_2-way'!D228)</f>
        <v>1.9085249650616189</v>
      </c>
      <c r="G229" s="46">
        <f>IF(OR($A229="",$B229=""),"",'MPTO_working_2-way'!E228)</f>
        <v>2.1006852188505105</v>
      </c>
      <c r="H229" s="44">
        <f>IF(OR($A229="",$B229=""),"",'OddsRatio_working_2-way'!M228)</f>
        <v>1.9084287085108012</v>
      </c>
      <c r="I229" s="44">
        <f>IF(OR($A229="",$B229=""),"",'OddsRatio_working_2-way'!N228)</f>
        <v>2.1008018467836762</v>
      </c>
      <c r="J229" s="44">
        <f>IF('Log_working_2-way'!$D228="","",A229^('Log_working_2-way'!$D228))</f>
        <v>1.9071545307970494</v>
      </c>
      <c r="K229" s="46">
        <f>IF('Log_working_2-way'!$D228="","",B229^('Log_working_2-way'!$D228))</f>
        <v>2.1023480190539692</v>
      </c>
      <c r="L229" s="53">
        <f t="shared" ref="L229:L235" si="60">(1/D229)</f>
        <v>0.52319587628865971</v>
      </c>
      <c r="M229" s="53">
        <f t="shared" ref="M229:M235" si="61">(1/E229)</f>
        <v>0.47680412371134023</v>
      </c>
      <c r="N229" s="54">
        <v>326</v>
      </c>
      <c r="O229" s="54">
        <f t="shared" ref="O229:O235" si="62">(1/A229)*((N229*A229)-N229)</f>
        <v>149.78378378378378</v>
      </c>
      <c r="P229" s="54">
        <f t="shared" ref="P229:P235" si="63">(1/B229)*((N229*B229)-N229)</f>
        <v>165.40886699507391</v>
      </c>
      <c r="Q229" s="54">
        <f t="shared" ref="Q229:Q235" si="64">(1/B229)*N229</f>
        <v>160.59113300492612</v>
      </c>
      <c r="R229" s="54">
        <f t="shared" ref="R229:R235" si="65">(1/A229)*N229</f>
        <v>176.2162162162162</v>
      </c>
      <c r="S229" s="55">
        <f t="shared" ref="S229:S235" si="66">O229-Q229</f>
        <v>-10.807349221142346</v>
      </c>
      <c r="T229" s="55">
        <f t="shared" ref="T229:T235" si="67">P229-R229</f>
        <v>-10.807349221142289</v>
      </c>
      <c r="U229" t="s">
        <v>252</v>
      </c>
      <c r="V229" t="s">
        <v>395</v>
      </c>
      <c r="W229" t="s">
        <v>448</v>
      </c>
      <c r="X229" t="s">
        <v>519</v>
      </c>
    </row>
    <row r="230" spans="1:25" ht="15" x14ac:dyDescent="0.25">
      <c r="A230">
        <v>1.99</v>
      </c>
      <c r="B230">
        <v>1.92</v>
      </c>
      <c r="C230" s="43">
        <f t="shared" si="59"/>
        <v>2.3345896147403788E-2</v>
      </c>
      <c r="D230" s="44">
        <f>IF(OR($A230="",$B230=""),"",A230*'MPTO_working_2-way'!$G229)</f>
        <v>2.0364583333333335</v>
      </c>
      <c r="E230" s="46">
        <f>IF(OR($A230="",$B230=""),"",B230*'MPTO_working_2-way'!$G229)</f>
        <v>1.9648241206030153</v>
      </c>
      <c r="F230" s="44">
        <f>IF(OR($A230="",$B230=""),"",'MPTO_working_2-way'!D229)</f>
        <v>2.0373253705876082</v>
      </c>
      <c r="G230" s="46">
        <f>IF(OR($A230="",$B230=""),"",'MPTO_working_2-way'!E229)</f>
        <v>1.9640176827387685</v>
      </c>
      <c r="H230" s="44">
        <f>IF(OR($A230="",$B230=""),"",'OddsRatio_working_2-way'!M229)</f>
        <v>2.0373461122121879</v>
      </c>
      <c r="I230" s="44">
        <f>IF(OR($A230="",$B230=""),"",'OddsRatio_working_2-way'!N229)</f>
        <v>1.9639984073082948</v>
      </c>
      <c r="J230" s="44">
        <f>IF('Log_working_2-way'!$D229="","",A230^('Log_working_2-way'!$D229))</f>
        <v>2.0377376988644484</v>
      </c>
      <c r="K230" s="46">
        <f>IF('Log_working_2-way'!$D229="","",B230^('Log_working_2-way'!$D229))</f>
        <v>1.9636346459170313</v>
      </c>
      <c r="L230" s="53">
        <f t="shared" si="60"/>
        <v>0.49104859335038359</v>
      </c>
      <c r="M230" s="53">
        <f t="shared" si="61"/>
        <v>0.50895140664961636</v>
      </c>
      <c r="N230" s="54">
        <v>327</v>
      </c>
      <c r="O230" s="54">
        <f t="shared" si="62"/>
        <v>162.678391959799</v>
      </c>
      <c r="P230" s="54">
        <f t="shared" si="63"/>
        <v>156.68750000000003</v>
      </c>
      <c r="Q230" s="54">
        <f t="shared" si="64"/>
        <v>170.3125</v>
      </c>
      <c r="R230" s="54">
        <f t="shared" si="65"/>
        <v>164.321608040201</v>
      </c>
      <c r="S230" s="55">
        <f t="shared" si="66"/>
        <v>-7.6341080402009993</v>
      </c>
      <c r="T230" s="55">
        <f t="shared" si="67"/>
        <v>-7.6341080402009709</v>
      </c>
      <c r="U230" t="s">
        <v>399</v>
      </c>
      <c r="V230" t="s">
        <v>400</v>
      </c>
      <c r="W230" t="s">
        <v>230</v>
      </c>
      <c r="X230" t="s">
        <v>519</v>
      </c>
    </row>
    <row r="231" spans="1:25" s="50" customFormat="1" ht="15" x14ac:dyDescent="0.25">
      <c r="A231">
        <v>2.2000000000000002</v>
      </c>
      <c r="B231">
        <v>1.72</v>
      </c>
      <c r="C231" s="43">
        <f t="shared" si="59"/>
        <v>3.5940803382663811E-2</v>
      </c>
      <c r="D231" s="44">
        <f>IF(OR($A231="",$B231=""),"",A231*'MPTO_working_2-way'!$G230)</f>
        <v>2.2790697674418605</v>
      </c>
      <c r="E231" s="46">
        <f>IF(OR($A231="",$B231=""),"",B231*'MPTO_working_2-way'!$G230)</f>
        <v>1.7818181818181817</v>
      </c>
      <c r="F231" s="44">
        <f>IF(OR($A231="",$B231=""),"",'MPTO_working_2-way'!D230)</f>
        <v>2.2905569007263922</v>
      </c>
      <c r="G231" s="46">
        <f>IF(OR($A231="",$B231=""),"",'MPTO_working_2-way'!E230)</f>
        <v>1.7748592870544089</v>
      </c>
      <c r="H231" s="44">
        <f>IF(OR($A231="",$B231=""),"",'OddsRatio_working_2-way'!M230)</f>
        <v>2.2909944487358058</v>
      </c>
      <c r="I231" s="44">
        <f>IF(OR($A231="",$B231=""),"",'OddsRatio_working_2-way'!N230)</f>
        <v>1.7745966692414832</v>
      </c>
      <c r="J231" s="44">
        <f>IF('Log_working_2-way'!$D230="","",A231^('Log_working_2-way'!$D230))</f>
        <v>2.2962889076273294</v>
      </c>
      <c r="K231" s="46">
        <f>IF('Log_working_2-way'!$D230="","",B231^('Log_working_2-way'!$D230))</f>
        <v>1.7714329684655428</v>
      </c>
      <c r="L231" s="53">
        <f t="shared" si="60"/>
        <v>0.43877551020408162</v>
      </c>
      <c r="M231" s="53">
        <f t="shared" si="61"/>
        <v>0.56122448979591844</v>
      </c>
      <c r="N231" s="54">
        <v>328</v>
      </c>
      <c r="O231" s="54">
        <f t="shared" si="62"/>
        <v>178.90909090909091</v>
      </c>
      <c r="P231" s="54">
        <f t="shared" si="63"/>
        <v>137.30232558139534</v>
      </c>
      <c r="Q231" s="54">
        <f t="shared" si="64"/>
        <v>190.69767441860466</v>
      </c>
      <c r="R231" s="54">
        <f t="shared" si="65"/>
        <v>149.09090909090909</v>
      </c>
      <c r="S231" s="55">
        <f t="shared" si="66"/>
        <v>-11.788583509513757</v>
      </c>
      <c r="T231" s="55">
        <f t="shared" si="67"/>
        <v>-11.788583509513757</v>
      </c>
      <c r="U231" t="s">
        <v>274</v>
      </c>
      <c r="V231" t="s">
        <v>275</v>
      </c>
      <c r="W231" t="s">
        <v>231</v>
      </c>
      <c r="X231" t="s">
        <v>519</v>
      </c>
    </row>
    <row r="232" spans="1:25" ht="15" x14ac:dyDescent="0.25">
      <c r="A232">
        <v>1.75</v>
      </c>
      <c r="B232">
        <v>2.17</v>
      </c>
      <c r="C232" s="43">
        <f t="shared" si="59"/>
        <v>3.2258064516129004E-2</v>
      </c>
      <c r="D232" s="44">
        <f>IF(OR($A232="",$B232=""),"",A232*'MPTO_working_2-way'!$G231)</f>
        <v>1.8064516129032258</v>
      </c>
      <c r="E232" s="46">
        <f>IF(OR($A232="",$B232=""),"",B232*'MPTO_working_2-way'!$G231)</f>
        <v>2.2399999999999998</v>
      </c>
      <c r="F232" s="44">
        <f>IF(OR($A232="",$B232=""),"",'MPTO_working_2-way'!D231)</f>
        <v>1.8008298755186722</v>
      </c>
      <c r="G232" s="46">
        <f>IF(OR($A232="",$B232=""),"",'MPTO_working_2-way'!E231)</f>
        <v>2.2487046632124348</v>
      </c>
      <c r="H232" s="44">
        <f>IF(OR($A232="",$B232=""),"",'OddsRatio_working_2-way'!M231)</f>
        <v>1.8006407690254356</v>
      </c>
      <c r="I232" s="44">
        <f>IF(OR($A232="",$B232=""),"",'OddsRatio_working_2-way'!N231)</f>
        <v>2.2489995996796797</v>
      </c>
      <c r="J232" s="44">
        <f>IF('Log_working_2-way'!$D231="","",A232^('Log_working_2-way'!$D231))</f>
        <v>1.798091355138193</v>
      </c>
      <c r="K232" s="46">
        <f>IF('Log_working_2-way'!$D231="","",B232^('Log_working_2-way'!$D231))</f>
        <v>2.2529893897006406</v>
      </c>
      <c r="L232" s="53">
        <f t="shared" si="60"/>
        <v>0.5535714285714286</v>
      </c>
      <c r="M232" s="53">
        <f t="shared" si="61"/>
        <v>0.44642857142857145</v>
      </c>
      <c r="N232" s="54">
        <v>329</v>
      </c>
      <c r="O232" s="54">
        <f t="shared" si="62"/>
        <v>141</v>
      </c>
      <c r="P232" s="54">
        <f t="shared" si="63"/>
        <v>177.38709677419354</v>
      </c>
      <c r="Q232" s="54">
        <f t="shared" si="64"/>
        <v>151.61290322580646</v>
      </c>
      <c r="R232" s="54">
        <f t="shared" si="65"/>
        <v>188</v>
      </c>
      <c r="S232" s="55">
        <f t="shared" si="66"/>
        <v>-10.612903225806463</v>
      </c>
      <c r="T232" s="55">
        <f t="shared" si="67"/>
        <v>-10.612903225806463</v>
      </c>
      <c r="U232" t="s">
        <v>242</v>
      </c>
      <c r="V232" t="s">
        <v>402</v>
      </c>
      <c r="W232" t="s">
        <v>231</v>
      </c>
      <c r="X232" t="s">
        <v>519</v>
      </c>
    </row>
    <row r="233" spans="1:25" ht="15" x14ac:dyDescent="0.25">
      <c r="A233">
        <v>1.88</v>
      </c>
      <c r="B233">
        <v>2.02</v>
      </c>
      <c r="C233" s="43">
        <f t="shared" si="59"/>
        <v>2.6964398567516312E-2</v>
      </c>
      <c r="D233" s="44">
        <f>IF(OR($A233="",$B233=""),"",A233*'MPTO_working_2-way'!$G232)</f>
        <v>1.9306930693069306</v>
      </c>
      <c r="E233" s="46">
        <f>IF(OR($A233="",$B233=""),"",B233*'MPTO_working_2-way'!$G232)</f>
        <v>2.0744680851063828</v>
      </c>
      <c r="F233" s="44">
        <f>IF(OR($A233="",$B233=""),"",'MPTO_working_2-way'!D232)</f>
        <v>1.9288906948394962</v>
      </c>
      <c r="G233" s="46">
        <f>IF(OR($A233="",$B233=""),"",'MPTO_working_2-way'!E232)</f>
        <v>2.0765529308836395</v>
      </c>
      <c r="H233" s="44">
        <f>IF(OR($A233="",$B233=""),"",'OddsRatio_working_2-way'!M232)</f>
        <v>1.9288407280256479</v>
      </c>
      <c r="I233" s="44">
        <f>IF(OR($A233="",$B233=""),"",'OddsRatio_working_2-way'!N232)</f>
        <v>2.0766108438479098</v>
      </c>
      <c r="J233" s="44">
        <f>IF('Log_working_2-way'!$D232="","",A233^('Log_working_2-way'!$D232))</f>
        <v>1.9280257534933587</v>
      </c>
      <c r="K233" s="46">
        <f>IF('Log_working_2-way'!$D232="","",B233^('Log_working_2-way'!$D232))</f>
        <v>2.0775563029751076</v>
      </c>
      <c r="L233" s="53">
        <f t="shared" si="60"/>
        <v>0.517948717948718</v>
      </c>
      <c r="M233" s="53">
        <f t="shared" si="61"/>
        <v>0.48205128205128212</v>
      </c>
      <c r="N233" s="54">
        <v>330</v>
      </c>
      <c r="O233" s="54">
        <f t="shared" si="62"/>
        <v>154.46808510638297</v>
      </c>
      <c r="P233" s="54">
        <f t="shared" si="63"/>
        <v>166.63366336633663</v>
      </c>
      <c r="Q233" s="54">
        <f t="shared" si="64"/>
        <v>163.36633663366337</v>
      </c>
      <c r="R233" s="54">
        <f t="shared" si="65"/>
        <v>175.53191489361703</v>
      </c>
      <c r="S233" s="55">
        <f t="shared" si="66"/>
        <v>-8.8982515272803937</v>
      </c>
      <c r="T233" s="55">
        <f t="shared" si="67"/>
        <v>-8.8982515272803937</v>
      </c>
      <c r="U233" t="s">
        <v>71</v>
      </c>
      <c r="V233" t="s">
        <v>138</v>
      </c>
      <c r="W233" t="s">
        <v>453</v>
      </c>
      <c r="X233" t="s">
        <v>519</v>
      </c>
    </row>
    <row r="234" spans="1:25" ht="15" x14ac:dyDescent="0.25">
      <c r="A234">
        <v>2.4300000000000002</v>
      </c>
      <c r="B234">
        <v>1.61</v>
      </c>
      <c r="C234" s="43">
        <f t="shared" si="59"/>
        <v>3.2640646167216181E-2</v>
      </c>
      <c r="D234" s="44">
        <f>IF(OR($A234="",$B234=""),"",A234*'MPTO_working_2-way'!$G233)</f>
        <v>2.5093167701863357</v>
      </c>
      <c r="E234" s="46">
        <f>IF(OR($A234="",$B234=""),"",B234*'MPTO_working_2-way'!$G233)</f>
        <v>1.6625514403292181</v>
      </c>
      <c r="F234" s="44">
        <f>IF(OR($A234="",$B234=""),"",'MPTO_working_2-way'!D233)</f>
        <v>2.5303495779840248</v>
      </c>
      <c r="G234" s="46">
        <f>IF(OR($A234="",$B234=""),"",'MPTO_working_2-way'!E233)</f>
        <v>1.6534454704900365</v>
      </c>
      <c r="H234" s="44">
        <f>IF(OR($A234="",$B234=""),"",'OddsRatio_working_2-way'!M233)</f>
        <v>2.5310983949707371</v>
      </c>
      <c r="I234" s="44">
        <f>IF(OR($A234="",$B234=""),"",'OddsRatio_working_2-way'!N233)</f>
        <v>1.6531258887637414</v>
      </c>
      <c r="J234" s="44">
        <f>IF('Log_working_2-way'!$D233="","",A234^('Log_working_2-way'!$D233))</f>
        <v>2.5408594420942658</v>
      </c>
      <c r="K234" s="46">
        <f>IF('Log_working_2-way'!$D233="","",B234^('Log_working_2-way'!$D233))</f>
        <v>1.6489884623355247</v>
      </c>
      <c r="L234" s="53">
        <f t="shared" si="60"/>
        <v>0.39851485148514848</v>
      </c>
      <c r="M234" s="53">
        <f t="shared" si="61"/>
        <v>0.60148514851485146</v>
      </c>
      <c r="N234" s="54">
        <v>331</v>
      </c>
      <c r="O234" s="54">
        <f t="shared" si="62"/>
        <v>194.78600823045267</v>
      </c>
      <c r="P234" s="54">
        <f t="shared" si="63"/>
        <v>125.4099378881988</v>
      </c>
      <c r="Q234" s="54">
        <f t="shared" si="64"/>
        <v>205.59006211180122</v>
      </c>
      <c r="R234" s="54">
        <f t="shared" si="65"/>
        <v>136.21399176954731</v>
      </c>
      <c r="S234" s="55">
        <f t="shared" si="66"/>
        <v>-10.804053881348551</v>
      </c>
      <c r="T234" s="55">
        <f t="shared" si="67"/>
        <v>-10.804053881348509</v>
      </c>
      <c r="U234" t="s">
        <v>36</v>
      </c>
      <c r="V234" t="s">
        <v>79</v>
      </c>
      <c r="W234" t="s">
        <v>443</v>
      </c>
      <c r="X234" t="s">
        <v>519</v>
      </c>
    </row>
    <row r="235" spans="1:25" ht="15" x14ac:dyDescent="0.25">
      <c r="A235">
        <v>1.4</v>
      </c>
      <c r="B235">
        <v>3.14</v>
      </c>
      <c r="C235" s="43">
        <f t="shared" si="59"/>
        <v>3.2757051865332176E-2</v>
      </c>
      <c r="D235" s="44">
        <f>IF(OR($A235="",$B235=""),"",A235*'MPTO_working_2-way'!$G234)</f>
        <v>1.4458598726114649</v>
      </c>
      <c r="E235" s="46">
        <f>IF(OR($A235="",$B235=""),"",B235*'MPTO_working_2-way'!$G234)</f>
        <v>3.2428571428571433</v>
      </c>
      <c r="F235" s="44">
        <f>IF(OR($A235="",$B235=""),"",'MPTO_working_2-way'!D234)</f>
        <v>1.4328552803129073</v>
      </c>
      <c r="G235" s="46">
        <f>IF(OR($A235="",$B235=""),"",'MPTO_working_2-way'!E234)</f>
        <v>3.310240963855422</v>
      </c>
      <c r="H235" s="44">
        <f>IF(OR($A235="",$B235=""),"",'OddsRatio_working_2-way'!M234)</f>
        <v>1.4323377011671172</v>
      </c>
      <c r="I235" s="44">
        <f>IF(OR($A235="",$B235=""),"",'OddsRatio_working_2-way'!N234)</f>
        <v>3.3130067012440758</v>
      </c>
      <c r="J235" s="44">
        <f>IF('Log_working_2-way'!$D234="","",A235^('Log_working_2-way'!$D234))</f>
        <v>1.4263451548928359</v>
      </c>
      <c r="K235" s="46">
        <f>IF('Log_working_2-way'!$D234="","",B235^('Log_working_2-way'!$D234))</f>
        <v>3.3455174487696815</v>
      </c>
      <c r="L235" s="53">
        <f t="shared" si="60"/>
        <v>0.69162995594713661</v>
      </c>
      <c r="M235" s="53">
        <f t="shared" si="61"/>
        <v>0.30837004405286339</v>
      </c>
      <c r="N235" s="54">
        <v>332</v>
      </c>
      <c r="O235" s="54">
        <f t="shared" si="62"/>
        <v>94.857142857142833</v>
      </c>
      <c r="P235" s="54">
        <f t="shared" si="63"/>
        <v>226.26751592356686</v>
      </c>
      <c r="Q235" s="54">
        <f t="shared" si="64"/>
        <v>105.73248407643311</v>
      </c>
      <c r="R235" s="54">
        <f t="shared" si="65"/>
        <v>237.14285714285714</v>
      </c>
      <c r="S235" s="55">
        <f t="shared" si="66"/>
        <v>-10.875341219290277</v>
      </c>
      <c r="T235" s="55">
        <f t="shared" si="67"/>
        <v>-10.875341219290277</v>
      </c>
      <c r="U235" t="s">
        <v>409</v>
      </c>
      <c r="V235" t="s">
        <v>247</v>
      </c>
      <c r="W235" t="s">
        <v>450</v>
      </c>
      <c r="X235" t="s">
        <v>519</v>
      </c>
    </row>
    <row r="236" spans="1:25" ht="15" x14ac:dyDescent="0.25">
      <c r="A236">
        <v>2.12</v>
      </c>
      <c r="B236">
        <v>1.79</v>
      </c>
      <c r="C236" s="43">
        <f t="shared" si="59"/>
        <v>3.0357331084642114E-2</v>
      </c>
      <c r="D236" s="44">
        <f>IF(OR($A236="",$B236=""),"",A236*'MPTO_working_2-way'!$G235)</f>
        <v>2.1843575418994412</v>
      </c>
      <c r="E236" s="46">
        <f>IF(OR($A236="",$B236=""),"",B236*'MPTO_working_2-way'!$G235)</f>
        <v>1.8443396226415094</v>
      </c>
      <c r="F236" s="44">
        <f>IF(OR($A236="",$B236=""),"",'MPTO_working_2-way'!D235)</f>
        <v>2.1904871854075272</v>
      </c>
      <c r="G236" s="46">
        <f>IF(OR($A236="",$B236=""),"",'MPTO_working_2-way'!E235)</f>
        <v>1.8399922420480992</v>
      </c>
      <c r="H236" s="44">
        <f>IF(OR($A236="",$B236=""),"",'OddsRatio_working_2-way'!M235)</f>
        <v>2.1906811155751749</v>
      </c>
      <c r="I236" s="44">
        <f>IF(OR($A236="",$B236=""),"",'OddsRatio_working_2-way'!N235)</f>
        <v>1.8398554297360612</v>
      </c>
      <c r="J236" s="44">
        <f>IF('Log_working_2-way'!$D235="","",A236^('Log_working_2-way'!$D235))</f>
        <v>2.1934793420182777</v>
      </c>
      <c r="K236" s="46">
        <f>IF('Log_working_2-way'!$D235="","",B236^('Log_working_2-way'!$D235))</f>
        <v>1.8378863083703576</v>
      </c>
      <c r="L236" s="53">
        <f t="shared" ref="L236:L299" si="68">(1/D236)</f>
        <v>0.45780051150895146</v>
      </c>
      <c r="M236" s="53">
        <f t="shared" ref="M236:M299" si="69">(1/E236)</f>
        <v>0.5421994884910486</v>
      </c>
      <c r="N236" s="54">
        <v>333</v>
      </c>
      <c r="O236" s="54">
        <f t="shared" ref="O236:O299" si="70">(1/A236)*((N236*A236)-N236)</f>
        <v>175.9245283018868</v>
      </c>
      <c r="P236" s="54">
        <f t="shared" ref="P236:P299" si="71">(1/B236)*((N236*B236)-N236)</f>
        <v>146.96648044692739</v>
      </c>
      <c r="Q236" s="54">
        <f t="shared" ref="Q236:Q299" si="72">(1/B236)*N236</f>
        <v>186.03351955307261</v>
      </c>
      <c r="R236" s="54">
        <f t="shared" ref="R236:R299" si="73">(1/A236)*N236</f>
        <v>157.0754716981132</v>
      </c>
      <c r="S236" s="55">
        <f t="shared" ref="S236:S299" si="74">O236-Q236</f>
        <v>-10.108991251185813</v>
      </c>
      <c r="T236" s="55">
        <f t="shared" ref="T236:T299" si="75">P236-R236</f>
        <v>-10.108991251185813</v>
      </c>
      <c r="U236" t="s">
        <v>94</v>
      </c>
      <c r="V236" t="s">
        <v>423</v>
      </c>
      <c r="W236" t="s">
        <v>451</v>
      </c>
      <c r="X236" t="s">
        <v>519</v>
      </c>
    </row>
    <row r="237" spans="1:25" ht="15" x14ac:dyDescent="0.25">
      <c r="A237">
        <v>2.14</v>
      </c>
      <c r="B237">
        <v>1.78</v>
      </c>
      <c r="C237" s="43">
        <f t="shared" si="59"/>
        <v>2.908747243515708E-2</v>
      </c>
      <c r="D237" s="44">
        <f>IF(OR($A237="",$B237=""),"",A237*'MPTO_working_2-way'!$G236)</f>
        <v>2.2022471910112364</v>
      </c>
      <c r="E237" s="46">
        <f>IF(OR($A237="",$B237=""),"",B237*'MPTO_working_2-way'!$G236)</f>
        <v>1.8317757009345796</v>
      </c>
      <c r="F237" s="44">
        <f>IF(OR($A237="",$B237=""),"",'MPTO_working_2-way'!D236)</f>
        <v>2.2087440565928333</v>
      </c>
      <c r="G237" s="46">
        <f>IF(OR($A237="",$B237=""),"",'MPTO_working_2-way'!E236)</f>
        <v>1.8273049985608751</v>
      </c>
      <c r="H237" s="44">
        <f>IF(OR($A237="",$B237=""),"",'OddsRatio_working_2-way'!M236)</f>
        <v>2.2089410496539781</v>
      </c>
      <c r="I237" s="44">
        <f>IF(OR($A237="",$B237=""),"",'OddsRatio_working_2-way'!N236)</f>
        <v>1.8271701918685113</v>
      </c>
      <c r="J237" s="44">
        <f>IF('Log_working_2-way'!$D236="","",A237^('Log_working_2-way'!$D236))</f>
        <v>2.2119050245559748</v>
      </c>
      <c r="K237" s="46">
        <f>IF('Log_working_2-way'!$D236="","",B237^('Log_working_2-way'!$D236))</f>
        <v>1.8251471689098502</v>
      </c>
      <c r="L237" s="53">
        <f t="shared" si="68"/>
        <v>0.45408163265306112</v>
      </c>
      <c r="M237" s="53">
        <f t="shared" si="69"/>
        <v>0.54591836734693866</v>
      </c>
      <c r="N237" s="54">
        <v>334</v>
      </c>
      <c r="O237" s="54">
        <f t="shared" si="70"/>
        <v>177.92523364485982</v>
      </c>
      <c r="P237" s="54">
        <f t="shared" si="71"/>
        <v>146.35955056179776</v>
      </c>
      <c r="Q237" s="54">
        <f t="shared" si="72"/>
        <v>187.64044943820227</v>
      </c>
      <c r="R237" s="54">
        <f t="shared" si="73"/>
        <v>156.07476635514018</v>
      </c>
      <c r="S237" s="55">
        <f t="shared" si="74"/>
        <v>-9.7152157933424519</v>
      </c>
      <c r="T237" s="55">
        <f t="shared" si="75"/>
        <v>-9.7152157933424235</v>
      </c>
      <c r="U237" t="s">
        <v>95</v>
      </c>
      <c r="V237" t="s">
        <v>104</v>
      </c>
      <c r="W237" t="s">
        <v>451</v>
      </c>
      <c r="X237" t="s">
        <v>519</v>
      </c>
    </row>
    <row r="238" spans="1:25" ht="15" x14ac:dyDescent="0.25">
      <c r="A238">
        <v>2.41</v>
      </c>
      <c r="B238">
        <v>1.61</v>
      </c>
      <c r="C238" s="43">
        <f t="shared" si="59"/>
        <v>3.6055771758459754E-2</v>
      </c>
      <c r="D238" s="44">
        <f>IF(OR($A238="",$B238=""),"",A238*'MPTO_working_2-way'!$G237)</f>
        <v>2.4968944099378882</v>
      </c>
      <c r="E238" s="46">
        <f>IF(OR($A238="",$B238=""),"",B238*'MPTO_working_2-way'!$G237)</f>
        <v>1.6680497925311204</v>
      </c>
      <c r="F238" s="44">
        <f>IF(OR($A238="",$B238=""),"",'MPTO_working_2-way'!D237)</f>
        <v>2.5194636537774748</v>
      </c>
      <c r="G238" s="46">
        <f>IF(OR($A238="",$B238=""),"",'MPTO_working_2-way'!E237)</f>
        <v>1.6581269630990791</v>
      </c>
      <c r="H238" s="44">
        <f>IF(OR($A238="",$B238=""),"",'OddsRatio_working_2-way'!M237)</f>
        <v>2.5203537120802069</v>
      </c>
      <c r="I238" s="44">
        <f>IF(OR($A238="",$B238=""),"",'OddsRatio_working_2-way'!N237)</f>
        <v>1.6577416768573945</v>
      </c>
      <c r="J238" s="44">
        <f>IF('Log_working_2-way'!$D237="","",A238^('Log_working_2-way'!$D237))</f>
        <v>2.5308665033437969</v>
      </c>
      <c r="K238" s="46">
        <f>IF('Log_working_2-way'!$D237="","",B238^('Log_working_2-way'!$D237))</f>
        <v>1.6532248225535031</v>
      </c>
      <c r="L238" s="53">
        <f t="shared" si="68"/>
        <v>0.40049751243781095</v>
      </c>
      <c r="M238" s="53">
        <f t="shared" si="69"/>
        <v>0.59950248756218905</v>
      </c>
      <c r="N238" s="54">
        <v>335</v>
      </c>
      <c r="O238" s="54">
        <f t="shared" si="70"/>
        <v>195.99585062240664</v>
      </c>
      <c r="P238" s="54">
        <f t="shared" si="71"/>
        <v>126.92546583850933</v>
      </c>
      <c r="Q238" s="54">
        <f t="shared" si="72"/>
        <v>208.07453416149067</v>
      </c>
      <c r="R238" s="54">
        <f t="shared" si="73"/>
        <v>139.00414937759336</v>
      </c>
      <c r="S238" s="55">
        <f t="shared" si="74"/>
        <v>-12.078683539084039</v>
      </c>
      <c r="T238" s="55">
        <f t="shared" si="75"/>
        <v>-12.078683539084039</v>
      </c>
      <c r="U238" t="s">
        <v>358</v>
      </c>
      <c r="V238" t="s">
        <v>426</v>
      </c>
      <c r="W238" t="s">
        <v>444</v>
      </c>
      <c r="X238" t="s">
        <v>519</v>
      </c>
    </row>
    <row r="239" spans="1:25" ht="15" x14ac:dyDescent="0.25">
      <c r="A239">
        <v>1.56</v>
      </c>
      <c r="B239">
        <v>2.5499999999999998</v>
      </c>
      <c r="C239" s="43">
        <f t="shared" si="59"/>
        <v>3.3182503770738947E-2</v>
      </c>
      <c r="D239" s="44">
        <f>IF(OR($A239="",$B239=""),"",A239*'MPTO_working_2-way'!$G238)</f>
        <v>1.6117647058823528</v>
      </c>
      <c r="E239" s="46">
        <f>IF(OR($A239="",$B239=""),"",B239*'MPTO_working_2-way'!$G238)</f>
        <v>2.6346153846153841</v>
      </c>
      <c r="F239" s="44">
        <f>IF(OR($A239="",$B239=""),"",'MPTO_working_2-way'!D238)</f>
        <v>1.6014492753623186</v>
      </c>
      <c r="G239" s="46">
        <f>IF(OR($A239="",$B239=""),"",'MPTO_working_2-way'!E238)</f>
        <v>2.6626506024096379</v>
      </c>
      <c r="H239" s="44">
        <f>IF(OR($A239="",$B239=""),"",'OddsRatio_working_2-way'!M238)</f>
        <v>1.6010743070375286</v>
      </c>
      <c r="I239" s="44">
        <f>IF(OR($A239="",$B239=""),"",'OddsRatio_working_2-way'!N238)</f>
        <v>2.6636878141217299</v>
      </c>
      <c r="J239" s="44">
        <f>IF('Log_working_2-way'!$D238="","",A239^('Log_working_2-way'!$D238))</f>
        <v>1.5963778347531083</v>
      </c>
      <c r="K239" s="46">
        <f>IF('Log_working_2-way'!$D238="","",B239^('Log_working_2-way'!$D238))</f>
        <v>2.6767893468305748</v>
      </c>
      <c r="L239" s="53">
        <f t="shared" si="68"/>
        <v>0.62043795620437958</v>
      </c>
      <c r="M239" s="53">
        <f t="shared" si="69"/>
        <v>0.37956204379562053</v>
      </c>
      <c r="N239" s="54">
        <v>336</v>
      </c>
      <c r="O239" s="54">
        <f t="shared" si="70"/>
        <v>120.61538461538458</v>
      </c>
      <c r="P239" s="54">
        <f t="shared" si="71"/>
        <v>204.23529411764707</v>
      </c>
      <c r="Q239" s="54">
        <f t="shared" si="72"/>
        <v>131.76470588235296</v>
      </c>
      <c r="R239" s="54">
        <f t="shared" si="73"/>
        <v>215.38461538461536</v>
      </c>
      <c r="S239" s="55">
        <f t="shared" si="74"/>
        <v>-11.149321266968371</v>
      </c>
      <c r="T239" s="55">
        <f t="shared" si="75"/>
        <v>-11.149321266968286</v>
      </c>
      <c r="U239" t="s">
        <v>434</v>
      </c>
      <c r="V239" t="s">
        <v>366</v>
      </c>
      <c r="W239" t="s">
        <v>458</v>
      </c>
      <c r="X239" t="s">
        <v>519</v>
      </c>
    </row>
    <row r="240" spans="1:25" ht="15" x14ac:dyDescent="0.25">
      <c r="A240">
        <v>2.4900000000000002</v>
      </c>
      <c r="B240">
        <v>1.58</v>
      </c>
      <c r="C240" s="43">
        <f t="shared" si="59"/>
        <v>3.4517818107874465E-2</v>
      </c>
      <c r="D240" s="44">
        <f>IF(OR($A240="",$B240=""),"",A240*'MPTO_working_2-way'!$G239)</f>
        <v>2.5759493670886076</v>
      </c>
      <c r="E240" s="46">
        <f>IF(OR($A240="",$B240=""),"",B240*'MPTO_working_2-way'!$G239)</f>
        <v>1.6345381526104417</v>
      </c>
      <c r="F240" s="44">
        <f>IF(OR($A240="",$B240=""),"",'MPTO_working_2-way'!D239)</f>
        <v>2.6018120494676276</v>
      </c>
      <c r="G240" s="46">
        <f>IF(OR($A240="",$B240=""),"",'MPTO_working_2-way'!E239)</f>
        <v>1.6242929689112753</v>
      </c>
      <c r="H240" s="44">
        <f>IF(OR($A240="",$B240=""),"",'OddsRatio_working_2-way'!M239)</f>
        <v>2.6027992754058067</v>
      </c>
      <c r="I240" s="44">
        <f>IF(OR($A240="",$B240=""),"",'OddsRatio_working_2-way'!N239)</f>
        <v>1.6239084427754149</v>
      </c>
      <c r="J240" s="44">
        <f>IF('Log_working_2-way'!$D239="","",A240^('Log_working_2-way'!$D239))</f>
        <v>2.6148709324694677</v>
      </c>
      <c r="K240" s="46">
        <f>IF('Log_working_2-way'!$D239="","",B240^('Log_working_2-way'!$D239))</f>
        <v>1.6192445352091833</v>
      </c>
      <c r="L240" s="53">
        <f t="shared" si="68"/>
        <v>0.3882063882063882</v>
      </c>
      <c r="M240" s="53">
        <f t="shared" si="69"/>
        <v>0.6117936117936118</v>
      </c>
      <c r="N240" s="54">
        <v>337</v>
      </c>
      <c r="O240" s="54">
        <f t="shared" si="70"/>
        <v>201.65863453815263</v>
      </c>
      <c r="P240" s="54">
        <f t="shared" si="71"/>
        <v>123.70886075949367</v>
      </c>
      <c r="Q240" s="54">
        <f t="shared" si="72"/>
        <v>213.29113924050631</v>
      </c>
      <c r="R240" s="54">
        <f t="shared" si="73"/>
        <v>135.34136546184737</v>
      </c>
      <c r="S240" s="55">
        <f t="shared" si="74"/>
        <v>-11.632504702353685</v>
      </c>
      <c r="T240" s="55">
        <f t="shared" si="75"/>
        <v>-11.6325047023537</v>
      </c>
      <c r="U240" t="s">
        <v>106</v>
      </c>
      <c r="V240" t="s">
        <v>182</v>
      </c>
      <c r="W240" t="s">
        <v>445</v>
      </c>
      <c r="X240" t="s">
        <v>519</v>
      </c>
    </row>
    <row r="241" spans="1:24" ht="15" x14ac:dyDescent="0.25">
      <c r="A241">
        <v>2.46</v>
      </c>
      <c r="B241">
        <v>1.61</v>
      </c>
      <c r="C241" s="43">
        <f t="shared" si="59"/>
        <v>2.7622077463010708E-2</v>
      </c>
      <c r="D241" s="44">
        <f>IF(OR($A241="",$B241=""),"",A241*'MPTO_working_2-way'!$G240)</f>
        <v>2.5279503105590062</v>
      </c>
      <c r="E241" s="46">
        <f>IF(OR($A241="",$B241=""),"",B241*'MPTO_working_2-way'!$G240)</f>
        <v>1.6544715447154474</v>
      </c>
      <c r="F241" s="44">
        <f>IF(OR($A241="",$B241=""),"",'MPTO_working_2-way'!D240)</f>
        <v>2.5465183565871534</v>
      </c>
      <c r="G241" s="46">
        <f>IF(OR($A241="",$B241=""),"",'MPTO_working_2-way'!E240)</f>
        <v>1.6466137280172954</v>
      </c>
      <c r="H241" s="44">
        <f>IF(OR($A241="",$B241=""),"",'OddsRatio_working_2-way'!M240)</f>
        <v>2.5470755065447905</v>
      </c>
      <c r="I241" s="44">
        <f>IF(OR($A241="",$B241=""),"",'OddsRatio_working_2-way'!N240)</f>
        <v>1.646380862323509</v>
      </c>
      <c r="J241" s="44">
        <f>IF('Log_working_2-way'!$D240="","",A241^('Log_working_2-way'!$D240))</f>
        <v>2.5556457416740908</v>
      </c>
      <c r="K241" s="46">
        <f>IF('Log_working_2-way'!$D240="","",B241^('Log_working_2-way'!$D240))</f>
        <v>1.6428198742239617</v>
      </c>
      <c r="L241" s="53">
        <f t="shared" si="68"/>
        <v>0.39557739557739557</v>
      </c>
      <c r="M241" s="53">
        <f t="shared" si="69"/>
        <v>0.60442260442260431</v>
      </c>
      <c r="N241" s="54">
        <v>338</v>
      </c>
      <c r="O241" s="54">
        <f t="shared" si="70"/>
        <v>200.60162601626016</v>
      </c>
      <c r="P241" s="54">
        <f t="shared" si="71"/>
        <v>128.06211180124225</v>
      </c>
      <c r="Q241" s="54">
        <f t="shared" si="72"/>
        <v>209.93788819875775</v>
      </c>
      <c r="R241" s="54">
        <f t="shared" si="73"/>
        <v>137.39837398373984</v>
      </c>
      <c r="S241" s="55">
        <f t="shared" si="74"/>
        <v>-9.3362621824975918</v>
      </c>
      <c r="T241" s="55">
        <f t="shared" si="75"/>
        <v>-9.3362621824975918</v>
      </c>
      <c r="U241" t="s">
        <v>110</v>
      </c>
      <c r="V241" t="s">
        <v>112</v>
      </c>
      <c r="W241" t="s">
        <v>446</v>
      </c>
      <c r="X241" t="s">
        <v>519</v>
      </c>
    </row>
    <row r="242" spans="1:24" ht="15" x14ac:dyDescent="0.25">
      <c r="A242">
        <v>2.79</v>
      </c>
      <c r="B242">
        <v>1.48</v>
      </c>
      <c r="C242" s="43">
        <f t="shared" si="59"/>
        <v>3.4098614743776068E-2</v>
      </c>
      <c r="D242" s="44">
        <f>IF(OR($A242="",$B242=""),"",A242*'MPTO_working_2-way'!$G241)</f>
        <v>2.8851351351351351</v>
      </c>
      <c r="E242" s="46">
        <f>IF(OR($A242="",$B242=""),"",B242*'MPTO_working_2-way'!$G241)</f>
        <v>1.5304659498207887</v>
      </c>
      <c r="F242" s="44">
        <f>IF(OR($A242="",$B242=""),"",'MPTO_working_2-way'!D241)</f>
        <v>2.9293416572077189</v>
      </c>
      <c r="G242" s="46">
        <f>IF(OR($A242="",$B242=""),"",'MPTO_working_2-way'!E241)</f>
        <v>1.5183115163994707</v>
      </c>
      <c r="H242" s="44">
        <f>IF(OR($A242="",$B242=""),"",'OddsRatio_working_2-way'!M241)</f>
        <v>2.9311050377094117</v>
      </c>
      <c r="I242" s="44">
        <f>IF(OR($A242="",$B242=""),"",'OddsRatio_working_2-way'!N241)</f>
        <v>1.517838222402524</v>
      </c>
      <c r="J242" s="44">
        <f>IF('Log_working_2-way'!$D241="","",A242^('Log_working_2-way'!$D241))</f>
        <v>2.95206788946764</v>
      </c>
      <c r="K242" s="46">
        <f>IF('Log_working_2-way'!$D241="","",B242^('Log_working_2-way'!$D241))</f>
        <v>1.5122772652504806</v>
      </c>
      <c r="L242" s="53">
        <f t="shared" si="68"/>
        <v>0.34660421545667447</v>
      </c>
      <c r="M242" s="53">
        <f t="shared" si="69"/>
        <v>0.65339578454332548</v>
      </c>
      <c r="N242" s="54">
        <v>339</v>
      </c>
      <c r="O242" s="54">
        <f t="shared" si="70"/>
        <v>217.49462365591398</v>
      </c>
      <c r="P242" s="54">
        <f t="shared" si="71"/>
        <v>109.94594594594592</v>
      </c>
      <c r="Q242" s="54">
        <f t="shared" si="72"/>
        <v>229.05405405405403</v>
      </c>
      <c r="R242" s="54">
        <f t="shared" si="73"/>
        <v>121.50537634408602</v>
      </c>
      <c r="S242" s="55">
        <f t="shared" si="74"/>
        <v>-11.559430398140051</v>
      </c>
      <c r="T242" s="55">
        <f t="shared" si="75"/>
        <v>-11.559430398140094</v>
      </c>
      <c r="U242" t="s">
        <v>122</v>
      </c>
      <c r="V242" t="s">
        <v>58</v>
      </c>
      <c r="W242" t="s">
        <v>447</v>
      </c>
      <c r="X242" t="s">
        <v>519</v>
      </c>
    </row>
    <row r="243" spans="1:24" ht="15" x14ac:dyDescent="0.25">
      <c r="A243">
        <v>1.95</v>
      </c>
      <c r="B243">
        <v>1.92</v>
      </c>
      <c r="C243" s="43">
        <f t="shared" si="59"/>
        <v>3.3653846153846256E-2</v>
      </c>
      <c r="D243" s="44">
        <f>IF(OR($A243="",$B243=""),"",A243*'MPTO_working_2-way'!$G242)</f>
        <v>2.015625</v>
      </c>
      <c r="E243" s="46">
        <f>IF(OR($A243="",$B243=""),"",B243*'MPTO_working_2-way'!$G242)</f>
        <v>1.9846153846153847</v>
      </c>
      <c r="F243" s="44">
        <f>IF(OR($A243="",$B243=""),"",'MPTO_working_2-way'!D242)</f>
        <v>2.0161550888529889</v>
      </c>
      <c r="G243" s="46">
        <f>IF(OR($A243="",$B243=""),"",'MPTO_working_2-way'!E242)</f>
        <v>1.9841017488076311</v>
      </c>
      <c r="H243" s="44">
        <f>IF(OR($A243="",$B243=""),"",'OddsRatio_working_2-way'!M242)</f>
        <v>2.0161735558713256</v>
      </c>
      <c r="I243" s="44">
        <f>IF(OR($A243="",$B243=""),"",'OddsRatio_working_2-way'!N242)</f>
        <v>1.9840838646332837</v>
      </c>
      <c r="J243" s="44">
        <f>IF('Log_working_2-way'!$D242="","",A243^('Log_working_2-way'!$D242))</f>
        <v>2.0164149948926431</v>
      </c>
      <c r="K243" s="46">
        <f>IF('Log_working_2-way'!$D242="","",B243^('Log_working_2-way'!$D242))</f>
        <v>1.9838501055423525</v>
      </c>
      <c r="L243" s="53">
        <f t="shared" si="68"/>
        <v>0.49612403100775193</v>
      </c>
      <c r="M243" s="53">
        <f t="shared" si="69"/>
        <v>0.50387596899224807</v>
      </c>
      <c r="N243" s="54">
        <v>340</v>
      </c>
      <c r="O243" s="54">
        <f t="shared" si="70"/>
        <v>165.64102564102566</v>
      </c>
      <c r="P243" s="54">
        <f t="shared" si="71"/>
        <v>162.91666666666666</v>
      </c>
      <c r="Q243" s="54">
        <f t="shared" si="72"/>
        <v>177.08333333333334</v>
      </c>
      <c r="R243" s="54">
        <f t="shared" si="73"/>
        <v>174.35897435897439</v>
      </c>
      <c r="S243" s="55">
        <f t="shared" si="74"/>
        <v>-11.442307692307679</v>
      </c>
      <c r="T243" s="55">
        <f t="shared" si="75"/>
        <v>-11.442307692307736</v>
      </c>
      <c r="U243" t="s">
        <v>66</v>
      </c>
      <c r="V243" t="s">
        <v>126</v>
      </c>
      <c r="W243" t="s">
        <v>452</v>
      </c>
      <c r="X243" t="s">
        <v>519</v>
      </c>
    </row>
    <row r="244" spans="1:24" ht="15" x14ac:dyDescent="0.25">
      <c r="A244">
        <v>1.66</v>
      </c>
      <c r="B244">
        <v>2.2599999999999998</v>
      </c>
      <c r="C244" s="43">
        <f t="shared" si="59"/>
        <v>4.4887514660411743E-2</v>
      </c>
      <c r="D244" s="44">
        <f>IF(OR($A244="",$B244=""),"",A244*'MPTO_working_2-way'!$G243)</f>
        <v>1.7345132743362834</v>
      </c>
      <c r="E244" s="46">
        <f>IF(OR($A244="",$B244=""),"",B244*'MPTO_working_2-way'!$G243)</f>
        <v>2.3614457831325302</v>
      </c>
      <c r="F244" s="44">
        <f>IF(OR($A244="",$B244=""),"",'MPTO_working_2-way'!D243)</f>
        <v>1.7242393602353159</v>
      </c>
      <c r="G244" s="46">
        <f>IF(OR($A244="",$B244=""),"",'MPTO_working_2-way'!E243)</f>
        <v>2.3807589795659352</v>
      </c>
      <c r="H244" s="44">
        <f>IF(OR($A244="",$B244=""),"",'OddsRatio_working_2-way'!M243)</f>
        <v>1.7237468644557461</v>
      </c>
      <c r="I244" s="44">
        <f>IF(OR($A244="",$B244=""),"",'OddsRatio_working_2-way'!N243)</f>
        <v>2.3816985594155153</v>
      </c>
      <c r="J244" s="44">
        <f>IF('Log_working_2-way'!$D243="","",A244^('Log_working_2-way'!$D243))</f>
        <v>1.7190484407078408</v>
      </c>
      <c r="K244" s="46">
        <f>IF('Log_working_2-way'!$D243="","",B244^('Log_working_2-way'!$D243))</f>
        <v>2.3907268876280061</v>
      </c>
      <c r="L244" s="53">
        <f t="shared" si="68"/>
        <v>0.57653061224489788</v>
      </c>
      <c r="M244" s="53">
        <f t="shared" si="69"/>
        <v>0.42346938775510201</v>
      </c>
      <c r="N244" s="54">
        <v>341</v>
      </c>
      <c r="O244" s="54">
        <f t="shared" si="70"/>
        <v>135.57831325301203</v>
      </c>
      <c r="P244" s="54">
        <f t="shared" si="71"/>
        <v>190.11504424778761</v>
      </c>
      <c r="Q244" s="54">
        <f t="shared" si="72"/>
        <v>150.88495575221239</v>
      </c>
      <c r="R244" s="54">
        <f t="shared" si="73"/>
        <v>205.42168674698797</v>
      </c>
      <c r="S244" s="55">
        <f t="shared" si="74"/>
        <v>-15.306642499200365</v>
      </c>
      <c r="T244" s="55">
        <f t="shared" si="75"/>
        <v>-15.306642499200365</v>
      </c>
      <c r="U244" t="s">
        <v>254</v>
      </c>
      <c r="V244" t="s">
        <v>393</v>
      </c>
      <c r="W244" t="s">
        <v>448</v>
      </c>
      <c r="X244" t="s">
        <v>520</v>
      </c>
    </row>
    <row r="245" spans="1:24" ht="15" x14ac:dyDescent="0.25">
      <c r="A245">
        <v>1.96</v>
      </c>
      <c r="B245">
        <v>1.89</v>
      </c>
      <c r="C245" s="43">
        <f t="shared" si="59"/>
        <v>3.9304610733182255E-2</v>
      </c>
      <c r="D245" s="44">
        <f>IF(OR($A245="",$B245=""),"",A245*'MPTO_working_2-way'!$G244)</f>
        <v>2.0370370370370372</v>
      </c>
      <c r="E245" s="46">
        <f>IF(OR($A245="",$B245=""),"",B245*'MPTO_working_2-way'!$G244)</f>
        <v>1.9642857142857144</v>
      </c>
      <c r="F245" s="44">
        <f>IF(OR($A245="",$B245=""),"",'MPTO_working_2-way'!D244)</f>
        <v>2.0385208012326657</v>
      </c>
      <c r="G245" s="46">
        <f>IF(OR($A245="",$B245=""),"",'MPTO_working_2-way'!E244)</f>
        <v>1.9629080118694364</v>
      </c>
      <c r="H245" s="44">
        <f>IF(OR($A245="",$B245=""),"",'OddsRatio_working_2-way'!M244)</f>
        <v>2.0385815737789974</v>
      </c>
      <c r="I245" s="44">
        <f>IF(OR($A245="",$B245=""),"",'OddsRatio_working_2-way'!N244)</f>
        <v>1.9628516673576117</v>
      </c>
      <c r="J245" s="44">
        <f>IF('Log_working_2-way'!$D244="","",A245^('Log_working_2-way'!$D244))</f>
        <v>2.0392611823308071</v>
      </c>
      <c r="K245" s="46">
        <f>IF('Log_working_2-way'!$D244="","",B245^('Log_working_2-way'!$D244))</f>
        <v>1.9622220256096747</v>
      </c>
      <c r="L245" s="53">
        <f t="shared" si="68"/>
        <v>0.49090909090909085</v>
      </c>
      <c r="M245" s="53">
        <f t="shared" si="69"/>
        <v>0.50909090909090904</v>
      </c>
      <c r="N245" s="54">
        <v>342</v>
      </c>
      <c r="O245" s="54">
        <f t="shared" si="70"/>
        <v>167.51020408163262</v>
      </c>
      <c r="P245" s="54">
        <f t="shared" si="71"/>
        <v>161.04761904761907</v>
      </c>
      <c r="Q245" s="54">
        <f t="shared" si="72"/>
        <v>180.95238095238099</v>
      </c>
      <c r="R245" s="54">
        <f t="shared" si="73"/>
        <v>174.48979591836735</v>
      </c>
      <c r="S245" s="55">
        <f t="shared" si="74"/>
        <v>-13.442176870748369</v>
      </c>
      <c r="T245" s="55">
        <f t="shared" si="75"/>
        <v>-13.442176870748284</v>
      </c>
      <c r="U245" t="s">
        <v>255</v>
      </c>
      <c r="V245" t="s">
        <v>397</v>
      </c>
      <c r="W245" t="s">
        <v>448</v>
      </c>
      <c r="X245" t="s">
        <v>520</v>
      </c>
    </row>
    <row r="246" spans="1:24" ht="15" x14ac:dyDescent="0.25">
      <c r="A246">
        <v>1.6</v>
      </c>
      <c r="B246">
        <v>2.38</v>
      </c>
      <c r="C246" s="43">
        <f t="shared" si="59"/>
        <v>4.5168067226890818E-2</v>
      </c>
      <c r="D246" s="44">
        <f>IF(OR($A246="",$B246=""),"",A246*'MPTO_working_2-way'!$G245)</f>
        <v>1.6722689075630255</v>
      </c>
      <c r="E246" s="46">
        <f>IF(OR($A246="",$B246=""),"",B246*'MPTO_working_2-way'!$G245)</f>
        <v>2.4874999999999998</v>
      </c>
      <c r="F246" s="44">
        <f>IF(OR($A246="",$B246=""),"",'MPTO_working_2-way'!D245)</f>
        <v>1.65998256320837</v>
      </c>
      <c r="G246" s="46">
        <f>IF(OR($A246="",$B246=""),"",'MPTO_working_2-way'!E245)</f>
        <v>2.5151915455746368</v>
      </c>
      <c r="H246" s="44">
        <f>IF(OR($A246="",$B246=""),"",'OddsRatio_working_2-way'!M245)</f>
        <v>1.6593804733957871</v>
      </c>
      <c r="I246" s="44">
        <f>IF(OR($A246="",$B246=""),"",'OddsRatio_working_2-way'!N245)</f>
        <v>2.5165750888103107</v>
      </c>
      <c r="J246" s="44">
        <f>IF('Log_working_2-way'!$D245="","",A246^('Log_working_2-way'!$D245))</f>
        <v>1.6537583457371505</v>
      </c>
      <c r="K246" s="46">
        <f>IF('Log_working_2-way'!$D245="","",B246^('Log_working_2-way'!$D245))</f>
        <v>2.5296171842695241</v>
      </c>
      <c r="L246" s="53">
        <f t="shared" si="68"/>
        <v>0.59798994974874364</v>
      </c>
      <c r="M246" s="53">
        <f t="shared" si="69"/>
        <v>0.4020100502512563</v>
      </c>
      <c r="N246" s="54">
        <v>343</v>
      </c>
      <c r="O246" s="54">
        <f t="shared" si="70"/>
        <v>128.62500000000006</v>
      </c>
      <c r="P246" s="54">
        <f t="shared" si="71"/>
        <v>198.88235294117644</v>
      </c>
      <c r="Q246" s="54">
        <f t="shared" si="72"/>
        <v>144.11764705882354</v>
      </c>
      <c r="R246" s="54">
        <f t="shared" si="73"/>
        <v>214.375</v>
      </c>
      <c r="S246" s="55">
        <f t="shared" si="74"/>
        <v>-15.492647058823479</v>
      </c>
      <c r="T246" s="55">
        <f t="shared" si="75"/>
        <v>-15.492647058823565</v>
      </c>
      <c r="U246" t="s">
        <v>239</v>
      </c>
      <c r="V246" t="s">
        <v>259</v>
      </c>
      <c r="W246" t="s">
        <v>448</v>
      </c>
      <c r="X246" t="s">
        <v>520</v>
      </c>
    </row>
    <row r="247" spans="1:24" ht="15" x14ac:dyDescent="0.25">
      <c r="A247">
        <v>1.33</v>
      </c>
      <c r="B247">
        <v>3.53</v>
      </c>
      <c r="C247" s="43">
        <f t="shared" si="59"/>
        <v>3.5165818228290124E-2</v>
      </c>
      <c r="D247" s="44">
        <f>IF(OR($A247="",$B247=""),"",A247*'MPTO_working_2-way'!$G246)</f>
        <v>1.3767705382436259</v>
      </c>
      <c r="E247" s="46">
        <f>IF(OR($A247="",$B247=""),"",B247*'MPTO_working_2-way'!$G246)</f>
        <v>3.6541353383458639</v>
      </c>
      <c r="F247" s="44">
        <f>IF(OR($A247="",$B247=""),"",'MPTO_working_2-way'!D246)</f>
        <v>1.3618471623953936</v>
      </c>
      <c r="G247" s="46">
        <f>IF(OR($A247="",$B247=""),"",'MPTO_working_2-way'!E246)</f>
        <v>3.7635977393883508</v>
      </c>
      <c r="H247" s="44">
        <f>IF(OR($A247="",$B247=""),"",'OddsRatio_working_2-way'!M246)</f>
        <v>1.3611575592573075</v>
      </c>
      <c r="I247" s="44">
        <f>IF(OR($A247="",$B247=""),"",'OddsRatio_working_2-way'!N246)</f>
        <v>3.7688746209726909</v>
      </c>
      <c r="J247" s="44">
        <f>IF('Log_working_2-way'!$D246="","",A247^('Log_working_2-way'!$D246))</f>
        <v>1.3542101657410281</v>
      </c>
      <c r="K247" s="46">
        <f>IF('Log_working_2-way'!$D246="","",B247^('Log_working_2-way'!$D246))</f>
        <v>3.8231826658777757</v>
      </c>
      <c r="L247" s="53">
        <f t="shared" si="68"/>
        <v>0.72633744855967086</v>
      </c>
      <c r="M247" s="53">
        <f t="shared" si="69"/>
        <v>0.27366255144032925</v>
      </c>
      <c r="N247" s="54">
        <v>344</v>
      </c>
      <c r="O247" s="54">
        <f t="shared" si="70"/>
        <v>85.353383458646647</v>
      </c>
      <c r="P247" s="54">
        <f t="shared" si="71"/>
        <v>246.5495750708215</v>
      </c>
      <c r="Q247" s="54">
        <f t="shared" si="72"/>
        <v>97.450424929178467</v>
      </c>
      <c r="R247" s="54">
        <f t="shared" si="73"/>
        <v>258.64661654135335</v>
      </c>
      <c r="S247" s="55">
        <f t="shared" si="74"/>
        <v>-12.097041470531821</v>
      </c>
      <c r="T247" s="55">
        <f t="shared" si="75"/>
        <v>-12.097041470531849</v>
      </c>
      <c r="U247" t="s">
        <v>263</v>
      </c>
      <c r="V247" t="s">
        <v>225</v>
      </c>
      <c r="W247" t="s">
        <v>230</v>
      </c>
      <c r="X247" t="s">
        <v>520</v>
      </c>
    </row>
    <row r="248" spans="1:24" s="50" customFormat="1" ht="15" x14ac:dyDescent="0.25">
      <c r="A248">
        <v>1.79</v>
      </c>
      <c r="B248">
        <v>2.12</v>
      </c>
      <c r="C248" s="43">
        <f t="shared" si="59"/>
        <v>3.0357331084642114E-2</v>
      </c>
      <c r="D248" s="44">
        <f>IF(OR($A248="",$B248=""),"",A248*'MPTO_working_2-way'!$G247)</f>
        <v>1.8443396226415094</v>
      </c>
      <c r="E248" s="46">
        <f>IF(OR($A248="",$B248=""),"",B248*'MPTO_working_2-way'!$G247)</f>
        <v>2.1843575418994412</v>
      </c>
      <c r="F248" s="44">
        <f>IF(OR($A248="",$B248=""),"",'MPTO_working_2-way'!D247)</f>
        <v>1.8399922420480992</v>
      </c>
      <c r="G248" s="46">
        <f>IF(OR($A248="",$B248=""),"",'MPTO_working_2-way'!E247)</f>
        <v>2.1904871854075272</v>
      </c>
      <c r="H248" s="44">
        <f>IF(OR($A248="",$B248=""),"",'OddsRatio_working_2-way'!M247)</f>
        <v>1.8398554297360612</v>
      </c>
      <c r="I248" s="44">
        <f>IF(OR($A248="",$B248=""),"",'OddsRatio_working_2-way'!N247)</f>
        <v>2.1906811155751749</v>
      </c>
      <c r="J248" s="44">
        <f>IF('Log_working_2-way'!$D247="","",A248^('Log_working_2-way'!$D247))</f>
        <v>1.8378863083703576</v>
      </c>
      <c r="K248" s="46">
        <f>IF('Log_working_2-way'!$D247="","",B248^('Log_working_2-way'!$D247))</f>
        <v>2.1934793420182777</v>
      </c>
      <c r="L248" s="53">
        <f t="shared" si="68"/>
        <v>0.5421994884910486</v>
      </c>
      <c r="M248" s="53">
        <f t="shared" si="69"/>
        <v>0.45780051150895146</v>
      </c>
      <c r="N248" s="54">
        <v>345</v>
      </c>
      <c r="O248" s="54">
        <f t="shared" si="70"/>
        <v>152.26256983240225</v>
      </c>
      <c r="P248" s="54">
        <f t="shared" si="71"/>
        <v>182.26415094339626</v>
      </c>
      <c r="Q248" s="54">
        <f t="shared" si="72"/>
        <v>162.73584905660377</v>
      </c>
      <c r="R248" s="54">
        <f t="shared" si="73"/>
        <v>192.73743016759775</v>
      </c>
      <c r="S248" s="55">
        <f t="shared" si="74"/>
        <v>-10.473279224201519</v>
      </c>
      <c r="T248" s="55">
        <f t="shared" si="75"/>
        <v>-10.473279224201491</v>
      </c>
      <c r="U248" t="s">
        <v>398</v>
      </c>
      <c r="V248" t="s">
        <v>240</v>
      </c>
      <c r="W248" t="s">
        <v>230</v>
      </c>
      <c r="X248" t="s">
        <v>520</v>
      </c>
    </row>
    <row r="249" spans="1:24" ht="15" x14ac:dyDescent="0.25">
      <c r="A249">
        <v>2.1800000000000002</v>
      </c>
      <c r="B249">
        <v>1.76</v>
      </c>
      <c r="C249" s="43">
        <f t="shared" si="59"/>
        <v>2.6897414512093487E-2</v>
      </c>
      <c r="D249" s="44">
        <f>IF(OR($A249="",$B249=""),"",A249*'MPTO_working_2-way'!$G248)</f>
        <v>2.2386363636363638</v>
      </c>
      <c r="E249" s="46">
        <f>IF(OR($A249="",$B249=""),"",B249*'MPTO_working_2-way'!$G248)</f>
        <v>1.8073394495412844</v>
      </c>
      <c r="F249" s="44">
        <f>IF(OR($A249="",$B249=""),"",'MPTO_working_2-way'!D248)</f>
        <v>2.2458440646218687</v>
      </c>
      <c r="G249" s="46">
        <f>IF(OR($A249="",$B249=""),"",'MPTO_working_2-way'!E248)</f>
        <v>1.8026686713023867</v>
      </c>
      <c r="H249" s="44">
        <f>IF(OR($A249="",$B249=""),"",'OddsRatio_working_2-way'!M248)</f>
        <v>2.2460463791317595</v>
      </c>
      <c r="I249" s="44">
        <f>IF(OR($A249="",$B249=""),"",'OddsRatio_working_2-way'!N248)</f>
        <v>1.8025383458814721</v>
      </c>
      <c r="J249" s="44">
        <f>IF('Log_working_2-way'!$D248="","",A249^('Log_working_2-way'!$D248))</f>
        <v>2.2493315392032671</v>
      </c>
      <c r="K249" s="46">
        <f>IF('Log_working_2-way'!$D248="","",B249^('Log_working_2-way'!$D248))</f>
        <v>1.8004280438143094</v>
      </c>
      <c r="L249" s="53">
        <f t="shared" si="68"/>
        <v>0.44670050761421315</v>
      </c>
      <c r="M249" s="53">
        <f t="shared" si="69"/>
        <v>0.5532994923857868</v>
      </c>
      <c r="N249" s="54">
        <v>346</v>
      </c>
      <c r="O249" s="54">
        <f t="shared" si="70"/>
        <v>187.28440366972481</v>
      </c>
      <c r="P249" s="54">
        <f t="shared" si="71"/>
        <v>149.40909090909093</v>
      </c>
      <c r="Q249" s="54">
        <f t="shared" si="72"/>
        <v>196.59090909090912</v>
      </c>
      <c r="R249" s="54">
        <f t="shared" si="73"/>
        <v>158.71559633027522</v>
      </c>
      <c r="S249" s="55">
        <f t="shared" si="74"/>
        <v>-9.3065054211843119</v>
      </c>
      <c r="T249" s="55">
        <f t="shared" si="75"/>
        <v>-9.3065054211842835</v>
      </c>
      <c r="U249" t="s">
        <v>401</v>
      </c>
      <c r="V249" t="s">
        <v>265</v>
      </c>
      <c r="W249" t="s">
        <v>230</v>
      </c>
      <c r="X249" t="s">
        <v>520</v>
      </c>
    </row>
    <row r="250" spans="1:24" ht="15" x14ac:dyDescent="0.25">
      <c r="A250">
        <v>1.65</v>
      </c>
      <c r="B250">
        <v>2.36</v>
      </c>
      <c r="C250" s="43">
        <f t="shared" si="59"/>
        <v>2.9789419619928204E-2</v>
      </c>
      <c r="D250" s="44">
        <f>IF(OR($A250="",$B250=""),"",A250*'MPTO_working_2-way'!$G249)</f>
        <v>1.6991525423728815</v>
      </c>
      <c r="E250" s="46">
        <f>IF(OR($A250="",$B250=""),"",B250*'MPTO_working_2-way'!$G249)</f>
        <v>2.4303030303030306</v>
      </c>
      <c r="F250" s="44">
        <f>IF(OR($A250="",$B250=""),"",'MPTO_working_2-way'!D249)</f>
        <v>1.691572545612511</v>
      </c>
      <c r="G250" s="46">
        <f>IF(OR($A250="",$B250=""),"",'MPTO_working_2-way'!E249)</f>
        <v>2.4459798994974875</v>
      </c>
      <c r="H250" s="44">
        <f>IF(OR($A250="",$B250=""),"",'OddsRatio_working_2-way'!M249)</f>
        <v>1.6913328984437157</v>
      </c>
      <c r="I250" s="44">
        <f>IF(OR($A250="",$B250=""),"",'OddsRatio_working_2-way'!N249)</f>
        <v>2.4464811413591585</v>
      </c>
      <c r="J250" s="44">
        <f>IF('Log_working_2-way'!$D249="","",A250^('Log_working_2-way'!$D249))</f>
        <v>1.6878976211702592</v>
      </c>
      <c r="K250" s="46">
        <f>IF('Log_working_2-way'!$D249="","",B250^('Log_working_2-way'!$D249))</f>
        <v>2.4537046927110477</v>
      </c>
      <c r="L250" s="53">
        <f t="shared" si="68"/>
        <v>0.58852867830423938</v>
      </c>
      <c r="M250" s="53">
        <f t="shared" si="69"/>
        <v>0.41147132169576056</v>
      </c>
      <c r="N250" s="54">
        <v>347</v>
      </c>
      <c r="O250" s="54">
        <f t="shared" si="70"/>
        <v>136.69696969696966</v>
      </c>
      <c r="P250" s="54">
        <f t="shared" si="71"/>
        <v>199.96610169491527</v>
      </c>
      <c r="Q250" s="54">
        <f t="shared" si="72"/>
        <v>147.03389830508476</v>
      </c>
      <c r="R250" s="54">
        <f t="shared" si="73"/>
        <v>210.30303030303031</v>
      </c>
      <c r="S250" s="55">
        <f t="shared" si="74"/>
        <v>-10.336928608115102</v>
      </c>
      <c r="T250" s="55">
        <f t="shared" si="75"/>
        <v>-10.336928608115045</v>
      </c>
      <c r="U250" t="s">
        <v>266</v>
      </c>
      <c r="V250" t="s">
        <v>241</v>
      </c>
      <c r="W250" t="s">
        <v>230</v>
      </c>
      <c r="X250" t="s">
        <v>520</v>
      </c>
    </row>
    <row r="251" spans="1:24" ht="15" x14ac:dyDescent="0.25">
      <c r="A251">
        <v>1.48</v>
      </c>
      <c r="B251">
        <v>2.8</v>
      </c>
      <c r="C251" s="43">
        <f t="shared" si="59"/>
        <v>3.2818532818532864E-2</v>
      </c>
      <c r="D251" s="44">
        <f>IF(OR($A251="",$B251=""),"",A251*'MPTO_working_2-way'!$G250)</f>
        <v>1.5285714285714287</v>
      </c>
      <c r="E251" s="46">
        <f>IF(OR($A251="",$B251=""),"",B251*'MPTO_working_2-way'!$G250)</f>
        <v>2.8918918918918917</v>
      </c>
      <c r="F251" s="44">
        <f>IF(OR($A251="",$B251=""),"",'MPTO_working_2-way'!D250)</f>
        <v>1.5168374816983896</v>
      </c>
      <c r="G251" s="46">
        <f>IF(OR($A251="",$B251=""),"",'MPTO_working_2-way'!E250)</f>
        <v>2.9348441926345612</v>
      </c>
      <c r="H251" s="44">
        <f>IF(OR($A251="",$B251=""),"",'OddsRatio_working_2-way'!M250)</f>
        <v>1.5163977794943222</v>
      </c>
      <c r="I251" s="44">
        <f>IF(OR($A251="",$B251=""),"",'OddsRatio_working_2-way'!N250)</f>
        <v>2.936491673103709</v>
      </c>
      <c r="J251" s="44">
        <f>IF('Log_working_2-way'!$D250="","",A251^('Log_working_2-way'!$D250))</f>
        <v>1.5110316025128196</v>
      </c>
      <c r="K251" s="46">
        <f>IF('Log_working_2-way'!$D250="","",B251^('Log_working_2-way'!$D250))</f>
        <v>2.956826143593994</v>
      </c>
      <c r="L251" s="53">
        <f t="shared" si="68"/>
        <v>0.65420560747663548</v>
      </c>
      <c r="M251" s="53">
        <f t="shared" si="69"/>
        <v>0.34579439252336452</v>
      </c>
      <c r="N251" s="54">
        <v>348</v>
      </c>
      <c r="O251" s="54">
        <f t="shared" si="70"/>
        <v>112.86486486486484</v>
      </c>
      <c r="P251" s="54">
        <f t="shared" si="71"/>
        <v>223.71428571428572</v>
      </c>
      <c r="Q251" s="54">
        <f t="shared" si="72"/>
        <v>124.28571428571429</v>
      </c>
      <c r="R251" s="54">
        <f t="shared" si="73"/>
        <v>235.13513513513513</v>
      </c>
      <c r="S251" s="55">
        <f t="shared" si="74"/>
        <v>-11.42084942084945</v>
      </c>
      <c r="T251" s="55">
        <f t="shared" si="75"/>
        <v>-11.420849420849407</v>
      </c>
      <c r="U251" t="s">
        <v>268</v>
      </c>
      <c r="V251" t="s">
        <v>261</v>
      </c>
      <c r="W251" t="s">
        <v>230</v>
      </c>
      <c r="X251" t="s">
        <v>520</v>
      </c>
    </row>
    <row r="252" spans="1:24" ht="15" x14ac:dyDescent="0.25">
      <c r="A252">
        <v>2.04</v>
      </c>
      <c r="B252">
        <v>1.85</v>
      </c>
      <c r="C252" s="43">
        <f t="shared" si="59"/>
        <v>3.0736618971912932E-2</v>
      </c>
      <c r="D252" s="44">
        <f>IF(OR($A252="",$B252=""),"",A252*'MPTO_working_2-way'!$G251)</f>
        <v>2.1027027027027025</v>
      </c>
      <c r="E252" s="46">
        <f>IF(OR($A252="",$B252=""),"",B252*'MPTO_working_2-way'!$G251)</f>
        <v>1.9068627450980391</v>
      </c>
      <c r="F252" s="44">
        <f>IF(OR($A252="",$B252=""),"",'MPTO_working_2-way'!D251)</f>
        <v>2.1060267857142851</v>
      </c>
      <c r="G252" s="46">
        <f>IF(OR($A252="",$B252=""),"",'MPTO_working_2-way'!E251)</f>
        <v>1.9041372351160444</v>
      </c>
      <c r="H252" s="44">
        <f>IF(OR($A252="",$B252=""),"",'OddsRatio_working_2-way'!M251)</f>
        <v>2.1061326375099441</v>
      </c>
      <c r="I252" s="44">
        <f>IF(OR($A252="",$B252=""),"",'OddsRatio_working_2-way'!N251)</f>
        <v>1.904050713349474</v>
      </c>
      <c r="J252" s="44">
        <f>IF('Log_working_2-way'!$D251="","",A252^('Log_working_2-way'!$D251))</f>
        <v>2.1076465292124213</v>
      </c>
      <c r="K252" s="46">
        <f>IF('Log_working_2-way'!$D251="","",B252^('Log_working_2-way'!$D251))</f>
        <v>1.9028150891340896</v>
      </c>
      <c r="L252" s="53">
        <f t="shared" si="68"/>
        <v>0.47557840616966585</v>
      </c>
      <c r="M252" s="53">
        <f t="shared" si="69"/>
        <v>0.52442159383033427</v>
      </c>
      <c r="N252" s="54">
        <v>349</v>
      </c>
      <c r="O252" s="54">
        <f t="shared" si="70"/>
        <v>177.92156862745099</v>
      </c>
      <c r="P252" s="54">
        <f t="shared" si="71"/>
        <v>160.35135135135133</v>
      </c>
      <c r="Q252" s="54">
        <f t="shared" si="72"/>
        <v>188.64864864864862</v>
      </c>
      <c r="R252" s="54">
        <f t="shared" si="73"/>
        <v>171.07843137254901</v>
      </c>
      <c r="S252" s="55">
        <f t="shared" si="74"/>
        <v>-10.727080021197622</v>
      </c>
      <c r="T252" s="55">
        <f t="shared" si="75"/>
        <v>-10.727080021197679</v>
      </c>
      <c r="U252" t="s">
        <v>233</v>
      </c>
      <c r="V252" t="s">
        <v>229</v>
      </c>
      <c r="W252" t="s">
        <v>231</v>
      </c>
      <c r="X252" t="s">
        <v>520</v>
      </c>
    </row>
    <row r="253" spans="1:24" ht="15" x14ac:dyDescent="0.25">
      <c r="A253">
        <v>1.68</v>
      </c>
      <c r="B253">
        <v>2.2799999999999998</v>
      </c>
      <c r="C253" s="43">
        <f t="shared" si="59"/>
        <v>3.383458646616555E-2</v>
      </c>
      <c r="D253" s="44">
        <f>IF(OR($A253="",$B253=""),"",A253*'MPTO_working_2-way'!$G252)</f>
        <v>1.736842105263158</v>
      </c>
      <c r="E253" s="46">
        <f>IF(OR($A253="",$B253=""),"",B253*'MPTO_working_2-way'!$G252)</f>
        <v>2.3571428571428572</v>
      </c>
      <c r="F253" s="44">
        <f>IF(OR($A253="",$B253=""),"",'MPTO_working_2-way'!D252)</f>
        <v>1.7291440953412784</v>
      </c>
      <c r="G253" s="46">
        <f>IF(OR($A253="",$B253=""),"",'MPTO_working_2-way'!E252)</f>
        <v>2.3714710252600297</v>
      </c>
      <c r="H253" s="44">
        <f>IF(OR($A253="",$B253=""),"",'OddsRatio_working_2-way'!M252)</f>
        <v>1.728868986855663</v>
      </c>
      <c r="I253" s="44">
        <f>IF(OR($A253="",$B253=""),"",'OddsRatio_working_2-way'!N252)</f>
        <v>2.3719886811400706</v>
      </c>
      <c r="J253" s="44">
        <f>IF('Log_working_2-way'!$D252="","",A253^('Log_working_2-way'!$D252))</f>
        <v>1.7253734306956654</v>
      </c>
      <c r="K253" s="46">
        <f>IF('Log_working_2-way'!$D252="","",B253^('Log_working_2-way'!$D252))</f>
        <v>2.3786002597874161</v>
      </c>
      <c r="L253" s="53">
        <f t="shared" si="68"/>
        <v>0.57575757575757569</v>
      </c>
      <c r="M253" s="53">
        <f t="shared" si="69"/>
        <v>0.42424242424242425</v>
      </c>
      <c r="N253" s="54">
        <v>350</v>
      </c>
      <c r="O253" s="54">
        <f t="shared" si="70"/>
        <v>141.66666666666666</v>
      </c>
      <c r="P253" s="54">
        <f t="shared" si="71"/>
        <v>196.4912280701754</v>
      </c>
      <c r="Q253" s="54">
        <f t="shared" si="72"/>
        <v>153.50877192982458</v>
      </c>
      <c r="R253" s="54">
        <f t="shared" si="73"/>
        <v>208.33333333333334</v>
      </c>
      <c r="S253" s="55">
        <f t="shared" si="74"/>
        <v>-11.842105263157919</v>
      </c>
      <c r="T253" s="55">
        <f t="shared" si="75"/>
        <v>-11.842105263157947</v>
      </c>
      <c r="U253" t="s">
        <v>272</v>
      </c>
      <c r="V253" t="s">
        <v>228</v>
      </c>
      <c r="W253" t="s">
        <v>231</v>
      </c>
      <c r="X253" t="s">
        <v>520</v>
      </c>
    </row>
    <row r="254" spans="1:24" ht="15" x14ac:dyDescent="0.25">
      <c r="A254">
        <v>1.68</v>
      </c>
      <c r="B254">
        <v>2.27</v>
      </c>
      <c r="C254" s="43">
        <f t="shared" si="59"/>
        <v>3.5766729599328695E-2</v>
      </c>
      <c r="D254" s="44">
        <f>IF(OR($A254="",$B254=""),"",A254*'MPTO_working_2-way'!$G253)</f>
        <v>1.7400881057268722</v>
      </c>
      <c r="E254" s="46">
        <f>IF(OR($A254="",$B254=""),"",B254*'MPTO_working_2-way'!$G253)</f>
        <v>2.3511904761904763</v>
      </c>
      <c r="F254" s="44">
        <f>IF(OR($A254="",$B254=""),"",'MPTO_working_2-way'!D253)</f>
        <v>1.7320374239258789</v>
      </c>
      <c r="G254" s="46">
        <f>IF(OR($A254="",$B254=""),"",'MPTO_working_2-way'!E253)</f>
        <v>2.3660503784588656</v>
      </c>
      <c r="H254" s="44">
        <f>IF(OR($A254="",$B254=""),"",'OddsRatio_working_2-way'!M253)</f>
        <v>1.7317329231804059</v>
      </c>
      <c r="I254" s="44">
        <f>IF(OR($A254="",$B254=""),"",'OddsRatio_working_2-way'!N253)</f>
        <v>2.3666188418222287</v>
      </c>
      <c r="J254" s="44">
        <f>IF('Log_working_2-way'!$D253="","",A254^('Log_working_2-way'!$D253))</f>
        <v>1.72807279838637</v>
      </c>
      <c r="K254" s="46">
        <f>IF('Log_working_2-way'!$D253="","",B254^('Log_working_2-way'!$D253))</f>
        <v>2.37348902776783</v>
      </c>
      <c r="L254" s="53">
        <f t="shared" si="68"/>
        <v>0.57468354430379742</v>
      </c>
      <c r="M254" s="53">
        <f t="shared" si="69"/>
        <v>0.42531645569620252</v>
      </c>
      <c r="N254" s="54">
        <v>351</v>
      </c>
      <c r="O254" s="54">
        <f t="shared" si="70"/>
        <v>142.07142857142853</v>
      </c>
      <c r="P254" s="54">
        <f t="shared" si="71"/>
        <v>196.37444933920702</v>
      </c>
      <c r="Q254" s="54">
        <f t="shared" si="72"/>
        <v>154.62555066079295</v>
      </c>
      <c r="R254" s="54">
        <f t="shared" si="73"/>
        <v>208.92857142857142</v>
      </c>
      <c r="S254" s="55">
        <f t="shared" si="74"/>
        <v>-12.554122089364427</v>
      </c>
      <c r="T254" s="55">
        <f t="shared" si="75"/>
        <v>-12.554122089364398</v>
      </c>
      <c r="U254" t="s">
        <v>403</v>
      </c>
      <c r="V254" t="s">
        <v>276</v>
      </c>
      <c r="W254" t="s">
        <v>231</v>
      </c>
      <c r="X254" t="s">
        <v>520</v>
      </c>
    </row>
    <row r="255" spans="1:24" ht="15" x14ac:dyDescent="0.25">
      <c r="A255">
        <v>1.93</v>
      </c>
      <c r="B255">
        <v>1.98</v>
      </c>
      <c r="C255" s="43">
        <f t="shared" si="59"/>
        <v>2.3185220076411994E-2</v>
      </c>
      <c r="D255" s="44">
        <f>IF(OR($A255="",$B255=""),"",A255*'MPTO_working_2-way'!$G254)</f>
        <v>1.9747474747474751</v>
      </c>
      <c r="E255" s="46">
        <f>IF(OR($A255="",$B255=""),"",B255*'MPTO_working_2-way'!$G254)</f>
        <v>2.0259067357512959</v>
      </c>
      <c r="F255" s="44">
        <f>IF(OR($A255="",$B255=""),"",'MPTO_working_2-way'!D254)</f>
        <v>1.974169551066798</v>
      </c>
      <c r="G255" s="46">
        <f>IF(OR($A255="",$B255=""),"",'MPTO_working_2-way'!E254)</f>
        <v>2.0265153523890338</v>
      </c>
      <c r="H255" s="44">
        <f>IF(OR($A255="",$B255=""),"",'OddsRatio_working_2-way'!M254)</f>
        <v>1.9741558354989901</v>
      </c>
      <c r="I255" s="44">
        <f>IF(OR($A255="",$B255=""),"",'OddsRatio_working_2-way'!N254)</f>
        <v>2.0265298051494733</v>
      </c>
      <c r="J255" s="44">
        <f>IF('Log_working_2-way'!$D254="","",A255^('Log_working_2-way'!$D254))</f>
        <v>1.9738951466986834</v>
      </c>
      <c r="K255" s="46">
        <f>IF('Log_working_2-way'!$D254="","",B255^('Log_working_2-way'!$D254))</f>
        <v>2.0268045830085555</v>
      </c>
      <c r="L255" s="53">
        <f t="shared" si="68"/>
        <v>0.50639386189258306</v>
      </c>
      <c r="M255" s="53">
        <f t="shared" si="69"/>
        <v>0.49360613810741677</v>
      </c>
      <c r="N255" s="54">
        <v>352</v>
      </c>
      <c r="O255" s="54">
        <f t="shared" si="70"/>
        <v>169.61658031088086</v>
      </c>
      <c r="P255" s="54">
        <f t="shared" si="71"/>
        <v>174.22222222222226</v>
      </c>
      <c r="Q255" s="54">
        <f t="shared" si="72"/>
        <v>177.7777777777778</v>
      </c>
      <c r="R255" s="54">
        <f t="shared" si="73"/>
        <v>182.38341968911919</v>
      </c>
      <c r="S255" s="55">
        <f t="shared" si="74"/>
        <v>-8.1611974668969367</v>
      </c>
      <c r="T255" s="55">
        <f t="shared" si="75"/>
        <v>-8.1611974668969367</v>
      </c>
      <c r="U255" t="s">
        <v>135</v>
      </c>
      <c r="V255" t="s">
        <v>35</v>
      </c>
      <c r="W255" t="s">
        <v>453</v>
      </c>
      <c r="X255" t="s">
        <v>520</v>
      </c>
    </row>
    <row r="256" spans="1:24" ht="15" x14ac:dyDescent="0.25">
      <c r="A256">
        <v>2.2599999999999998</v>
      </c>
      <c r="B256">
        <v>1.7</v>
      </c>
      <c r="C256" s="43">
        <f t="shared" si="59"/>
        <v>3.0713170223841679E-2</v>
      </c>
      <c r="D256" s="44">
        <f>IF(OR($A256="",$B256=""),"",A256*'MPTO_working_2-way'!$G255)</f>
        <v>2.3294117647058821</v>
      </c>
      <c r="E256" s="46">
        <f>IF(OR($A256="",$B256=""),"",B256*'MPTO_working_2-way'!$G255)</f>
        <v>1.7522123893805308</v>
      </c>
      <c r="F256" s="44">
        <f>IF(OR($A256="",$B256=""),"",'MPTO_working_2-way'!D255)</f>
        <v>2.3412553321145642</v>
      </c>
      <c r="G256" s="46">
        <f>IF(OR($A256="",$B256=""),"",'MPTO_working_2-way'!E255)</f>
        <v>1.7455701953657428</v>
      </c>
      <c r="H256" s="44">
        <f>IF(OR($A256="",$B256=""),"",'OddsRatio_working_2-way'!M255)</f>
        <v>2.3416407864998732</v>
      </c>
      <c r="I256" s="44">
        <f>IF(OR($A256="",$B256=""),"",'OddsRatio_working_2-way'!N255)</f>
        <v>1.7453559924999296</v>
      </c>
      <c r="J256" s="44">
        <f>IF('Log_working_2-way'!$D255="","",A256^('Log_working_2-way'!$D255))</f>
        <v>2.3470801072340981</v>
      </c>
      <c r="K256" s="46">
        <f>IF('Log_working_2-way'!$D255="","",B256^('Log_working_2-way'!$D255))</f>
        <v>1.7423463494336857</v>
      </c>
      <c r="L256" s="53">
        <f t="shared" si="68"/>
        <v>0.42929292929292934</v>
      </c>
      <c r="M256" s="53">
        <f t="shared" si="69"/>
        <v>0.57070707070707072</v>
      </c>
      <c r="N256" s="54">
        <v>353</v>
      </c>
      <c r="O256" s="54">
        <f t="shared" si="70"/>
        <v>196.80530973451326</v>
      </c>
      <c r="P256" s="54">
        <f t="shared" si="71"/>
        <v>145.35294117647061</v>
      </c>
      <c r="Q256" s="54">
        <f t="shared" si="72"/>
        <v>207.64705882352942</v>
      </c>
      <c r="R256" s="54">
        <f t="shared" si="73"/>
        <v>156.19469026548674</v>
      </c>
      <c r="S256" s="55">
        <f t="shared" si="74"/>
        <v>-10.841749089016162</v>
      </c>
      <c r="T256" s="55">
        <f t="shared" si="75"/>
        <v>-10.841749089016133</v>
      </c>
      <c r="U256" t="s">
        <v>73</v>
      </c>
      <c r="V256" t="s">
        <v>78</v>
      </c>
      <c r="W256" t="s">
        <v>453</v>
      </c>
      <c r="X256" t="s">
        <v>520</v>
      </c>
    </row>
    <row r="257" spans="1:24" ht="15" x14ac:dyDescent="0.25">
      <c r="A257">
        <v>1.6</v>
      </c>
      <c r="B257">
        <v>2.48</v>
      </c>
      <c r="C257" s="43">
        <f t="shared" si="59"/>
        <v>2.8225806451612989E-2</v>
      </c>
      <c r="D257" s="44">
        <f>IF(OR($A257="",$B257=""),"",A257*'MPTO_working_2-way'!$G256)</f>
        <v>1.645161290322581</v>
      </c>
      <c r="E257" s="46">
        <f>IF(OR($A257="",$B257=""),"",B257*'MPTO_working_2-way'!$G256)</f>
        <v>2.5500000000000003</v>
      </c>
      <c r="F257" s="44">
        <f>IF(OR($A257="",$B257=""),"",'MPTO_working_2-way'!D256)</f>
        <v>1.6369636963696372</v>
      </c>
      <c r="G257" s="46">
        <f>IF(OR($A257="",$B257=""),"",'MPTO_working_2-way'!E256)</f>
        <v>2.5699481865284977</v>
      </c>
      <c r="H257" s="44">
        <f>IF(OR($A257="",$B257=""),"",'OddsRatio_working_2-way'!M256)</f>
        <v>1.6367145399670135</v>
      </c>
      <c r="I257" s="44">
        <f>IF(OR($A257="",$B257=""),"",'OddsRatio_working_2-way'!N256)</f>
        <v>2.5705625319186329</v>
      </c>
      <c r="J257" s="44">
        <f>IF('Log_working_2-way'!$D256="","",A257^('Log_working_2-way'!$D256))</f>
        <v>1.6329971102948844</v>
      </c>
      <c r="K257" s="46">
        <f>IF('Log_working_2-way'!$D256="","",B257^('Log_working_2-way'!$D256))</f>
        <v>2.5797860428369455</v>
      </c>
      <c r="L257" s="53">
        <f t="shared" si="68"/>
        <v>0.6078431372549018</v>
      </c>
      <c r="M257" s="53">
        <f t="shared" si="69"/>
        <v>0.39215686274509798</v>
      </c>
      <c r="N257" s="54">
        <v>354</v>
      </c>
      <c r="O257" s="54">
        <f t="shared" si="70"/>
        <v>132.75</v>
      </c>
      <c r="P257" s="54">
        <f t="shared" si="71"/>
        <v>211.25806451612902</v>
      </c>
      <c r="Q257" s="54">
        <f t="shared" si="72"/>
        <v>142.74193548387098</v>
      </c>
      <c r="R257" s="54">
        <f t="shared" si="73"/>
        <v>221.25</v>
      </c>
      <c r="S257" s="55">
        <f t="shared" si="74"/>
        <v>-9.9919354838709751</v>
      </c>
      <c r="T257" s="55">
        <f t="shared" si="75"/>
        <v>-9.9919354838709751</v>
      </c>
      <c r="U257" t="s">
        <v>75</v>
      </c>
      <c r="V257" t="s">
        <v>134</v>
      </c>
      <c r="W257" t="s">
        <v>453</v>
      </c>
      <c r="X257" t="s">
        <v>520</v>
      </c>
    </row>
    <row r="258" spans="1:24" ht="15" x14ac:dyDescent="0.25">
      <c r="A258">
        <v>2.46</v>
      </c>
      <c r="B258">
        <v>1.61</v>
      </c>
      <c r="C258" s="43">
        <f t="shared" si="59"/>
        <v>2.7622077463010708E-2</v>
      </c>
      <c r="D258" s="44">
        <f>IF(OR($A258="",$B258=""),"",A258*'MPTO_working_2-way'!$G257)</f>
        <v>2.5279503105590062</v>
      </c>
      <c r="E258" s="46">
        <f>IF(OR($A258="",$B258=""),"",B258*'MPTO_working_2-way'!$G257)</f>
        <v>1.6544715447154474</v>
      </c>
      <c r="F258" s="44">
        <f>IF(OR($A258="",$B258=""),"",'MPTO_working_2-way'!D257)</f>
        <v>2.5465183565871534</v>
      </c>
      <c r="G258" s="46">
        <f>IF(OR($A258="",$B258=""),"",'MPTO_working_2-way'!E257)</f>
        <v>1.6466137280172954</v>
      </c>
      <c r="H258" s="44">
        <f>IF(OR($A258="",$B258=""),"",'OddsRatio_working_2-way'!M257)</f>
        <v>2.5470755065447905</v>
      </c>
      <c r="I258" s="44">
        <f>IF(OR($A258="",$B258=""),"",'OddsRatio_working_2-way'!N257)</f>
        <v>1.646380862323509</v>
      </c>
      <c r="J258" s="44">
        <f>IF('Log_working_2-way'!$D257="","",A258^('Log_working_2-way'!$D257))</f>
        <v>2.5556457416740908</v>
      </c>
      <c r="K258" s="46">
        <f>IF('Log_working_2-way'!$D257="","",B258^('Log_working_2-way'!$D257))</f>
        <v>1.6428198742239617</v>
      </c>
      <c r="L258" s="53">
        <f t="shared" si="68"/>
        <v>0.39557739557739557</v>
      </c>
      <c r="M258" s="53">
        <f t="shared" si="69"/>
        <v>0.60442260442260431</v>
      </c>
      <c r="N258" s="54">
        <v>355</v>
      </c>
      <c r="O258" s="54">
        <f t="shared" si="70"/>
        <v>210.69105691056907</v>
      </c>
      <c r="P258" s="54">
        <f t="shared" si="71"/>
        <v>134.50310559006215</v>
      </c>
      <c r="Q258" s="54">
        <f t="shared" si="72"/>
        <v>220.49689440993788</v>
      </c>
      <c r="R258" s="54">
        <f t="shared" si="73"/>
        <v>144.3089430894309</v>
      </c>
      <c r="S258" s="55">
        <f t="shared" si="74"/>
        <v>-9.8058374993688062</v>
      </c>
      <c r="T258" s="55">
        <f t="shared" si="75"/>
        <v>-9.8058374993687494</v>
      </c>
      <c r="U258" t="s">
        <v>41</v>
      </c>
      <c r="V258" t="s">
        <v>70</v>
      </c>
      <c r="W258" t="s">
        <v>453</v>
      </c>
      <c r="X258" t="s">
        <v>520</v>
      </c>
    </row>
    <row r="259" spans="1:24" ht="15" x14ac:dyDescent="0.25">
      <c r="A259">
        <v>2.0499999999999998</v>
      </c>
      <c r="B259">
        <v>1.85</v>
      </c>
      <c r="C259" s="43">
        <f t="shared" ref="C259:C322" si="76">IF(OR($A259="",$B259=""),"",(1/A259)+(1/B259)-1)</f>
        <v>2.8345418589321048E-2</v>
      </c>
      <c r="D259" s="44">
        <f>IF(OR($A259="",$B259=""),"",A259*'MPTO_working_2-way'!$G258)</f>
        <v>2.1081081081081079</v>
      </c>
      <c r="E259" s="46">
        <f>IF(OR($A259="",$B259=""),"",B259*'MPTO_working_2-way'!$G258)</f>
        <v>1.902439024390244</v>
      </c>
      <c r="F259" s="44">
        <f>IF(OR($A259="",$B259=""),"",'MPTO_working_2-way'!D258)</f>
        <v>2.1113430758524703</v>
      </c>
      <c r="G259" s="46">
        <f>IF(OR($A259="",$B259=""),"",'MPTO_working_2-way'!E258)</f>
        <v>1.8998121477770822</v>
      </c>
      <c r="H259" s="44">
        <f>IF(OR($A259="",$B259=""),"",'OddsRatio_working_2-way'!M258)</f>
        <v>2.1114378604524222</v>
      </c>
      <c r="I259" s="44">
        <f>IF(OR($A259="",$B259=""),"",'OddsRatio_working_2-way'!N258)</f>
        <v>1.8997354108424378</v>
      </c>
      <c r="J259" s="44">
        <f>IF('Log_working_2-way'!$D258="","",A259^('Log_working_2-way'!$D258))</f>
        <v>2.1129081281913611</v>
      </c>
      <c r="K259" s="46">
        <f>IF('Log_working_2-way'!$D258="","",B259^('Log_working_2-way'!$D258))</f>
        <v>1.8985467665018629</v>
      </c>
      <c r="L259" s="53">
        <f t="shared" si="68"/>
        <v>0.47435897435897439</v>
      </c>
      <c r="M259" s="53">
        <f t="shared" si="69"/>
        <v>0.52564102564102555</v>
      </c>
      <c r="N259" s="54">
        <v>356</v>
      </c>
      <c r="O259" s="54">
        <f t="shared" si="70"/>
        <v>182.34146341463415</v>
      </c>
      <c r="P259" s="54">
        <f t="shared" si="71"/>
        <v>163.56756756756755</v>
      </c>
      <c r="Q259" s="54">
        <f t="shared" si="72"/>
        <v>192.43243243243239</v>
      </c>
      <c r="R259" s="54">
        <f t="shared" si="73"/>
        <v>173.65853658536588</v>
      </c>
      <c r="S259" s="55">
        <f t="shared" si="74"/>
        <v>-10.090969017798244</v>
      </c>
      <c r="T259" s="55">
        <f t="shared" si="75"/>
        <v>-10.090969017798329</v>
      </c>
      <c r="U259" t="s">
        <v>208</v>
      </c>
      <c r="V259" t="s">
        <v>42</v>
      </c>
      <c r="W259" t="s">
        <v>443</v>
      </c>
      <c r="X259" t="s">
        <v>520</v>
      </c>
    </row>
    <row r="260" spans="1:24" ht="15" x14ac:dyDescent="0.25">
      <c r="A260">
        <v>2.25</v>
      </c>
      <c r="B260">
        <v>1.7</v>
      </c>
      <c r="C260" s="43">
        <f t="shared" si="76"/>
        <v>3.2679738562091387E-2</v>
      </c>
      <c r="D260" s="44">
        <f>IF(OR($A260="",$B260=""),"",A260*'MPTO_working_2-way'!$G259)</f>
        <v>2.3235294117647056</v>
      </c>
      <c r="E260" s="46">
        <f>IF(OR($A260="",$B260=""),"",B260*'MPTO_working_2-way'!$G259)</f>
        <v>1.7555555555555553</v>
      </c>
      <c r="F260" s="44">
        <f>IF(OR($A260="",$B260=""),"",'MPTO_working_2-way'!D259)</f>
        <v>2.3358778625954195</v>
      </c>
      <c r="G260" s="46">
        <f>IF(OR($A260="",$B260=""),"",'MPTO_working_2-way'!E259)</f>
        <v>1.7485714285714284</v>
      </c>
      <c r="H260" s="44">
        <f>IF(OR($A260="",$B260=""),"",'OddsRatio_working_2-way'!M259)</f>
        <v>2.3363062095621219</v>
      </c>
      <c r="I260" s="44">
        <f>IF(OR($A260="",$B260=""),"",'OddsRatio_working_2-way'!N259)</f>
        <v>1.7483314773547878</v>
      </c>
      <c r="J260" s="44">
        <f>IF('Log_working_2-way'!$D259="","",A260^('Log_working_2-way'!$D259))</f>
        <v>2.3419883892799152</v>
      </c>
      <c r="K260" s="46">
        <f>IF('Log_working_2-way'!$D259="","",B260^('Log_working_2-way'!$D259))</f>
        <v>1.7451629298644922</v>
      </c>
      <c r="L260" s="53">
        <f t="shared" si="68"/>
        <v>0.43037974683544311</v>
      </c>
      <c r="M260" s="53">
        <f t="shared" si="69"/>
        <v>0.569620253164557</v>
      </c>
      <c r="N260" s="54">
        <v>357</v>
      </c>
      <c r="O260" s="54">
        <f t="shared" si="70"/>
        <v>198.33333333333331</v>
      </c>
      <c r="P260" s="54">
        <f t="shared" si="71"/>
        <v>147</v>
      </c>
      <c r="Q260" s="54">
        <f t="shared" si="72"/>
        <v>210</v>
      </c>
      <c r="R260" s="54">
        <f t="shared" si="73"/>
        <v>158.66666666666666</v>
      </c>
      <c r="S260" s="55">
        <f t="shared" si="74"/>
        <v>-11.666666666666686</v>
      </c>
      <c r="T260" s="55">
        <f t="shared" si="75"/>
        <v>-11.666666666666657</v>
      </c>
      <c r="U260" t="s">
        <v>82</v>
      </c>
      <c r="V260" t="s">
        <v>45</v>
      </c>
      <c r="W260" t="s">
        <v>443</v>
      </c>
      <c r="X260" t="s">
        <v>520</v>
      </c>
    </row>
    <row r="261" spans="1:24" ht="15" x14ac:dyDescent="0.25">
      <c r="A261">
        <v>2.29</v>
      </c>
      <c r="B261">
        <v>1.68</v>
      </c>
      <c r="C261" s="43">
        <f t="shared" si="76"/>
        <v>3.1919317945518833E-2</v>
      </c>
      <c r="D261" s="44">
        <f>IF(OR($A261="",$B261=""),"",A261*'MPTO_working_2-way'!$G260)</f>
        <v>2.3630952380952381</v>
      </c>
      <c r="E261" s="46">
        <f>IF(OR($A261="",$B261=""),"",B261*'MPTO_working_2-way'!$G260)</f>
        <v>1.7336244541484715</v>
      </c>
      <c r="F261" s="44">
        <f>IF(OR($A261="",$B261=""),"",'MPTO_working_2-way'!D260)</f>
        <v>2.3768688990485605</v>
      </c>
      <c r="G261" s="46">
        <f>IF(OR($A261="",$B261=""),"",'MPTO_working_2-way'!E260)</f>
        <v>1.7262855604415328</v>
      </c>
      <c r="H261" s="44">
        <f>IF(OR($A261="",$B261=""),"",'OddsRatio_working_2-way'!M260)</f>
        <v>2.3773375851727168</v>
      </c>
      <c r="I261" s="44">
        <f>IF(OR($A261="",$B261=""),"",'OddsRatio_working_2-way'!N260)</f>
        <v>1.7260384169902692</v>
      </c>
      <c r="J261" s="44">
        <f>IF('Log_working_2-way'!$D260="","",A261^('Log_working_2-way'!$D260))</f>
        <v>2.3836811049586637</v>
      </c>
      <c r="K261" s="46">
        <f>IF('Log_working_2-way'!$D260="","",B261^('Log_working_2-way'!$D260))</f>
        <v>1.7227098761530257</v>
      </c>
      <c r="L261" s="53">
        <f t="shared" si="68"/>
        <v>0.42317380352644834</v>
      </c>
      <c r="M261" s="53">
        <f t="shared" si="69"/>
        <v>0.57682619647355171</v>
      </c>
      <c r="N261" s="54">
        <v>358</v>
      </c>
      <c r="O261" s="54">
        <f t="shared" si="70"/>
        <v>201.6681222707424</v>
      </c>
      <c r="P261" s="54">
        <f t="shared" si="71"/>
        <v>144.90476190476187</v>
      </c>
      <c r="Q261" s="54">
        <f t="shared" si="72"/>
        <v>213.0952380952381</v>
      </c>
      <c r="R261" s="54">
        <f t="shared" si="73"/>
        <v>156.33187772925766</v>
      </c>
      <c r="S261" s="55">
        <f t="shared" si="74"/>
        <v>-11.427115824495701</v>
      </c>
      <c r="T261" s="55">
        <f t="shared" si="75"/>
        <v>-11.427115824495786</v>
      </c>
      <c r="U261" t="s">
        <v>48</v>
      </c>
      <c r="V261" t="s">
        <v>87</v>
      </c>
      <c r="W261" t="s">
        <v>443</v>
      </c>
      <c r="X261" t="s">
        <v>520</v>
      </c>
    </row>
    <row r="262" spans="1:24" ht="15" x14ac:dyDescent="0.25">
      <c r="A262">
        <v>2.35</v>
      </c>
      <c r="B262">
        <v>1.65</v>
      </c>
      <c r="C262" s="43">
        <f t="shared" si="76"/>
        <v>3.1592520954223158E-2</v>
      </c>
      <c r="D262" s="44">
        <f>IF(OR($A262="",$B262=""),"",A262*'MPTO_working_2-way'!$G261)</f>
        <v>2.4242424242424243</v>
      </c>
      <c r="E262" s="46">
        <f>IF(OR($A262="",$B262=""),"",B262*'MPTO_working_2-way'!$G261)</f>
        <v>1.7021276595744681</v>
      </c>
      <c r="F262" s="44">
        <f>IF(OR($A262="",$B262=""),"",'MPTO_working_2-way'!D261)</f>
        <v>2.4405979543666407</v>
      </c>
      <c r="G262" s="46">
        <f>IF(OR($A262="",$B262=""),"",'MPTO_working_2-way'!E261)</f>
        <v>1.6941561987984708</v>
      </c>
      <c r="H262" s="44">
        <f>IF(OR($A262="",$B262=""),"",'OddsRatio_working_2-way'!M261)</f>
        <v>2.4411533842457849</v>
      </c>
      <c r="I262" s="44">
        <f>IF(OR($A262="",$B262=""),"",'OddsRatio_working_2-way'!N261)</f>
        <v>1.6938886664887112</v>
      </c>
      <c r="J262" s="44">
        <f>IF('Log_working_2-way'!$D261="","",A262^('Log_working_2-way'!$D261))</f>
        <v>2.4487037782009757</v>
      </c>
      <c r="K262" s="46">
        <f>IF('Log_working_2-way'!$D261="","",B262^('Log_working_2-way'!$D261))</f>
        <v>1.6902722385674813</v>
      </c>
      <c r="L262" s="53">
        <f t="shared" si="68"/>
        <v>0.41249999999999998</v>
      </c>
      <c r="M262" s="53">
        <f t="shared" si="69"/>
        <v>0.58750000000000002</v>
      </c>
      <c r="N262" s="54">
        <v>359</v>
      </c>
      <c r="O262" s="54">
        <f t="shared" si="70"/>
        <v>206.23404255319147</v>
      </c>
      <c r="P262" s="54">
        <f t="shared" si="71"/>
        <v>141.42424242424244</v>
      </c>
      <c r="Q262" s="54">
        <f t="shared" si="72"/>
        <v>217.57575757575759</v>
      </c>
      <c r="R262" s="54">
        <f t="shared" si="73"/>
        <v>152.7659574468085</v>
      </c>
      <c r="S262" s="55">
        <f t="shared" si="74"/>
        <v>-11.34171502256612</v>
      </c>
      <c r="T262" s="55">
        <f t="shared" si="75"/>
        <v>-11.341715022566063</v>
      </c>
      <c r="U262" t="s">
        <v>47</v>
      </c>
      <c r="V262" t="s">
        <v>81</v>
      </c>
      <c r="W262" t="s">
        <v>443</v>
      </c>
      <c r="X262" t="s">
        <v>520</v>
      </c>
    </row>
    <row r="263" spans="1:24" ht="15" x14ac:dyDescent="0.25">
      <c r="A263">
        <v>2.21</v>
      </c>
      <c r="B263">
        <v>1.72</v>
      </c>
      <c r="C263" s="43">
        <f t="shared" si="76"/>
        <v>3.3884036620014824E-2</v>
      </c>
      <c r="D263" s="44">
        <f>IF(OR($A263="",$B263=""),"",A263*'MPTO_working_2-way'!$G262)</f>
        <v>2.2848837209302326</v>
      </c>
      <c r="E263" s="46">
        <f>IF(OR($A263="",$B263=""),"",B263*'MPTO_working_2-way'!$G262)</f>
        <v>1.7782805429864255</v>
      </c>
      <c r="F263" s="44">
        <f>IF(OR($A263="",$B263=""),"",'MPTO_working_2-way'!D262)</f>
        <v>2.2959652089876781</v>
      </c>
      <c r="G263" s="46">
        <f>IF(OR($A263="",$B263=""),"",'MPTO_working_2-way'!E262)</f>
        <v>1.7716256524981358</v>
      </c>
      <c r="H263" s="44">
        <f>IF(OR($A263="",$B263=""),"",'OddsRatio_working_2-way'!M262)</f>
        <v>2.2963624321753371</v>
      </c>
      <c r="I263" s="44">
        <f>IF(OR($A263="",$B263=""),"",'OddsRatio_working_2-way'!N262)</f>
        <v>1.7713892158398703</v>
      </c>
      <c r="J263" s="44">
        <f>IF('Log_working_2-way'!$D262="","",A263^('Log_working_2-way'!$D262))</f>
        <v>2.3014598613122459</v>
      </c>
      <c r="K263" s="46">
        <f>IF('Log_working_2-way'!$D262="","",B263^('Log_working_2-way'!$D262))</f>
        <v>1.7683679149287428</v>
      </c>
      <c r="L263" s="53">
        <f t="shared" si="68"/>
        <v>0.43765903307888038</v>
      </c>
      <c r="M263" s="53">
        <f t="shared" si="69"/>
        <v>0.56234096692111957</v>
      </c>
      <c r="N263" s="54">
        <v>360</v>
      </c>
      <c r="O263" s="54">
        <f t="shared" si="70"/>
        <v>197.10407239819006</v>
      </c>
      <c r="P263" s="54">
        <f t="shared" si="71"/>
        <v>150.69767441860469</v>
      </c>
      <c r="Q263" s="54">
        <f t="shared" si="72"/>
        <v>209.30232558139537</v>
      </c>
      <c r="R263" s="54">
        <f t="shared" si="73"/>
        <v>162.89592760180994</v>
      </c>
      <c r="S263" s="55">
        <f t="shared" si="74"/>
        <v>-12.19825318320531</v>
      </c>
      <c r="T263" s="55">
        <f t="shared" si="75"/>
        <v>-12.198253183205253</v>
      </c>
      <c r="U263" t="s">
        <v>76</v>
      </c>
      <c r="V263" t="s">
        <v>277</v>
      </c>
      <c r="W263" t="s">
        <v>443</v>
      </c>
      <c r="X263" t="s">
        <v>520</v>
      </c>
    </row>
    <row r="264" spans="1:24" ht="15" x14ac:dyDescent="0.25">
      <c r="A264">
        <v>1.72</v>
      </c>
      <c r="B264">
        <v>2.2000000000000002</v>
      </c>
      <c r="C264" s="43">
        <f t="shared" si="76"/>
        <v>3.5940803382663811E-2</v>
      </c>
      <c r="D264" s="44">
        <f>IF(OR($A264="",$B264=""),"",A264*'MPTO_working_2-way'!$G263)</f>
        <v>1.7818181818181817</v>
      </c>
      <c r="E264" s="46">
        <f>IF(OR($A264="",$B264=""),"",B264*'MPTO_working_2-way'!$G263)</f>
        <v>2.2790697674418605</v>
      </c>
      <c r="F264" s="44">
        <f>IF(OR($A264="",$B264=""),"",'MPTO_working_2-way'!D263)</f>
        <v>1.7748592870544089</v>
      </c>
      <c r="G264" s="46">
        <f>IF(OR($A264="",$B264=""),"",'MPTO_working_2-way'!E263)</f>
        <v>2.2905569007263922</v>
      </c>
      <c r="H264" s="44">
        <f>IF(OR($A264="",$B264=""),"",'OddsRatio_working_2-way'!M263)</f>
        <v>1.7745966692414832</v>
      </c>
      <c r="I264" s="44">
        <f>IF(OR($A264="",$B264=""),"",'OddsRatio_working_2-way'!N263)</f>
        <v>2.2909944487358058</v>
      </c>
      <c r="J264" s="44">
        <f>IF('Log_working_2-way'!$D263="","",A264^('Log_working_2-way'!$D263))</f>
        <v>1.7714329684655428</v>
      </c>
      <c r="K264" s="46">
        <f>IF('Log_working_2-way'!$D263="","",B264^('Log_working_2-way'!$D263))</f>
        <v>2.2962889076273294</v>
      </c>
      <c r="L264" s="53">
        <f t="shared" si="68"/>
        <v>0.56122448979591844</v>
      </c>
      <c r="M264" s="53">
        <f t="shared" si="69"/>
        <v>0.43877551020408162</v>
      </c>
      <c r="N264" s="54">
        <v>361</v>
      </c>
      <c r="O264" s="54">
        <f t="shared" si="70"/>
        <v>151.11627906976742</v>
      </c>
      <c r="P264" s="54">
        <f t="shared" si="71"/>
        <v>196.90909090909093</v>
      </c>
      <c r="Q264" s="54">
        <f t="shared" si="72"/>
        <v>164.09090909090909</v>
      </c>
      <c r="R264" s="54">
        <f t="shared" si="73"/>
        <v>209.88372093023256</v>
      </c>
      <c r="S264" s="55">
        <f t="shared" si="74"/>
        <v>-12.974630021141678</v>
      </c>
      <c r="T264" s="55">
        <f t="shared" si="75"/>
        <v>-12.974630021141621</v>
      </c>
      <c r="U264" t="s">
        <v>37</v>
      </c>
      <c r="V264" t="s">
        <v>279</v>
      </c>
      <c r="W264" t="s">
        <v>443</v>
      </c>
      <c r="X264" t="s">
        <v>520</v>
      </c>
    </row>
    <row r="265" spans="1:24" ht="15" x14ac:dyDescent="0.25">
      <c r="A265">
        <v>2.2000000000000002</v>
      </c>
      <c r="B265">
        <v>1.72</v>
      </c>
      <c r="C265" s="43">
        <f t="shared" si="76"/>
        <v>3.5940803382663811E-2</v>
      </c>
      <c r="D265" s="44">
        <f>IF(OR($A265="",$B265=""),"",A265*'MPTO_working_2-way'!$G264)</f>
        <v>2.2790697674418605</v>
      </c>
      <c r="E265" s="46">
        <f>IF(OR($A265="",$B265=""),"",B265*'MPTO_working_2-way'!$G264)</f>
        <v>1.7818181818181817</v>
      </c>
      <c r="F265" s="44">
        <f>IF(OR($A265="",$B265=""),"",'MPTO_working_2-way'!D264)</f>
        <v>2.2905569007263922</v>
      </c>
      <c r="G265" s="46">
        <f>IF(OR($A265="",$B265=""),"",'MPTO_working_2-way'!E264)</f>
        <v>1.7748592870544089</v>
      </c>
      <c r="H265" s="44">
        <f>IF(OR($A265="",$B265=""),"",'OddsRatio_working_2-way'!M264)</f>
        <v>2.2909944487358058</v>
      </c>
      <c r="I265" s="44">
        <f>IF(OR($A265="",$B265=""),"",'OddsRatio_working_2-way'!N264)</f>
        <v>1.7745966692414832</v>
      </c>
      <c r="J265" s="44">
        <f>IF('Log_working_2-way'!$D264="","",A265^('Log_working_2-way'!$D264))</f>
        <v>2.2962889076273294</v>
      </c>
      <c r="K265" s="46">
        <f>IF('Log_working_2-way'!$D264="","",B265^('Log_working_2-way'!$D264))</f>
        <v>1.7714329684655428</v>
      </c>
      <c r="L265" s="53">
        <f t="shared" si="68"/>
        <v>0.43877551020408162</v>
      </c>
      <c r="M265" s="53">
        <f t="shared" si="69"/>
        <v>0.56122448979591844</v>
      </c>
      <c r="N265" s="54">
        <v>362</v>
      </c>
      <c r="O265" s="54">
        <f t="shared" si="70"/>
        <v>197.4545454545455</v>
      </c>
      <c r="P265" s="54">
        <f t="shared" si="71"/>
        <v>151.53488372093022</v>
      </c>
      <c r="Q265" s="54">
        <f t="shared" si="72"/>
        <v>210.46511627906978</v>
      </c>
      <c r="R265" s="54">
        <f t="shared" si="73"/>
        <v>164.54545454545453</v>
      </c>
      <c r="S265" s="55">
        <f t="shared" si="74"/>
        <v>-13.010570824524279</v>
      </c>
      <c r="T265" s="55">
        <f t="shared" si="75"/>
        <v>-13.010570824524308</v>
      </c>
      <c r="U265" t="s">
        <v>278</v>
      </c>
      <c r="V265" t="s">
        <v>49</v>
      </c>
      <c r="W265" t="s">
        <v>443</v>
      </c>
      <c r="X265" t="s">
        <v>520</v>
      </c>
    </row>
    <row r="266" spans="1:24" ht="15" x14ac:dyDescent="0.25">
      <c r="A266">
        <v>2</v>
      </c>
      <c r="B266">
        <v>1.89</v>
      </c>
      <c r="C266" s="43">
        <f t="shared" si="76"/>
        <v>2.9100529100529293E-2</v>
      </c>
      <c r="D266" s="44">
        <f>IF(OR($A266="",$B266=""),"",A266*'MPTO_working_2-way'!$G265)</f>
        <v>2.0582010582010586</v>
      </c>
      <c r="E266" s="46">
        <f>IF(OR($A266="",$B266=""),"",B266*'MPTO_working_2-way'!$G265)</f>
        <v>1.9450000000000003</v>
      </c>
      <c r="F266" s="44">
        <f>IF(OR($A266="",$B266=""),"",'MPTO_working_2-way'!D265)</f>
        <v>2.0599455040871937</v>
      </c>
      <c r="G266" s="46">
        <f>IF(OR($A266="",$B266=""),"",'MPTO_working_2-way'!E265)</f>
        <v>1.9434447300771212</v>
      </c>
      <c r="H266" s="44">
        <f>IF(OR($A266="",$B266=""),"",'OddsRatio_working_2-way'!M265)</f>
        <v>2.0599978800063603</v>
      </c>
      <c r="I266" s="44">
        <f>IF(OR($A266="",$B266=""),"",'OddsRatio_working_2-way'!N265)</f>
        <v>1.9433981132056606</v>
      </c>
      <c r="J266" s="44">
        <f>IF('Log_working_2-way'!$D265="","",A266^('Log_working_2-way'!$D265))</f>
        <v>2.0607901501181232</v>
      </c>
      <c r="K266" s="46">
        <f>IF('Log_working_2-way'!$D265="","",B266^('Log_working_2-way'!$D265))</f>
        <v>1.9426935194379702</v>
      </c>
      <c r="L266" s="53">
        <f t="shared" si="68"/>
        <v>0.48586118251928012</v>
      </c>
      <c r="M266" s="53">
        <f t="shared" si="69"/>
        <v>0.51413881748071977</v>
      </c>
      <c r="N266" s="54">
        <v>363</v>
      </c>
      <c r="O266" s="54">
        <f t="shared" si="70"/>
        <v>181.5</v>
      </c>
      <c r="P266" s="54">
        <f t="shared" si="71"/>
        <v>170.93650793650792</v>
      </c>
      <c r="Q266" s="54">
        <f t="shared" si="72"/>
        <v>192.06349206349211</v>
      </c>
      <c r="R266" s="54">
        <f t="shared" si="73"/>
        <v>181.5</v>
      </c>
      <c r="S266" s="55">
        <f t="shared" si="74"/>
        <v>-10.563492063492106</v>
      </c>
      <c r="T266" s="55">
        <f t="shared" si="75"/>
        <v>-10.563492063492077</v>
      </c>
      <c r="U266" t="s">
        <v>85</v>
      </c>
      <c r="V266" t="s">
        <v>132</v>
      </c>
      <c r="W266" t="s">
        <v>443</v>
      </c>
      <c r="X266" t="s">
        <v>520</v>
      </c>
    </row>
    <row r="267" spans="1:24" ht="15" x14ac:dyDescent="0.25">
      <c r="A267">
        <v>2.54</v>
      </c>
      <c r="B267">
        <v>1.56</v>
      </c>
      <c r="C267" s="43">
        <f t="shared" si="76"/>
        <v>3.4726428427215739E-2</v>
      </c>
      <c r="D267" s="44">
        <f>IF(OR($A267="",$B267=""),"",A267*'MPTO_working_2-way'!$G266)</f>
        <v>2.6282051282051282</v>
      </c>
      <c r="E267" s="46">
        <f>IF(OR($A267="",$B267=""),"",B267*'MPTO_working_2-way'!$G266)</f>
        <v>1.6141732283464567</v>
      </c>
      <c r="F267" s="44">
        <f>IF(OR($A267="",$B267=""),"",'MPTO_working_2-way'!D266)</f>
        <v>2.6571888412017164</v>
      </c>
      <c r="G267" s="46">
        <f>IF(OR($A267="",$B267=""),"",'MPTO_working_2-way'!E266)</f>
        <v>1.6034315312398835</v>
      </c>
      <c r="H267" s="44">
        <f>IF(OR($A267="",$B267=""),"",'OddsRatio_working_2-way'!M266)</f>
        <v>2.6583123951776999</v>
      </c>
      <c r="I267" s="44">
        <f>IF(OR($A267="",$B267=""),"",'OddsRatio_working_2-way'!N266)</f>
        <v>1.6030226891555273</v>
      </c>
      <c r="J267" s="44">
        <f>IF('Log_working_2-way'!$D266="","",A267^('Log_working_2-way'!$D266))</f>
        <v>2.6718812542297234</v>
      </c>
      <c r="K267" s="46">
        <f>IF('Log_working_2-way'!$D266="","",B267^('Log_working_2-way'!$D266))</f>
        <v>1.5981286036134053</v>
      </c>
      <c r="L267" s="53">
        <f t="shared" si="68"/>
        <v>0.38048780487804879</v>
      </c>
      <c r="M267" s="53">
        <f t="shared" si="69"/>
        <v>0.61951219512195121</v>
      </c>
      <c r="N267" s="54">
        <v>364</v>
      </c>
      <c r="O267" s="54">
        <f t="shared" si="70"/>
        <v>220.69291338582678</v>
      </c>
      <c r="P267" s="54">
        <f t="shared" si="71"/>
        <v>130.66666666666669</v>
      </c>
      <c r="Q267" s="54">
        <f t="shared" si="72"/>
        <v>233.33333333333331</v>
      </c>
      <c r="R267" s="54">
        <f t="shared" si="73"/>
        <v>143.30708661417322</v>
      </c>
      <c r="S267" s="55">
        <f t="shared" si="74"/>
        <v>-12.64041994750653</v>
      </c>
      <c r="T267" s="55">
        <f t="shared" si="75"/>
        <v>-12.64041994750653</v>
      </c>
      <c r="U267" t="s">
        <v>46</v>
      </c>
      <c r="V267" t="s">
        <v>77</v>
      </c>
      <c r="W267" t="s">
        <v>443</v>
      </c>
      <c r="X267" t="s">
        <v>520</v>
      </c>
    </row>
    <row r="268" spans="1:24" ht="15" x14ac:dyDescent="0.25">
      <c r="A268">
        <v>2.77</v>
      </c>
      <c r="B268">
        <v>1.49</v>
      </c>
      <c r="C268" s="43">
        <f t="shared" si="76"/>
        <v>3.2151769922225348E-2</v>
      </c>
      <c r="D268" s="44">
        <f>IF(OR($A268="",$B268=""),"",A268*'MPTO_working_2-way'!$G267)</f>
        <v>2.8590604026845643</v>
      </c>
      <c r="E268" s="46">
        <f>IF(OR($A268="",$B268=""),"",B268*'MPTO_working_2-way'!$G267)</f>
        <v>1.5379061371841158</v>
      </c>
      <c r="F268" s="44">
        <f>IF(OR($A268="",$B268=""),"",'MPTO_working_2-way'!D267)</f>
        <v>2.8990973905103088</v>
      </c>
      <c r="G268" s="46">
        <f>IF(OR($A268="",$B268=""),"",'MPTO_working_2-way'!E267)</f>
        <v>1.5265659386385075</v>
      </c>
      <c r="H268" s="44">
        <f>IF(OR($A268="",$B268=""),"",'OddsRatio_working_2-way'!M267)</f>
        <v>2.9005906708071532</v>
      </c>
      <c r="I268" s="44">
        <f>IF(OR($A268="",$B268=""),"",'OddsRatio_working_2-way'!N267)</f>
        <v>1.5261522196019803</v>
      </c>
      <c r="J268" s="44">
        <f>IF('Log_working_2-way'!$D267="","",A268^('Log_working_2-way'!$D267))</f>
        <v>2.9194922899317728</v>
      </c>
      <c r="K268" s="46">
        <f>IF('Log_working_2-way'!$D267="","",B268^('Log_working_2-way'!$D267))</f>
        <v>1.5209710949322983</v>
      </c>
      <c r="L268" s="53">
        <f t="shared" si="68"/>
        <v>0.34976525821596238</v>
      </c>
      <c r="M268" s="53">
        <f t="shared" si="69"/>
        <v>0.6502347417840374</v>
      </c>
      <c r="N268" s="54">
        <v>365</v>
      </c>
      <c r="O268" s="54">
        <f t="shared" si="70"/>
        <v>233.23104693140795</v>
      </c>
      <c r="P268" s="54">
        <f t="shared" si="71"/>
        <v>120.03355704697988</v>
      </c>
      <c r="Q268" s="54">
        <f t="shared" si="72"/>
        <v>244.96644295302013</v>
      </c>
      <c r="R268" s="54">
        <f t="shared" si="73"/>
        <v>131.76895306859205</v>
      </c>
      <c r="S268" s="55">
        <f t="shared" si="74"/>
        <v>-11.735396021612189</v>
      </c>
      <c r="T268" s="55">
        <f t="shared" si="75"/>
        <v>-11.735396021612175</v>
      </c>
      <c r="U268" t="s">
        <v>86</v>
      </c>
      <c r="V268" t="s">
        <v>80</v>
      </c>
      <c r="W268" t="s">
        <v>443</v>
      </c>
      <c r="X268" t="s">
        <v>520</v>
      </c>
    </row>
    <row r="269" spans="1:24" ht="15" x14ac:dyDescent="0.25">
      <c r="A269">
        <v>2.66</v>
      </c>
      <c r="B269">
        <v>1.52</v>
      </c>
      <c r="C269" s="43">
        <f t="shared" si="76"/>
        <v>3.383458646616555E-2</v>
      </c>
      <c r="D269" s="44">
        <f>IF(OR($A269="",$B269=""),"",A269*'MPTO_working_2-way'!$G268)</f>
        <v>2.7500000000000004</v>
      </c>
      <c r="E269" s="46">
        <f>IF(OR($A269="",$B269=""),"",B269*'MPTO_working_2-way'!$G268)</f>
        <v>1.5714285714285716</v>
      </c>
      <c r="F269" s="44">
        <f>IF(OR($A269="",$B269=""),"",'MPTO_working_2-way'!D268)</f>
        <v>2.7853403141361261</v>
      </c>
      <c r="G269" s="46">
        <f>IF(OR($A269="",$B269=""),"",'MPTO_working_2-way'!E268)</f>
        <v>1.5601173020527861</v>
      </c>
      <c r="H269" s="44">
        <f>IF(OR($A269="",$B269=""),"",'OddsRatio_working_2-way'!M268)</f>
        <v>2.7867030229749132</v>
      </c>
      <c r="I269" s="44">
        <f>IF(OR($A269="",$B269=""),"",'OddsRatio_working_2-way'!N268)</f>
        <v>1.559690103582503</v>
      </c>
      <c r="J269" s="44">
        <f>IF('Log_working_2-way'!$D268="","",A269^('Log_working_2-way'!$D268))</f>
        <v>2.803333350692391</v>
      </c>
      <c r="K269" s="46">
        <f>IF('Log_working_2-way'!$D268="","",B269^('Log_working_2-way'!$D268))</f>
        <v>1.5545286453089158</v>
      </c>
      <c r="L269" s="53">
        <f t="shared" si="68"/>
        <v>0.36363636363636359</v>
      </c>
      <c r="M269" s="53">
        <f t="shared" si="69"/>
        <v>0.63636363636363624</v>
      </c>
      <c r="N269" s="54">
        <v>366</v>
      </c>
      <c r="O269" s="54">
        <f t="shared" si="70"/>
        <v>228.40601503759399</v>
      </c>
      <c r="P269" s="54">
        <f t="shared" si="71"/>
        <v>125.21052631578952</v>
      </c>
      <c r="Q269" s="54">
        <f t="shared" si="72"/>
        <v>240.78947368421055</v>
      </c>
      <c r="R269" s="54">
        <f t="shared" si="73"/>
        <v>137.59398496240601</v>
      </c>
      <c r="S269" s="55">
        <f t="shared" si="74"/>
        <v>-12.38345864661656</v>
      </c>
      <c r="T269" s="55">
        <f t="shared" si="75"/>
        <v>-12.383458646616489</v>
      </c>
      <c r="U269" t="s">
        <v>139</v>
      </c>
      <c r="V269" t="s">
        <v>44</v>
      </c>
      <c r="W269" t="s">
        <v>443</v>
      </c>
      <c r="X269" t="s">
        <v>520</v>
      </c>
    </row>
    <row r="270" spans="1:24" ht="15" x14ac:dyDescent="0.25">
      <c r="A270">
        <v>1.88</v>
      </c>
      <c r="B270">
        <v>1.97</v>
      </c>
      <c r="C270" s="43">
        <f t="shared" si="76"/>
        <v>3.9529106814990778E-2</v>
      </c>
      <c r="D270" s="44">
        <f>IF(OR($A270="",$B270=""),"",A270*'MPTO_working_2-way'!$G269)</f>
        <v>1.9543147208121825</v>
      </c>
      <c r="E270" s="46">
        <f>IF(OR($A270="",$B270=""),"",B270*'MPTO_working_2-way'!$G269)</f>
        <v>2.0478723404255317</v>
      </c>
      <c r="F270" s="44">
        <f>IF(OR($A270="",$B270=""),"",'MPTO_working_2-way'!D269)</f>
        <v>1.9525516659637281</v>
      </c>
      <c r="G270" s="46">
        <f>IF(OR($A270="",$B270=""),"",'MPTO_working_2-way'!E269)</f>
        <v>2.049811822005756</v>
      </c>
      <c r="H270" s="44">
        <f>IF(OR($A270="",$B270=""),"",'OddsRatio_working_2-way'!M269)</f>
        <v>1.9524791309238021</v>
      </c>
      <c r="I270" s="44">
        <f>IF(OR($A270="",$B270=""),"",'OddsRatio_working_2-way'!N269)</f>
        <v>2.049891769313736</v>
      </c>
      <c r="J270" s="44">
        <f>IF('Log_working_2-way'!$D269="","",A270^('Log_working_2-way'!$D269))</f>
        <v>1.9516734382679068</v>
      </c>
      <c r="K270" s="46">
        <f>IF('Log_working_2-way'!$D269="","",B270^('Log_working_2-way'!$D269))</f>
        <v>2.0507806142198279</v>
      </c>
      <c r="L270" s="53">
        <f t="shared" si="68"/>
        <v>0.51168831168831175</v>
      </c>
      <c r="M270" s="53">
        <f t="shared" si="69"/>
        <v>0.48831168831168836</v>
      </c>
      <c r="N270" s="54">
        <v>367</v>
      </c>
      <c r="O270" s="54">
        <f t="shared" si="70"/>
        <v>171.78723404255314</v>
      </c>
      <c r="P270" s="54">
        <f t="shared" si="71"/>
        <v>180.70558375634516</v>
      </c>
      <c r="Q270" s="54">
        <f t="shared" si="72"/>
        <v>186.29441624365481</v>
      </c>
      <c r="R270" s="54">
        <f t="shared" si="73"/>
        <v>195.21276595744681</v>
      </c>
      <c r="S270" s="55">
        <f t="shared" si="74"/>
        <v>-14.507182201101671</v>
      </c>
      <c r="T270" s="55">
        <f t="shared" si="75"/>
        <v>-14.507182201101642</v>
      </c>
      <c r="U270" t="s">
        <v>281</v>
      </c>
      <c r="V270" t="s">
        <v>284</v>
      </c>
      <c r="W270" t="s">
        <v>454</v>
      </c>
      <c r="X270" t="s">
        <v>520</v>
      </c>
    </row>
    <row r="271" spans="1:24" ht="15" x14ac:dyDescent="0.25">
      <c r="A271">
        <v>2.29</v>
      </c>
      <c r="B271">
        <v>1.65</v>
      </c>
      <c r="C271" s="43">
        <f t="shared" si="76"/>
        <v>4.2741828768029677E-2</v>
      </c>
      <c r="D271" s="44">
        <f>IF(OR($A271="",$B271=""),"",A271*'MPTO_working_2-way'!$G270)</f>
        <v>2.3878787878787882</v>
      </c>
      <c r="E271" s="46">
        <f>IF(OR($A271="",$B271=""),"",B271*'MPTO_working_2-way'!$G270)</f>
        <v>1.7205240174672489</v>
      </c>
      <c r="F271" s="44">
        <f>IF(OR($A271="",$B271=""),"",'MPTO_working_2-way'!D270)</f>
        <v>2.40783813923849</v>
      </c>
      <c r="G271" s="46">
        <f>IF(OR($A271="",$B271=""),"",'MPTO_working_2-way'!E270)</f>
        <v>1.7103089283693562</v>
      </c>
      <c r="H271" s="44">
        <f>IF(OR($A271="",$B271=""),"",'OddsRatio_working_2-way'!M270)</f>
        <v>2.408763778855556</v>
      </c>
      <c r="I271" s="44">
        <f>IF(OR($A271="",$B271=""),"",'OddsRatio_working_2-way'!N270)</f>
        <v>1.709842214152024</v>
      </c>
      <c r="J271" s="44">
        <f>IF('Log_working_2-way'!$D270="","",A271^('Log_working_2-way'!$D270))</f>
        <v>2.4180839337723543</v>
      </c>
      <c r="K271" s="46">
        <f>IF('Log_working_2-way'!$D270="","",B271^('Log_working_2-way'!$D270))</f>
        <v>1.7051768771820035</v>
      </c>
      <c r="L271" s="53">
        <f t="shared" si="68"/>
        <v>0.41878172588832485</v>
      </c>
      <c r="M271" s="53">
        <f t="shared" si="69"/>
        <v>0.58121827411167515</v>
      </c>
      <c r="N271" s="54">
        <v>368</v>
      </c>
      <c r="O271" s="54">
        <f t="shared" si="70"/>
        <v>207.30131004366814</v>
      </c>
      <c r="P271" s="54">
        <f t="shared" si="71"/>
        <v>144.96969696969694</v>
      </c>
      <c r="Q271" s="54">
        <f t="shared" si="72"/>
        <v>223.03030303030303</v>
      </c>
      <c r="R271" s="54">
        <f t="shared" si="73"/>
        <v>160.69868995633189</v>
      </c>
      <c r="S271" s="55">
        <f t="shared" si="74"/>
        <v>-15.728992986634893</v>
      </c>
      <c r="T271" s="55">
        <f t="shared" si="75"/>
        <v>-15.72899298663495</v>
      </c>
      <c r="U271" t="s">
        <v>293</v>
      </c>
      <c r="V271" t="s">
        <v>294</v>
      </c>
      <c r="W271" t="s">
        <v>454</v>
      </c>
      <c r="X271" t="s">
        <v>520</v>
      </c>
    </row>
    <row r="272" spans="1:24" ht="15" x14ac:dyDescent="0.25">
      <c r="A272">
        <v>2.1</v>
      </c>
      <c r="B272">
        <v>1.76</v>
      </c>
      <c r="C272" s="43">
        <f t="shared" si="76"/>
        <v>4.4372294372294396E-2</v>
      </c>
      <c r="D272" s="44">
        <f>IF(OR($A272="",$B272=""),"",A272*'MPTO_working_2-way'!$G271)</f>
        <v>2.1931818181818183</v>
      </c>
      <c r="E272" s="46">
        <f>IF(OR($A272="",$B272=""),"",B272*'MPTO_working_2-way'!$G271)</f>
        <v>1.8380952380952382</v>
      </c>
      <c r="F272" s="44">
        <f>IF(OR($A272="",$B272=""),"",'MPTO_working_2-way'!D271)</f>
        <v>2.2026221692491061</v>
      </c>
      <c r="G272" s="46">
        <f>IF(OR($A272="",$B272=""),"",'MPTO_working_2-way'!E271)</f>
        <v>1.8315163528245788</v>
      </c>
      <c r="H272" s="44">
        <f>IF(OR($A272="",$B272=""),"",'OddsRatio_working_2-way'!M271)</f>
        <v>2.2030662579644695</v>
      </c>
      <c r="I272" s="44">
        <f>IF(OR($A272="",$B272=""),"",'OddsRatio_working_2-way'!N271)</f>
        <v>1.8312094145936331</v>
      </c>
      <c r="J272" s="44">
        <f>IF('Log_working_2-way'!$D271="","",A272^('Log_working_2-way'!$D271))</f>
        <v>2.2074389630178586</v>
      </c>
      <c r="K272" s="46">
        <f>IF('Log_working_2-way'!$D271="","",B272^('Log_working_2-way'!$D271))</f>
        <v>1.8281992138966479</v>
      </c>
      <c r="L272" s="53">
        <f t="shared" si="68"/>
        <v>0.45595854922279788</v>
      </c>
      <c r="M272" s="53">
        <f t="shared" si="69"/>
        <v>0.54404145077720201</v>
      </c>
      <c r="N272" s="54">
        <v>369</v>
      </c>
      <c r="O272" s="54">
        <f t="shared" si="70"/>
        <v>193.28571428571428</v>
      </c>
      <c r="P272" s="54">
        <f t="shared" si="71"/>
        <v>159.34090909090912</v>
      </c>
      <c r="Q272" s="54">
        <f t="shared" si="72"/>
        <v>209.65909090909093</v>
      </c>
      <c r="R272" s="54">
        <f t="shared" si="73"/>
        <v>175.71428571428569</v>
      </c>
      <c r="S272" s="55">
        <f t="shared" si="74"/>
        <v>-16.373376623376657</v>
      </c>
      <c r="T272" s="55">
        <f t="shared" si="75"/>
        <v>-16.373376623376572</v>
      </c>
      <c r="U272" t="s">
        <v>467</v>
      </c>
      <c r="V272" t="s">
        <v>280</v>
      </c>
      <c r="W272" t="s">
        <v>454</v>
      </c>
      <c r="X272" t="s">
        <v>520</v>
      </c>
    </row>
    <row r="273" spans="1:24" s="50" customFormat="1" ht="15" x14ac:dyDescent="0.25">
      <c r="A273">
        <v>2.1</v>
      </c>
      <c r="B273">
        <v>1.76</v>
      </c>
      <c r="C273" s="43">
        <f t="shared" si="76"/>
        <v>4.4372294372294396E-2</v>
      </c>
      <c r="D273" s="44">
        <f>IF(OR($A273="",$B273=""),"",A273*'MPTO_working_2-way'!$G272)</f>
        <v>2.1931818181818183</v>
      </c>
      <c r="E273" s="46">
        <f>IF(OR($A273="",$B273=""),"",B273*'MPTO_working_2-way'!$G272)</f>
        <v>1.8380952380952382</v>
      </c>
      <c r="F273" s="44">
        <f>IF(OR($A273="",$B273=""),"",'MPTO_working_2-way'!D272)</f>
        <v>2.2026221692491061</v>
      </c>
      <c r="G273" s="46">
        <f>IF(OR($A273="",$B273=""),"",'MPTO_working_2-way'!E272)</f>
        <v>1.8315163528245788</v>
      </c>
      <c r="H273" s="44">
        <f>IF(OR($A273="",$B273=""),"",'OddsRatio_working_2-way'!M272)</f>
        <v>2.2030662579644695</v>
      </c>
      <c r="I273" s="44">
        <f>IF(OR($A273="",$B273=""),"",'OddsRatio_working_2-way'!N272)</f>
        <v>1.8312094145936331</v>
      </c>
      <c r="J273" s="44">
        <f>IF('Log_working_2-way'!$D272="","",A273^('Log_working_2-way'!$D272))</f>
        <v>2.2074389630178586</v>
      </c>
      <c r="K273" s="46">
        <f>IF('Log_working_2-way'!$D272="","",B273^('Log_working_2-way'!$D272))</f>
        <v>1.8281992138966479</v>
      </c>
      <c r="L273" s="53">
        <f t="shared" si="68"/>
        <v>0.45595854922279788</v>
      </c>
      <c r="M273" s="53">
        <f t="shared" si="69"/>
        <v>0.54404145077720201</v>
      </c>
      <c r="N273" s="54">
        <v>370</v>
      </c>
      <c r="O273" s="54">
        <f t="shared" si="70"/>
        <v>193.8095238095238</v>
      </c>
      <c r="P273" s="54">
        <f t="shared" si="71"/>
        <v>159.77272727272731</v>
      </c>
      <c r="Q273" s="54">
        <f t="shared" si="72"/>
        <v>210.22727272727275</v>
      </c>
      <c r="R273" s="54">
        <f t="shared" si="73"/>
        <v>176.19047619047618</v>
      </c>
      <c r="S273" s="55">
        <f t="shared" si="74"/>
        <v>-16.417748917748952</v>
      </c>
      <c r="T273" s="55">
        <f t="shared" si="75"/>
        <v>-16.417748917748867</v>
      </c>
      <c r="U273" t="s">
        <v>289</v>
      </c>
      <c r="V273" t="s">
        <v>83</v>
      </c>
      <c r="W273" t="s">
        <v>454</v>
      </c>
      <c r="X273" t="s">
        <v>520</v>
      </c>
    </row>
    <row r="274" spans="1:24" ht="15" x14ac:dyDescent="0.25">
      <c r="A274">
        <v>2.17</v>
      </c>
      <c r="B274">
        <v>1.71</v>
      </c>
      <c r="C274" s="43">
        <f t="shared" si="76"/>
        <v>4.5624814724984475E-2</v>
      </c>
      <c r="D274" s="44">
        <f>IF(OR($A274="",$B274=""),"",A274*'MPTO_working_2-way'!$G273)</f>
        <v>2.269005847953216</v>
      </c>
      <c r="E274" s="46">
        <f>IF(OR($A274="",$B274=""),"",B274*'MPTO_working_2-way'!$G273)</f>
        <v>1.7880184331797233</v>
      </c>
      <c r="F274" s="44">
        <f>IF(OR($A274="",$B274=""),"",'MPTO_working_2-way'!D273)</f>
        <v>2.2830159657919831</v>
      </c>
      <c r="G274" s="46">
        <f>IF(OR($A274="",$B274=""),"",'MPTO_working_2-way'!E273)</f>
        <v>1.7794135277051812</v>
      </c>
      <c r="H274" s="44">
        <f>IF(OR($A274="",$B274=""),"",'OddsRatio_working_2-way'!M273)</f>
        <v>2.283700636419435</v>
      </c>
      <c r="I274" s="44">
        <f>IF(OR($A274="",$B274=""),"",'OddsRatio_working_2-way'!N273)</f>
        <v>1.7789978221006826</v>
      </c>
      <c r="J274" s="44">
        <f>IF('Log_working_2-way'!$D273="","",A274^('Log_working_2-way'!$D273))</f>
        <v>2.2902231709951497</v>
      </c>
      <c r="K274" s="46">
        <f>IF('Log_working_2-way'!$D273="","",B274^('Log_working_2-way'!$D273))</f>
        <v>1.7750597125209804</v>
      </c>
      <c r="L274" s="53">
        <f t="shared" si="68"/>
        <v>0.44072164948453613</v>
      </c>
      <c r="M274" s="53">
        <f t="shared" si="69"/>
        <v>0.55927835051546393</v>
      </c>
      <c r="N274" s="54">
        <v>371</v>
      </c>
      <c r="O274" s="54">
        <f t="shared" si="70"/>
        <v>200.0322580645161</v>
      </c>
      <c r="P274" s="54">
        <f t="shared" si="71"/>
        <v>154.04093567251459</v>
      </c>
      <c r="Q274" s="54">
        <f t="shared" si="72"/>
        <v>216.95906432748538</v>
      </c>
      <c r="R274" s="54">
        <f t="shared" si="73"/>
        <v>170.96774193548387</v>
      </c>
      <c r="S274" s="55">
        <f t="shared" si="74"/>
        <v>-16.926806262969279</v>
      </c>
      <c r="T274" s="55">
        <f t="shared" si="75"/>
        <v>-16.926806262969279</v>
      </c>
      <c r="U274" t="s">
        <v>291</v>
      </c>
      <c r="V274" t="s">
        <v>43</v>
      </c>
      <c r="W274" t="s">
        <v>454</v>
      </c>
      <c r="X274" t="s">
        <v>520</v>
      </c>
    </row>
    <row r="275" spans="1:24" ht="15" x14ac:dyDescent="0.25">
      <c r="A275">
        <v>1.96</v>
      </c>
      <c r="B275">
        <v>1.89</v>
      </c>
      <c r="C275" s="43">
        <f t="shared" si="76"/>
        <v>3.9304610733182255E-2</v>
      </c>
      <c r="D275" s="44">
        <f>IF(OR($A275="",$B275=""),"",A275*'MPTO_working_2-way'!$G274)</f>
        <v>2.0370370370370372</v>
      </c>
      <c r="E275" s="46">
        <f>IF(OR($A275="",$B275=""),"",B275*'MPTO_working_2-way'!$G274)</f>
        <v>1.9642857142857144</v>
      </c>
      <c r="F275" s="44">
        <f>IF(OR($A275="",$B275=""),"",'MPTO_working_2-way'!D274)</f>
        <v>2.0385208012326657</v>
      </c>
      <c r="G275" s="46">
        <f>IF(OR($A275="",$B275=""),"",'MPTO_working_2-way'!E274)</f>
        <v>1.9629080118694364</v>
      </c>
      <c r="H275" s="44">
        <f>IF(OR($A275="",$B275=""),"",'OddsRatio_working_2-way'!M274)</f>
        <v>2.0385815737789974</v>
      </c>
      <c r="I275" s="44">
        <f>IF(OR($A275="",$B275=""),"",'OddsRatio_working_2-way'!N274)</f>
        <v>1.9628516673576117</v>
      </c>
      <c r="J275" s="44">
        <f>IF('Log_working_2-way'!$D274="","",A275^('Log_working_2-way'!$D274))</f>
        <v>2.0392611823308071</v>
      </c>
      <c r="K275" s="46">
        <f>IF('Log_working_2-way'!$D274="","",B275^('Log_working_2-way'!$D274))</f>
        <v>1.9622220256096747</v>
      </c>
      <c r="L275" s="53">
        <f t="shared" si="68"/>
        <v>0.49090909090909085</v>
      </c>
      <c r="M275" s="53">
        <f t="shared" si="69"/>
        <v>0.50909090909090904</v>
      </c>
      <c r="N275" s="54">
        <v>372</v>
      </c>
      <c r="O275" s="54">
        <f t="shared" si="70"/>
        <v>182.20408163265307</v>
      </c>
      <c r="P275" s="54">
        <f t="shared" si="71"/>
        <v>175.17460317460316</v>
      </c>
      <c r="Q275" s="54">
        <f t="shared" si="72"/>
        <v>196.82539682539687</v>
      </c>
      <c r="R275" s="54">
        <f t="shared" si="73"/>
        <v>189.79591836734696</v>
      </c>
      <c r="S275" s="55">
        <f t="shared" si="74"/>
        <v>-14.621315192743793</v>
      </c>
      <c r="T275" s="55">
        <f t="shared" si="75"/>
        <v>-14.621315192743793</v>
      </c>
      <c r="U275" t="s">
        <v>286</v>
      </c>
      <c r="V275" t="s">
        <v>510</v>
      </c>
      <c r="W275" t="s">
        <v>454</v>
      </c>
      <c r="X275" t="s">
        <v>520</v>
      </c>
    </row>
    <row r="276" spans="1:24" ht="15" x14ac:dyDescent="0.25">
      <c r="A276">
        <v>2.0099999999999998</v>
      </c>
      <c r="B276">
        <v>1.85</v>
      </c>
      <c r="C276" s="43">
        <f t="shared" si="76"/>
        <v>3.80529783514858E-2</v>
      </c>
      <c r="D276" s="44">
        <f>IF(OR($A276="",$B276=""),"",A276*'MPTO_working_2-way'!$G275)</f>
        <v>2.086486486486486</v>
      </c>
      <c r="E276" s="46">
        <f>IF(OR($A276="",$B276=""),"",B276*'MPTO_working_2-way'!$G275)</f>
        <v>1.9203980099502489</v>
      </c>
      <c r="F276" s="44">
        <f>IF(OR($A276="",$B276=""),"",'MPTO_working_2-way'!D275)</f>
        <v>2.0899255304201207</v>
      </c>
      <c r="G276" s="46">
        <f>IF(OR($A276="",$B276=""),"",'MPTO_working_2-way'!E275)</f>
        <v>1.9174938764986464</v>
      </c>
      <c r="H276" s="44">
        <f>IF(OR($A276="",$B276=""),"",'OddsRatio_working_2-way'!M275)</f>
        <v>2.0900620597551534</v>
      </c>
      <c r="I276" s="44">
        <f>IF(OR($A276="",$B276=""),"",'OddsRatio_working_2-way'!N275)</f>
        <v>1.91737896118008</v>
      </c>
      <c r="J276" s="44">
        <f>IF('Log_working_2-way'!$D275="","",A276^('Log_working_2-way'!$D275))</f>
        <v>2.0916381493676872</v>
      </c>
      <c r="K276" s="46">
        <f>IF('Log_working_2-way'!$D275="","",B276^('Log_working_2-way'!$D275))</f>
        <v>1.9160544641822177</v>
      </c>
      <c r="L276" s="53">
        <f t="shared" si="68"/>
        <v>0.47927461139896382</v>
      </c>
      <c r="M276" s="53">
        <f t="shared" si="69"/>
        <v>0.52072538860103623</v>
      </c>
      <c r="N276" s="54">
        <v>373</v>
      </c>
      <c r="O276" s="54">
        <f t="shared" si="70"/>
        <v>187.4278606965174</v>
      </c>
      <c r="P276" s="54">
        <f t="shared" si="71"/>
        <v>171.37837837837839</v>
      </c>
      <c r="Q276" s="54">
        <f t="shared" si="72"/>
        <v>201.62162162162159</v>
      </c>
      <c r="R276" s="54">
        <f t="shared" si="73"/>
        <v>185.5721393034826</v>
      </c>
      <c r="S276" s="55">
        <f t="shared" si="74"/>
        <v>-14.193760925104186</v>
      </c>
      <c r="T276" s="55">
        <f t="shared" si="75"/>
        <v>-14.193760925104215</v>
      </c>
      <c r="U276" t="s">
        <v>283</v>
      </c>
      <c r="V276" t="s">
        <v>290</v>
      </c>
      <c r="W276" t="s">
        <v>454</v>
      </c>
      <c r="X276" t="s">
        <v>520</v>
      </c>
    </row>
    <row r="277" spans="1:24" ht="15" x14ac:dyDescent="0.25">
      <c r="A277">
        <v>1.8</v>
      </c>
      <c r="B277">
        <v>2.0499999999999998</v>
      </c>
      <c r="C277" s="43">
        <f t="shared" si="76"/>
        <v>4.3360433604336057E-2</v>
      </c>
      <c r="D277" s="44">
        <f>IF(OR($A277="",$B277=""),"",A277*'MPTO_working_2-way'!$G276)</f>
        <v>1.878048780487805</v>
      </c>
      <c r="E277" s="46">
        <f>IF(OR($A277="",$B277=""),"",B277*'MPTO_working_2-way'!$G276)</f>
        <v>2.1388888888888888</v>
      </c>
      <c r="F277" s="44">
        <f>IF(OR($A277="",$B277=""),"",'MPTO_working_2-way'!D276)</f>
        <v>1.8730964467005078</v>
      </c>
      <c r="G277" s="46">
        <f>IF(OR($A277="",$B277=""),"",'MPTO_working_2-way'!E276)</f>
        <v>2.1453488372093021</v>
      </c>
      <c r="H277" s="44">
        <f>IF(OR($A277="",$B277=""),"",'OddsRatio_working_2-way'!M276)</f>
        <v>1.8728715609439694</v>
      </c>
      <c r="I277" s="44">
        <f>IF(OR($A277="",$B277=""),"",'OddsRatio_working_2-way'!N276)</f>
        <v>2.1456439237389602</v>
      </c>
      <c r="J277" s="44">
        <f>IF('Log_working_2-way'!$D276="","",A277^('Log_working_2-way'!$D276))</f>
        <v>1.8706056173612808</v>
      </c>
      <c r="K277" s="46">
        <f>IF('Log_working_2-way'!$D276="","",B277^('Log_working_2-way'!$D276))</f>
        <v>2.1486257153159274</v>
      </c>
      <c r="L277" s="53">
        <f t="shared" si="68"/>
        <v>0.53246753246753242</v>
      </c>
      <c r="M277" s="53">
        <f t="shared" si="69"/>
        <v>0.46753246753246752</v>
      </c>
      <c r="N277" s="54">
        <v>374</v>
      </c>
      <c r="O277" s="54">
        <f t="shared" si="70"/>
        <v>166.22222222222226</v>
      </c>
      <c r="P277" s="54">
        <f t="shared" si="71"/>
        <v>191.56097560975607</v>
      </c>
      <c r="Q277" s="54">
        <f t="shared" si="72"/>
        <v>182.43902439024393</v>
      </c>
      <c r="R277" s="54">
        <f t="shared" si="73"/>
        <v>207.7777777777778</v>
      </c>
      <c r="S277" s="55">
        <f t="shared" si="74"/>
        <v>-16.216802168021673</v>
      </c>
      <c r="T277" s="55">
        <f t="shared" si="75"/>
        <v>-16.216802168021729</v>
      </c>
      <c r="U277" t="s">
        <v>295</v>
      </c>
      <c r="V277" t="s">
        <v>282</v>
      </c>
      <c r="W277" t="s">
        <v>454</v>
      </c>
      <c r="X277" t="s">
        <v>520</v>
      </c>
    </row>
    <row r="278" spans="1:24" ht="15" x14ac:dyDescent="0.25">
      <c r="A278">
        <v>2.06</v>
      </c>
      <c r="B278">
        <v>1.81</v>
      </c>
      <c r="C278" s="43">
        <f t="shared" si="76"/>
        <v>3.7923081049187513E-2</v>
      </c>
      <c r="D278" s="44">
        <f>IF(OR($A278="",$B278=""),"",A278*'MPTO_working_2-way'!$G277)</f>
        <v>2.1381215469613264</v>
      </c>
      <c r="E278" s="46">
        <f>IF(OR($A278="",$B278=""),"",B278*'MPTO_working_2-way'!$G277)</f>
        <v>1.8786407766990294</v>
      </c>
      <c r="F278" s="44">
        <f>IF(OR($A278="",$B278=""),"",'MPTO_working_2-way'!D277)</f>
        <v>2.1437359857413907</v>
      </c>
      <c r="G278" s="46">
        <f>IF(OR($A278="",$B278=""),"",'MPTO_working_2-way'!E277)</f>
        <v>1.8743276529432467</v>
      </c>
      <c r="H278" s="44">
        <f>IF(OR($A278="",$B278=""),"",'OddsRatio_working_2-way'!M277)</f>
        <v>2.1439589045541121</v>
      </c>
      <c r="I278" s="44">
        <f>IF(OR($A278="",$B278=""),"",'OddsRatio_working_2-way'!N277)</f>
        <v>1.8741572761215382</v>
      </c>
      <c r="J278" s="44">
        <f>IF('Log_working_2-way'!$D277="","",A278^('Log_working_2-way'!$D277))</f>
        <v>2.1465366309290381</v>
      </c>
      <c r="K278" s="46">
        <f>IF('Log_working_2-way'!$D277="","",B278^('Log_working_2-way'!$D277))</f>
        <v>1.8721919326638379</v>
      </c>
      <c r="L278" s="53">
        <f t="shared" si="68"/>
        <v>0.46770025839793272</v>
      </c>
      <c r="M278" s="53">
        <f t="shared" si="69"/>
        <v>0.53229974160206706</v>
      </c>
      <c r="N278" s="54">
        <v>375</v>
      </c>
      <c r="O278" s="54">
        <f t="shared" si="70"/>
        <v>192.96116504854371</v>
      </c>
      <c r="P278" s="54">
        <f t="shared" si="71"/>
        <v>167.81767955801106</v>
      </c>
      <c r="Q278" s="54">
        <f t="shared" si="72"/>
        <v>207.18232044198896</v>
      </c>
      <c r="R278" s="54">
        <f t="shared" si="73"/>
        <v>182.03883495145632</v>
      </c>
      <c r="S278" s="55">
        <f t="shared" si="74"/>
        <v>-14.221155393445258</v>
      </c>
      <c r="T278" s="55">
        <f t="shared" si="75"/>
        <v>-14.221155393445258</v>
      </c>
      <c r="U278" t="s">
        <v>498</v>
      </c>
      <c r="V278" t="s">
        <v>461</v>
      </c>
      <c r="W278" t="s">
        <v>454</v>
      </c>
      <c r="X278" t="s">
        <v>520</v>
      </c>
    </row>
    <row r="279" spans="1:24" ht="15" x14ac:dyDescent="0.25">
      <c r="A279">
        <v>1.71</v>
      </c>
      <c r="B279">
        <v>2.1800000000000002</v>
      </c>
      <c r="C279" s="43">
        <f t="shared" si="76"/>
        <v>4.3510917967702012E-2</v>
      </c>
      <c r="D279" s="44">
        <f>IF(OR($A279="",$B279=""),"",A279*'MPTO_working_2-way'!$G278)</f>
        <v>1.7844036697247705</v>
      </c>
      <c r="E279" s="46">
        <f>IF(OR($A279="",$B279=""),"",B279*'MPTO_working_2-way'!$G278)</f>
        <v>2.2748538011695905</v>
      </c>
      <c r="F279" s="44">
        <f>IF(OR($A279="",$B279=""),"",'MPTO_working_2-way'!D278)</f>
        <v>1.7760731811901471</v>
      </c>
      <c r="G279" s="46">
        <f>IF(OR($A279="",$B279=""),"",'MPTO_working_2-way'!E278)</f>
        <v>2.2885382773650926</v>
      </c>
      <c r="H279" s="44">
        <f>IF(OR($A279="",$B279=""),"",'OddsRatio_working_2-way'!M278)</f>
        <v>1.7756899607795869</v>
      </c>
      <c r="I279" s="44">
        <f>IF(OR($A279="",$B279=""),"",'OddsRatio_working_2-way'!N278)</f>
        <v>2.2891748643942433</v>
      </c>
      <c r="J279" s="44">
        <f>IF('Log_working_2-way'!$D278="","",A279^('Log_working_2-way'!$D278))</f>
        <v>1.7718830893109678</v>
      </c>
      <c r="K279" s="46">
        <f>IF('Log_working_2-way'!$D278="","",B279^('Log_working_2-way'!$D278))</f>
        <v>2.2955329814159455</v>
      </c>
      <c r="L279" s="53">
        <f t="shared" si="68"/>
        <v>0.56041131105398467</v>
      </c>
      <c r="M279" s="53">
        <f t="shared" si="69"/>
        <v>0.43958868894601544</v>
      </c>
      <c r="N279" s="54">
        <v>376</v>
      </c>
      <c r="O279" s="54">
        <f t="shared" si="70"/>
        <v>156.11695906432749</v>
      </c>
      <c r="P279" s="54">
        <f t="shared" si="71"/>
        <v>203.52293577981652</v>
      </c>
      <c r="Q279" s="54">
        <f t="shared" si="72"/>
        <v>172.47706422018348</v>
      </c>
      <c r="R279" s="54">
        <f t="shared" si="73"/>
        <v>219.88304093567251</v>
      </c>
      <c r="S279" s="55">
        <f t="shared" si="74"/>
        <v>-16.36010515585599</v>
      </c>
      <c r="T279" s="55">
        <f t="shared" si="75"/>
        <v>-16.36010515585599</v>
      </c>
      <c r="U279" t="s">
        <v>285</v>
      </c>
      <c r="V279" t="s">
        <v>292</v>
      </c>
      <c r="W279" t="s">
        <v>454</v>
      </c>
      <c r="X279" t="s">
        <v>520</v>
      </c>
    </row>
    <row r="280" spans="1:24" ht="15" x14ac:dyDescent="0.25">
      <c r="A280">
        <v>1.98</v>
      </c>
      <c r="B280">
        <v>1.88</v>
      </c>
      <c r="C280" s="43">
        <f t="shared" si="76"/>
        <v>3.6965398667526461E-2</v>
      </c>
      <c r="D280" s="44">
        <f>IF(OR($A280="",$B280=""),"",A280*'MPTO_working_2-way'!$G279)</f>
        <v>2.0531914893617023</v>
      </c>
      <c r="E280" s="46">
        <f>IF(OR($A280="",$B280=""),"",B280*'MPTO_working_2-way'!$G279)</f>
        <v>1.9494949494949496</v>
      </c>
      <c r="F280" s="44">
        <f>IF(OR($A280="",$B280=""),"",'MPTO_working_2-way'!D279)</f>
        <v>2.0552120141342756</v>
      </c>
      <c r="G280" s="46">
        <f>IF(OR($A280="",$B280=""),"",'MPTO_working_2-way'!E279)</f>
        <v>1.9476768522394308</v>
      </c>
      <c r="H280" s="44">
        <f>IF(OR($A280="",$B280=""),"",'OddsRatio_working_2-way'!M279)</f>
        <v>2.0552897060221729</v>
      </c>
      <c r="I280" s="44">
        <f>IF(OR($A280="",$B280=""),"",'OddsRatio_working_2-way'!N279)</f>
        <v>1.947607082958686</v>
      </c>
      <c r="J280" s="44">
        <f>IF('Log_working_2-way'!$D279="","",A280^('Log_working_2-way'!$D279))</f>
        <v>2.0562137224842738</v>
      </c>
      <c r="K280" s="46">
        <f>IF('Log_working_2-way'!$D279="","",B280^('Log_working_2-way'!$D279))</f>
        <v>1.9467780797695502</v>
      </c>
      <c r="L280" s="53">
        <f t="shared" si="68"/>
        <v>0.48704663212435229</v>
      </c>
      <c r="M280" s="53">
        <f t="shared" si="69"/>
        <v>0.5129533678756476</v>
      </c>
      <c r="N280" s="54">
        <v>377</v>
      </c>
      <c r="O280" s="54">
        <f t="shared" si="70"/>
        <v>186.59595959595961</v>
      </c>
      <c r="P280" s="54">
        <f t="shared" si="71"/>
        <v>176.46808510638297</v>
      </c>
      <c r="Q280" s="54">
        <f t="shared" si="72"/>
        <v>200.53191489361703</v>
      </c>
      <c r="R280" s="54">
        <f t="shared" si="73"/>
        <v>190.40404040404042</v>
      </c>
      <c r="S280" s="55">
        <f t="shared" si="74"/>
        <v>-13.935955297657415</v>
      </c>
      <c r="T280" s="55">
        <f t="shared" si="75"/>
        <v>-13.935955297657443</v>
      </c>
      <c r="U280" t="s">
        <v>287</v>
      </c>
      <c r="V280" t="s">
        <v>511</v>
      </c>
      <c r="W280" t="s">
        <v>454</v>
      </c>
      <c r="X280" t="s">
        <v>520</v>
      </c>
    </row>
    <row r="281" spans="1:24" ht="15" x14ac:dyDescent="0.25">
      <c r="A281">
        <v>1.96</v>
      </c>
      <c r="B281">
        <v>1.89</v>
      </c>
      <c r="C281" s="43">
        <f t="shared" si="76"/>
        <v>3.9304610733182255E-2</v>
      </c>
      <c r="D281" s="44">
        <f>IF(OR($A281="",$B281=""),"",A281*'MPTO_working_2-way'!$G280)</f>
        <v>2.0370370370370372</v>
      </c>
      <c r="E281" s="46">
        <f>IF(OR($A281="",$B281=""),"",B281*'MPTO_working_2-way'!$G280)</f>
        <v>1.9642857142857144</v>
      </c>
      <c r="F281" s="44">
        <f>IF(OR($A281="",$B281=""),"",'MPTO_working_2-way'!D280)</f>
        <v>2.0385208012326657</v>
      </c>
      <c r="G281" s="46">
        <f>IF(OR($A281="",$B281=""),"",'MPTO_working_2-way'!E280)</f>
        <v>1.9629080118694364</v>
      </c>
      <c r="H281" s="44">
        <f>IF(OR($A281="",$B281=""),"",'OddsRatio_working_2-way'!M280)</f>
        <v>2.0385815737789974</v>
      </c>
      <c r="I281" s="44">
        <f>IF(OR($A281="",$B281=""),"",'OddsRatio_working_2-way'!N280)</f>
        <v>1.9628516673576117</v>
      </c>
      <c r="J281" s="44">
        <f>IF('Log_working_2-way'!$D280="","",A281^('Log_working_2-way'!$D280))</f>
        <v>2.0392611823308071</v>
      </c>
      <c r="K281" s="46">
        <f>IF('Log_working_2-way'!$D280="","",B281^('Log_working_2-way'!$D280))</f>
        <v>1.9622220256096747</v>
      </c>
      <c r="L281" s="53">
        <f t="shared" si="68"/>
        <v>0.49090909090909085</v>
      </c>
      <c r="M281" s="53">
        <f t="shared" si="69"/>
        <v>0.50909090909090904</v>
      </c>
      <c r="N281" s="54">
        <v>378</v>
      </c>
      <c r="O281" s="54">
        <f t="shared" si="70"/>
        <v>185.14285714285714</v>
      </c>
      <c r="P281" s="54">
        <f t="shared" si="71"/>
        <v>178</v>
      </c>
      <c r="Q281" s="54">
        <f t="shared" si="72"/>
        <v>200.00000000000003</v>
      </c>
      <c r="R281" s="54">
        <f t="shared" si="73"/>
        <v>192.85714285714286</v>
      </c>
      <c r="S281" s="55">
        <f t="shared" si="74"/>
        <v>-14.85714285714289</v>
      </c>
      <c r="T281" s="55">
        <f t="shared" si="75"/>
        <v>-14.857142857142861</v>
      </c>
      <c r="U281" t="s">
        <v>84</v>
      </c>
      <c r="V281" t="s">
        <v>288</v>
      </c>
      <c r="W281" t="s">
        <v>454</v>
      </c>
      <c r="X281" t="s">
        <v>520</v>
      </c>
    </row>
    <row r="282" spans="1:24" ht="15" x14ac:dyDescent="0.25">
      <c r="A282">
        <v>1.82</v>
      </c>
      <c r="B282">
        <v>2.0499999999999998</v>
      </c>
      <c r="C282" s="43">
        <f t="shared" si="76"/>
        <v>3.7255427499329974E-2</v>
      </c>
      <c r="D282" s="44">
        <f>IF(OR($A282="",$B282=""),"",A282*'MPTO_working_2-way'!$G281)</f>
        <v>1.8878048780487806</v>
      </c>
      <c r="E282" s="46">
        <f>IF(OR($A282="",$B282=""),"",B282*'MPTO_working_2-way'!$G281)</f>
        <v>2.1263736263736264</v>
      </c>
      <c r="F282" s="44">
        <f>IF(OR($A282="",$B282=""),"",'MPTO_working_2-way'!D281)</f>
        <v>1.8838677101741985</v>
      </c>
      <c r="G282" s="46">
        <f>IF(OR($A282="",$B282=""),"",'MPTO_working_2-way'!E281)</f>
        <v>2.1313910311339619</v>
      </c>
      <c r="H282" s="44">
        <f>IF(OR($A282="",$B282=""),"",'OddsRatio_working_2-way'!M281)</f>
        <v>1.883715101688537</v>
      </c>
      <c r="I282" s="44">
        <f>IF(OR($A282="",$B282=""),"",'OddsRatio_working_2-way'!N281)</f>
        <v>2.1315864106987359</v>
      </c>
      <c r="J282" s="44">
        <f>IF('Log_working_2-way'!$D281="","",A282^('Log_working_2-way'!$D281))</f>
        <v>1.8819217068707428</v>
      </c>
      <c r="K282" s="46">
        <f>IF('Log_working_2-way'!$D281="","",B282^('Log_working_2-way'!$D281))</f>
        <v>2.1338875006808986</v>
      </c>
      <c r="L282" s="53">
        <f t="shared" si="68"/>
        <v>0.52971576227390182</v>
      </c>
      <c r="M282" s="53">
        <f t="shared" si="69"/>
        <v>0.47028423772609818</v>
      </c>
      <c r="N282" s="54">
        <v>379</v>
      </c>
      <c r="O282" s="54">
        <f t="shared" si="70"/>
        <v>170.75824175824172</v>
      </c>
      <c r="P282" s="54">
        <f t="shared" si="71"/>
        <v>194.12195121951217</v>
      </c>
      <c r="Q282" s="54">
        <f t="shared" si="72"/>
        <v>184.87804878048783</v>
      </c>
      <c r="R282" s="54">
        <f t="shared" si="73"/>
        <v>208.24175824175822</v>
      </c>
      <c r="S282" s="55">
        <f t="shared" si="74"/>
        <v>-14.119807022246107</v>
      </c>
      <c r="T282" s="55">
        <f t="shared" si="75"/>
        <v>-14.11980702224605</v>
      </c>
      <c r="U282" t="s">
        <v>503</v>
      </c>
      <c r="V282" t="s">
        <v>300</v>
      </c>
      <c r="W282" t="s">
        <v>449</v>
      </c>
      <c r="X282" t="s">
        <v>520</v>
      </c>
    </row>
    <row r="283" spans="1:24" ht="15" x14ac:dyDescent="0.25">
      <c r="A283">
        <v>1.98</v>
      </c>
      <c r="B283">
        <v>1.87</v>
      </c>
      <c r="C283" s="43">
        <f t="shared" si="76"/>
        <v>3.9809863339275164E-2</v>
      </c>
      <c r="D283" s="44">
        <f>IF(OR($A283="",$B283=""),"",A283*'MPTO_working_2-way'!$G282)</f>
        <v>2.0588235294117649</v>
      </c>
      <c r="E283" s="46">
        <f>IF(OR($A283="",$B283=""),"",B283*'MPTO_working_2-way'!$G282)</f>
        <v>1.9444444444444446</v>
      </c>
      <c r="F283" s="44">
        <f>IF(OR($A283="",$B283=""),"",'MPTO_working_2-way'!D282)</f>
        <v>2.0612369871402327</v>
      </c>
      <c r="G283" s="46">
        <f>IF(OR($A283="",$B283=""),"",'MPTO_working_2-way'!E282)</f>
        <v>1.9422965954991347</v>
      </c>
      <c r="H283" s="44">
        <f>IF(OR($A283="",$B283=""),"",'OddsRatio_working_2-way'!M282)</f>
        <v>2.0613372610104652</v>
      </c>
      <c r="I283" s="44">
        <f>IF(OR($A283="",$B283=""),"",'OddsRatio_working_2-way'!N282)</f>
        <v>1.9422075684480664</v>
      </c>
      <c r="J283" s="44">
        <f>IF('Log_working_2-way'!$D282="","",A283^('Log_working_2-way'!$D282))</f>
        <v>2.0624440275290437</v>
      </c>
      <c r="K283" s="46">
        <f>IF('Log_working_2-way'!$D282="","",B283^('Log_working_2-way'!$D282))</f>
        <v>1.9412260543508966</v>
      </c>
      <c r="L283" s="53">
        <f t="shared" si="68"/>
        <v>0.48571428571428565</v>
      </c>
      <c r="M283" s="53">
        <f t="shared" si="69"/>
        <v>0.51428571428571423</v>
      </c>
      <c r="N283" s="54">
        <v>380</v>
      </c>
      <c r="O283" s="54">
        <f t="shared" si="70"/>
        <v>188.08080808080808</v>
      </c>
      <c r="P283" s="54">
        <f t="shared" si="71"/>
        <v>176.79144385026737</v>
      </c>
      <c r="Q283" s="54">
        <f t="shared" si="72"/>
        <v>203.2085561497326</v>
      </c>
      <c r="R283" s="54">
        <f t="shared" si="73"/>
        <v>191.91919191919195</v>
      </c>
      <c r="S283" s="55">
        <f t="shared" si="74"/>
        <v>-15.127748068924518</v>
      </c>
      <c r="T283" s="55">
        <f t="shared" si="75"/>
        <v>-15.127748068924575</v>
      </c>
      <c r="U283" t="s">
        <v>504</v>
      </c>
      <c r="V283" t="s">
        <v>302</v>
      </c>
      <c r="W283" t="s">
        <v>449</v>
      </c>
      <c r="X283" t="s">
        <v>520</v>
      </c>
    </row>
    <row r="284" spans="1:24" ht="15" x14ac:dyDescent="0.25">
      <c r="A284">
        <v>2.23</v>
      </c>
      <c r="B284">
        <v>1.68</v>
      </c>
      <c r="C284" s="43">
        <f t="shared" si="76"/>
        <v>4.3668588511637907E-2</v>
      </c>
      <c r="D284" s="44">
        <f>IF(OR($A284="",$B284=""),"",A284*'MPTO_working_2-way'!$G283)</f>
        <v>2.3273809523809526</v>
      </c>
      <c r="E284" s="46">
        <f>IF(OR($A284="",$B284=""),"",B284*'MPTO_working_2-way'!$G283)</f>
        <v>1.7533632286995515</v>
      </c>
      <c r="F284" s="44">
        <f>IF(OR($A284="",$B284=""),"",'MPTO_working_2-way'!D283)</f>
        <v>2.3441371542985863</v>
      </c>
      <c r="G284" s="46">
        <f>IF(OR($A284="",$B284=""),"",'MPTO_working_2-way'!E283)</f>
        <v>1.7439716972348942</v>
      </c>
      <c r="H284" s="44">
        <f>IF(OR($A284="",$B284=""),"",'OddsRatio_working_2-way'!M283)</f>
        <v>2.3449251017851385</v>
      </c>
      <c r="I284" s="44">
        <f>IF(OR($A284="",$B284=""),"",'OddsRatio_working_2-way'!N283)</f>
        <v>1.743535828629182</v>
      </c>
      <c r="J284" s="44">
        <f>IF('Log_working_2-way'!$D283="","",A284^('Log_working_2-way'!$D283))</f>
        <v>2.3527328444015367</v>
      </c>
      <c r="K284" s="46">
        <f>IF('Log_working_2-way'!$D283="","",B284^('Log_working_2-way'!$D283))</f>
        <v>1.7392442669948964</v>
      </c>
      <c r="L284" s="53">
        <f t="shared" si="68"/>
        <v>0.42966751918158563</v>
      </c>
      <c r="M284" s="53">
        <f t="shared" si="69"/>
        <v>0.57033248081841437</v>
      </c>
      <c r="N284" s="54">
        <v>381</v>
      </c>
      <c r="O284" s="54">
        <f t="shared" si="70"/>
        <v>210.14798206278027</v>
      </c>
      <c r="P284" s="54">
        <f t="shared" si="71"/>
        <v>154.21428571428567</v>
      </c>
      <c r="Q284" s="54">
        <f t="shared" si="72"/>
        <v>226.78571428571428</v>
      </c>
      <c r="R284" s="54">
        <f t="shared" si="73"/>
        <v>170.85201793721973</v>
      </c>
      <c r="S284" s="55">
        <f t="shared" si="74"/>
        <v>-16.637732222934005</v>
      </c>
      <c r="T284" s="55">
        <f t="shared" si="75"/>
        <v>-16.637732222934062</v>
      </c>
      <c r="U284" t="s">
        <v>299</v>
      </c>
      <c r="V284" t="s">
        <v>297</v>
      </c>
      <c r="W284" t="s">
        <v>449</v>
      </c>
      <c r="X284" t="s">
        <v>520</v>
      </c>
    </row>
    <row r="285" spans="1:24" ht="15" x14ac:dyDescent="0.25">
      <c r="A285">
        <v>2.0499999999999998</v>
      </c>
      <c r="B285">
        <v>1.82</v>
      </c>
      <c r="C285" s="43">
        <f t="shared" si="76"/>
        <v>3.7255427499329974E-2</v>
      </c>
      <c r="D285" s="44">
        <f>IF(OR($A285="",$B285=""),"",A285*'MPTO_working_2-way'!$G284)</f>
        <v>2.1263736263736264</v>
      </c>
      <c r="E285" s="46">
        <f>IF(OR($A285="",$B285=""),"",B285*'MPTO_working_2-way'!$G284)</f>
        <v>1.8878048780487806</v>
      </c>
      <c r="F285" s="44">
        <f>IF(OR($A285="",$B285=""),"",'MPTO_working_2-way'!D284)</f>
        <v>2.1313910311339619</v>
      </c>
      <c r="G285" s="46">
        <f>IF(OR($A285="",$B285=""),"",'MPTO_working_2-way'!E284)</f>
        <v>1.8838677101741985</v>
      </c>
      <c r="H285" s="44">
        <f>IF(OR($A285="",$B285=""),"",'OddsRatio_working_2-way'!M284)</f>
        <v>2.1315864106987359</v>
      </c>
      <c r="I285" s="44">
        <f>IF(OR($A285="",$B285=""),"",'OddsRatio_working_2-way'!N284)</f>
        <v>1.883715101688537</v>
      </c>
      <c r="J285" s="44">
        <f>IF('Log_working_2-way'!$D284="","",A285^('Log_working_2-way'!$D284))</f>
        <v>2.1338875006808986</v>
      </c>
      <c r="K285" s="46">
        <f>IF('Log_working_2-way'!$D284="","",B285^('Log_working_2-way'!$D284))</f>
        <v>1.8819217068707428</v>
      </c>
      <c r="L285" s="53">
        <f t="shared" si="68"/>
        <v>0.47028423772609818</v>
      </c>
      <c r="M285" s="53">
        <f t="shared" si="69"/>
        <v>0.52971576227390182</v>
      </c>
      <c r="N285" s="54">
        <v>382</v>
      </c>
      <c r="O285" s="54">
        <f t="shared" si="70"/>
        <v>195.65853658536582</v>
      </c>
      <c r="P285" s="54">
        <f t="shared" si="71"/>
        <v>172.1098901098901</v>
      </c>
      <c r="Q285" s="54">
        <f t="shared" si="72"/>
        <v>209.89010989010987</v>
      </c>
      <c r="R285" s="54">
        <f t="shared" si="73"/>
        <v>186.34146341463418</v>
      </c>
      <c r="S285" s="55">
        <f t="shared" si="74"/>
        <v>-14.231573304744046</v>
      </c>
      <c r="T285" s="55">
        <f t="shared" si="75"/>
        <v>-14.231573304744074</v>
      </c>
      <c r="U285" t="s">
        <v>499</v>
      </c>
      <c r="V285" t="s">
        <v>245</v>
      </c>
      <c r="W285" t="s">
        <v>449</v>
      </c>
      <c r="X285" t="s">
        <v>520</v>
      </c>
    </row>
    <row r="286" spans="1:24" ht="15" x14ac:dyDescent="0.25">
      <c r="A286">
        <v>2.09</v>
      </c>
      <c r="B286">
        <v>1.77</v>
      </c>
      <c r="C286" s="43">
        <f t="shared" si="76"/>
        <v>4.3440650933960434E-2</v>
      </c>
      <c r="D286" s="44">
        <f>IF(OR($A286="",$B286=""),"",A286*'MPTO_working_2-way'!$G285)</f>
        <v>2.1807909604519771</v>
      </c>
      <c r="E286" s="46">
        <f>IF(OR($A286="",$B286=""),"",B286*'MPTO_working_2-way'!$G285)</f>
        <v>1.8468899521531099</v>
      </c>
      <c r="F286" s="44">
        <f>IF(OR($A286="",$B286=""),"",'MPTO_working_2-way'!D285)</f>
        <v>2.1893883348622492</v>
      </c>
      <c r="G286" s="46">
        <f>IF(OR($A286="",$B286=""),"",'MPTO_working_2-way'!E285)</f>
        <v>1.8407682929863407</v>
      </c>
      <c r="H286" s="44">
        <f>IF(OR($A286="",$B286=""),"",'OddsRatio_working_2-way'!M285)</f>
        <v>2.189783348170756</v>
      </c>
      <c r="I286" s="44">
        <f>IF(OR($A286="",$B286=""),"",'OddsRatio_working_2-way'!N285)</f>
        <v>1.8404891542123691</v>
      </c>
      <c r="J286" s="44">
        <f>IF('Log_working_2-way'!$D285="","",A286^('Log_working_2-way'!$D285))</f>
        <v>2.1937595056671091</v>
      </c>
      <c r="K286" s="46">
        <f>IF('Log_working_2-way'!$D285="","",B286^('Log_working_2-way'!$D285))</f>
        <v>1.8376896646706193</v>
      </c>
      <c r="L286" s="53">
        <f t="shared" si="68"/>
        <v>0.45854922279792754</v>
      </c>
      <c r="M286" s="53">
        <f t="shared" si="69"/>
        <v>0.54145077720207258</v>
      </c>
      <c r="N286" s="54">
        <v>383</v>
      </c>
      <c r="O286" s="54">
        <f t="shared" si="70"/>
        <v>199.74641148325358</v>
      </c>
      <c r="P286" s="54">
        <f t="shared" si="71"/>
        <v>166.61581920903953</v>
      </c>
      <c r="Q286" s="54">
        <f t="shared" si="72"/>
        <v>216.38418079096044</v>
      </c>
      <c r="R286" s="54">
        <f t="shared" si="73"/>
        <v>183.25358851674642</v>
      </c>
      <c r="S286" s="55">
        <f t="shared" si="74"/>
        <v>-16.637769307706861</v>
      </c>
      <c r="T286" s="55">
        <f t="shared" si="75"/>
        <v>-16.63776930770689</v>
      </c>
      <c r="U286" t="s">
        <v>512</v>
      </c>
      <c r="V286" t="s">
        <v>513</v>
      </c>
      <c r="W286" t="s">
        <v>449</v>
      </c>
      <c r="X286" t="s">
        <v>520</v>
      </c>
    </row>
    <row r="287" spans="1:24" ht="15" x14ac:dyDescent="0.25">
      <c r="A287">
        <v>2.0699999999999998</v>
      </c>
      <c r="B287">
        <v>1.78</v>
      </c>
      <c r="C287" s="43">
        <f t="shared" si="76"/>
        <v>4.4889540248602255E-2</v>
      </c>
      <c r="D287" s="44">
        <f>IF(OR($A287="",$B287=""),"",A287*'MPTO_working_2-way'!$G286)</f>
        <v>2.1629213483146064</v>
      </c>
      <c r="E287" s="46">
        <f>IF(OR($A287="",$B287=""),"",B287*'MPTO_working_2-way'!$G286)</f>
        <v>1.8599033816425121</v>
      </c>
      <c r="F287" s="44">
        <f>IF(OR($A287="",$B287=""),"",'MPTO_working_2-way'!D286)</f>
        <v>2.1708596005420371</v>
      </c>
      <c r="G287" s="46">
        <f>IF(OR($A287="",$B287=""),"",'MPTO_working_2-way'!E286)</f>
        <v>1.8540733658732955</v>
      </c>
      <c r="H287" s="44">
        <f>IF(OR($A287="",$B287=""),"",'OddsRatio_working_2-way'!M286)</f>
        <v>2.1712364713391024</v>
      </c>
      <c r="I287" s="44">
        <f>IF(OR($A287="",$B287=""),"",'OddsRatio_working_2-way'!N286)</f>
        <v>1.8537985492004672</v>
      </c>
      <c r="J287" s="44">
        <f>IF('Log_working_2-way'!$D286="","",A287^('Log_working_2-way'!$D286))</f>
        <v>2.1749101411939322</v>
      </c>
      <c r="K287" s="46">
        <f>IF('Log_working_2-way'!$D286="","",B287^('Log_working_2-way'!$D286))</f>
        <v>1.8511289203643779</v>
      </c>
      <c r="L287" s="53">
        <f t="shared" si="68"/>
        <v>0.46233766233766244</v>
      </c>
      <c r="M287" s="53">
        <f t="shared" si="69"/>
        <v>0.53766233766233762</v>
      </c>
      <c r="N287" s="54">
        <v>384</v>
      </c>
      <c r="O287" s="54">
        <f t="shared" si="70"/>
        <v>198.49275362318835</v>
      </c>
      <c r="P287" s="54">
        <f t="shared" si="71"/>
        <v>168.26966292134833</v>
      </c>
      <c r="Q287" s="54">
        <f t="shared" si="72"/>
        <v>215.7303370786517</v>
      </c>
      <c r="R287" s="54">
        <f t="shared" si="73"/>
        <v>185.50724637681162</v>
      </c>
      <c r="S287" s="55">
        <f t="shared" si="74"/>
        <v>-17.237583455463351</v>
      </c>
      <c r="T287" s="55">
        <f t="shared" si="75"/>
        <v>-17.237583455463295</v>
      </c>
      <c r="U287" t="s">
        <v>307</v>
      </c>
      <c r="V287" t="s">
        <v>298</v>
      </c>
      <c r="W287" t="s">
        <v>449</v>
      </c>
      <c r="X287" t="s">
        <v>520</v>
      </c>
    </row>
    <row r="288" spans="1:24" ht="15" x14ac:dyDescent="0.25">
      <c r="A288">
        <v>2.19</v>
      </c>
      <c r="B288">
        <v>1.7</v>
      </c>
      <c r="C288" s="43">
        <f t="shared" si="76"/>
        <v>4.485629868385721E-2</v>
      </c>
      <c r="D288" s="44">
        <f>IF(OR($A288="",$B288=""),"",A288*'MPTO_working_2-way'!$G287)</f>
        <v>2.2882352941176474</v>
      </c>
      <c r="E288" s="46">
        <f>IF(OR($A288="",$B288=""),"",B288*'MPTO_working_2-way'!$G287)</f>
        <v>1.7762557077625571</v>
      </c>
      <c r="F288" s="44">
        <f>IF(OR($A288="",$B288=""),"",'MPTO_working_2-way'!D287)</f>
        <v>2.3031240334055059</v>
      </c>
      <c r="G288" s="46">
        <f>IF(OR($A288="",$B288=""),"",'MPTO_working_2-way'!E287)</f>
        <v>1.7673866603370521</v>
      </c>
      <c r="H288" s="44">
        <f>IF(OR($A288="",$B288=""),"",'OddsRatio_working_2-way'!M287)</f>
        <v>2.3038404810405297</v>
      </c>
      <c r="I288" s="44">
        <f>IF(OR($A288="",$B288=""),"",'OddsRatio_working_2-way'!N287)</f>
        <v>1.7669649888473706</v>
      </c>
      <c r="J288" s="44">
        <f>IF('Log_working_2-way'!$D287="","",A288^('Log_working_2-way'!$D287))</f>
        <v>2.3107731259333391</v>
      </c>
      <c r="K288" s="46">
        <f>IF('Log_working_2-way'!$D287="","",B288^('Log_working_2-way'!$D287))</f>
        <v>1.7629085310147883</v>
      </c>
      <c r="L288" s="53">
        <f t="shared" si="68"/>
        <v>0.43701799485861176</v>
      </c>
      <c r="M288" s="53">
        <f t="shared" si="69"/>
        <v>0.56298200514138819</v>
      </c>
      <c r="N288" s="54">
        <v>385</v>
      </c>
      <c r="O288" s="54">
        <f t="shared" si="70"/>
        <v>209.20091324200914</v>
      </c>
      <c r="P288" s="54">
        <f t="shared" si="71"/>
        <v>158.52941176470588</v>
      </c>
      <c r="Q288" s="54">
        <f t="shared" si="72"/>
        <v>226.47058823529412</v>
      </c>
      <c r="R288" s="54">
        <f t="shared" si="73"/>
        <v>175.79908675799089</v>
      </c>
      <c r="S288" s="55">
        <f t="shared" si="74"/>
        <v>-17.26967499328498</v>
      </c>
      <c r="T288" s="55">
        <f t="shared" si="75"/>
        <v>-17.269674993285008</v>
      </c>
      <c r="U288" t="s">
        <v>304</v>
      </c>
      <c r="V288" t="s">
        <v>501</v>
      </c>
      <c r="W288" t="s">
        <v>449</v>
      </c>
      <c r="X288" t="s">
        <v>520</v>
      </c>
    </row>
    <row r="289" spans="1:24" ht="15" x14ac:dyDescent="0.25">
      <c r="A289">
        <v>2.17</v>
      </c>
      <c r="B289">
        <v>1.72</v>
      </c>
      <c r="C289" s="43">
        <f t="shared" si="76"/>
        <v>4.2224841924766832E-2</v>
      </c>
      <c r="D289" s="44">
        <f>IF(OR($A289="",$B289=""),"",A289*'MPTO_working_2-way'!$G288)</f>
        <v>2.2616279069767438</v>
      </c>
      <c r="E289" s="46">
        <f>IF(OR($A289="",$B289=""),"",B289*'MPTO_working_2-way'!$G288)</f>
        <v>1.792626728110599</v>
      </c>
      <c r="F289" s="44">
        <f>IF(OR($A289="",$B289=""),"",'MPTO_working_2-way'!D288)</f>
        <v>2.2741896173531559</v>
      </c>
      <c r="G289" s="46">
        <f>IF(OR($A289="",$B289=""),"",'MPTO_working_2-way'!E288)</f>
        <v>1.7848125478194337</v>
      </c>
      <c r="H289" s="44">
        <f>IF(OR($A289="",$B289=""),"",'OddsRatio_working_2-way'!M288)</f>
        <v>2.2747548783981961</v>
      </c>
      <c r="I289" s="44">
        <f>IF(OR($A289="",$B289=""),"",'OddsRatio_working_2-way'!N288)</f>
        <v>1.784464540552736</v>
      </c>
      <c r="J289" s="44">
        <f>IF('Log_working_2-way'!$D288="","",A289^('Log_working_2-way'!$D288))</f>
        <v>2.2805793613089871</v>
      </c>
      <c r="K289" s="46">
        <f>IF('Log_working_2-way'!$D288="","",B289^('Log_working_2-way'!$D288))</f>
        <v>1.7808965459020807</v>
      </c>
      <c r="L289" s="53">
        <f t="shared" si="68"/>
        <v>0.44215938303341912</v>
      </c>
      <c r="M289" s="53">
        <f t="shared" si="69"/>
        <v>0.55784061696658105</v>
      </c>
      <c r="N289" s="54">
        <v>386</v>
      </c>
      <c r="O289" s="54">
        <f t="shared" si="70"/>
        <v>208.11981566820276</v>
      </c>
      <c r="P289" s="54">
        <f t="shared" si="71"/>
        <v>161.58139534883719</v>
      </c>
      <c r="Q289" s="54">
        <f t="shared" si="72"/>
        <v>224.41860465116281</v>
      </c>
      <c r="R289" s="54">
        <f t="shared" si="73"/>
        <v>177.88018433179724</v>
      </c>
      <c r="S289" s="55">
        <f t="shared" si="74"/>
        <v>-16.298788982960048</v>
      </c>
      <c r="T289" s="55">
        <f t="shared" si="75"/>
        <v>-16.298788982960048</v>
      </c>
      <c r="U289" t="s">
        <v>246</v>
      </c>
      <c r="V289" t="s">
        <v>500</v>
      </c>
      <c r="W289" t="s">
        <v>449</v>
      </c>
      <c r="X289" t="s">
        <v>520</v>
      </c>
    </row>
    <row r="290" spans="1:24" ht="15" x14ac:dyDescent="0.25">
      <c r="A290">
        <v>2.12</v>
      </c>
      <c r="B290">
        <v>1.75</v>
      </c>
      <c r="C290" s="43">
        <f t="shared" si="76"/>
        <v>4.3126684636118462E-2</v>
      </c>
      <c r="D290" s="44">
        <f>IF(OR($A290="",$B290=""),"",A290*'MPTO_working_2-way'!$G289)</f>
        <v>2.2114285714285713</v>
      </c>
      <c r="E290" s="46">
        <f>IF(OR($A290="",$B290=""),"",B290*'MPTO_working_2-way'!$G289)</f>
        <v>1.8254716981132073</v>
      </c>
      <c r="F290" s="44">
        <f>IF(OR($A290="",$B290=""),"",'MPTO_working_2-way'!D289)</f>
        <v>2.2215568862275448</v>
      </c>
      <c r="G290" s="46">
        <f>IF(OR($A290="",$B290=""),"",'MPTO_working_2-way'!E289)</f>
        <v>1.8186274509803919</v>
      </c>
      <c r="H290" s="44">
        <f>IF(OR($A290="",$B290=""),"",'OddsRatio_working_2-way'!M289)</f>
        <v>2.2220201853215569</v>
      </c>
      <c r="I290" s="44">
        <f>IF(OR($A290="",$B290=""),"",'OddsRatio_working_2-way'!N289)</f>
        <v>1.8183170883849711</v>
      </c>
      <c r="J290" s="44">
        <f>IF('Log_working_2-way'!$D289="","",A290^('Log_working_2-way'!$D289))</f>
        <v>2.2267095575120122</v>
      </c>
      <c r="K290" s="46">
        <f>IF('Log_working_2-way'!$D289="","",B290^('Log_working_2-way'!$D289))</f>
        <v>1.8151888879286393</v>
      </c>
      <c r="L290" s="53">
        <f t="shared" si="68"/>
        <v>0.45219638242894061</v>
      </c>
      <c r="M290" s="53">
        <f t="shared" si="69"/>
        <v>0.54780361757105955</v>
      </c>
      <c r="N290" s="54">
        <v>387</v>
      </c>
      <c r="O290" s="54">
        <f t="shared" si="70"/>
        <v>204.45283018867926</v>
      </c>
      <c r="P290" s="54">
        <f t="shared" si="71"/>
        <v>165.85714285714286</v>
      </c>
      <c r="Q290" s="54">
        <f t="shared" si="72"/>
        <v>221.14285714285714</v>
      </c>
      <c r="R290" s="54">
        <f t="shared" si="73"/>
        <v>182.54716981132074</v>
      </c>
      <c r="S290" s="55">
        <f t="shared" si="74"/>
        <v>-16.690026954177881</v>
      </c>
      <c r="T290" s="55">
        <f t="shared" si="75"/>
        <v>-16.690026954177881</v>
      </c>
      <c r="U290" t="s">
        <v>305</v>
      </c>
      <c r="V290" t="s">
        <v>296</v>
      </c>
      <c r="W290" t="s">
        <v>449</v>
      </c>
      <c r="X290" t="s">
        <v>520</v>
      </c>
    </row>
    <row r="291" spans="1:24" ht="15" x14ac:dyDescent="0.25">
      <c r="A291">
        <v>2.36</v>
      </c>
      <c r="B291">
        <v>1.61</v>
      </c>
      <c r="C291" s="43">
        <f t="shared" si="76"/>
        <v>4.4846825981682326E-2</v>
      </c>
      <c r="D291" s="44">
        <f>IF(OR($A291="",$B291=""),"",A291*'MPTO_working_2-way'!$G290)</f>
        <v>2.4658385093167703</v>
      </c>
      <c r="E291" s="46">
        <f>IF(OR($A291="",$B291=""),"",B291*'MPTO_working_2-way'!$G290)</f>
        <v>1.6822033898305087</v>
      </c>
      <c r="F291" s="44">
        <f>IF(OR($A291="",$B291=""),"",'MPTO_working_2-way'!D290)</f>
        <v>2.4918677859391396</v>
      </c>
      <c r="G291" s="46">
        <f>IF(OR($A291="",$B291=""),"",'MPTO_working_2-way'!E290)</f>
        <v>1.6703006857745737</v>
      </c>
      <c r="H291" s="44">
        <f>IF(OR($A291="",$B291=""),"",'OddsRatio_working_2-way'!M290)</f>
        <v>2.4931537753095996</v>
      </c>
      <c r="I291" s="44">
        <f>IF(OR($A291="",$B291=""),"",'OddsRatio_working_2-way'!N290)</f>
        <v>1.6697233845138648</v>
      </c>
      <c r="J291" s="44">
        <f>IF('Log_working_2-way'!$D290="","",A291^('Log_working_2-way'!$D290))</f>
        <v>2.5053926130981345</v>
      </c>
      <c r="K291" s="46">
        <f>IF('Log_working_2-way'!$D290="","",B291^('Log_working_2-way'!$D290))</f>
        <v>1.6642785352461773</v>
      </c>
      <c r="L291" s="53">
        <f t="shared" si="68"/>
        <v>0.40554156171284633</v>
      </c>
      <c r="M291" s="53">
        <f t="shared" si="69"/>
        <v>0.59445843828715361</v>
      </c>
      <c r="N291" s="54">
        <v>388</v>
      </c>
      <c r="O291" s="54">
        <f t="shared" si="70"/>
        <v>223.59322033898306</v>
      </c>
      <c r="P291" s="54">
        <f t="shared" si="71"/>
        <v>147.00621118012424</v>
      </c>
      <c r="Q291" s="54">
        <f t="shared" si="72"/>
        <v>240.99378881987576</v>
      </c>
      <c r="R291" s="54">
        <f t="shared" si="73"/>
        <v>164.40677966101697</v>
      </c>
      <c r="S291" s="55">
        <f t="shared" si="74"/>
        <v>-17.400568480892701</v>
      </c>
      <c r="T291" s="55">
        <f t="shared" si="75"/>
        <v>-17.40056848089273</v>
      </c>
      <c r="U291" t="s">
        <v>301</v>
      </c>
      <c r="V291" t="s">
        <v>306</v>
      </c>
      <c r="W291" t="s">
        <v>449</v>
      </c>
      <c r="X291" t="s">
        <v>520</v>
      </c>
    </row>
    <row r="292" spans="1:24" ht="15" x14ac:dyDescent="0.25">
      <c r="A292">
        <v>1.76</v>
      </c>
      <c r="B292">
        <v>2.1</v>
      </c>
      <c r="C292" s="43">
        <f t="shared" si="76"/>
        <v>4.4372294372294396E-2</v>
      </c>
      <c r="D292" s="44">
        <f>IF(OR($A292="",$B292=""),"",A292*'MPTO_working_2-way'!$G291)</f>
        <v>1.8380952380952382</v>
      </c>
      <c r="E292" s="46">
        <f>IF(OR($A292="",$B292=""),"",B292*'MPTO_working_2-way'!$G291)</f>
        <v>2.1931818181818183</v>
      </c>
      <c r="F292" s="44">
        <f>IF(OR($A292="",$B292=""),"",'MPTO_working_2-way'!D291)</f>
        <v>1.8315163528245788</v>
      </c>
      <c r="G292" s="46">
        <f>IF(OR($A292="",$B292=""),"",'MPTO_working_2-way'!E291)</f>
        <v>2.2026221692491061</v>
      </c>
      <c r="H292" s="44">
        <f>IF(OR($A292="",$B292=""),"",'OddsRatio_working_2-way'!M291)</f>
        <v>1.8312094145936331</v>
      </c>
      <c r="I292" s="44">
        <f>IF(OR($A292="",$B292=""),"",'OddsRatio_working_2-way'!N291)</f>
        <v>2.2030662579644695</v>
      </c>
      <c r="J292" s="44">
        <f>IF('Log_working_2-way'!$D291="","",A292^('Log_working_2-way'!$D291))</f>
        <v>1.8281992138966479</v>
      </c>
      <c r="K292" s="46">
        <f>IF('Log_working_2-way'!$D291="","",B292^('Log_working_2-way'!$D291))</f>
        <v>2.2074389630178586</v>
      </c>
      <c r="L292" s="53">
        <f t="shared" si="68"/>
        <v>0.54404145077720201</v>
      </c>
      <c r="M292" s="53">
        <f t="shared" si="69"/>
        <v>0.45595854922279788</v>
      </c>
      <c r="N292" s="54">
        <v>389</v>
      </c>
      <c r="O292" s="54">
        <f t="shared" si="70"/>
        <v>167.97727272727275</v>
      </c>
      <c r="P292" s="54">
        <f t="shared" si="71"/>
        <v>203.76190476190479</v>
      </c>
      <c r="Q292" s="54">
        <f t="shared" si="72"/>
        <v>185.23809523809524</v>
      </c>
      <c r="R292" s="54">
        <f t="shared" si="73"/>
        <v>221.02272727272728</v>
      </c>
      <c r="S292" s="55">
        <f t="shared" si="74"/>
        <v>-17.260822510822493</v>
      </c>
      <c r="T292" s="55">
        <f t="shared" si="75"/>
        <v>-17.260822510822493</v>
      </c>
      <c r="U292" t="s">
        <v>303</v>
      </c>
      <c r="V292" t="s">
        <v>496</v>
      </c>
      <c r="W292" t="s">
        <v>449</v>
      </c>
      <c r="X292" t="s">
        <v>520</v>
      </c>
    </row>
    <row r="293" spans="1:24" ht="15" x14ac:dyDescent="0.25">
      <c r="A293">
        <v>2.08</v>
      </c>
      <c r="B293">
        <v>1.75</v>
      </c>
      <c r="C293" s="43">
        <f t="shared" si="76"/>
        <v>5.2197802197802012E-2</v>
      </c>
      <c r="D293" s="44">
        <f>IF(OR($A293="",$B293=""),"",A293*'MPTO_working_2-way'!$G292)</f>
        <v>2.1885714285714282</v>
      </c>
      <c r="E293" s="46">
        <f>IF(OR($A293="",$B293=""),"",B293*'MPTO_working_2-way'!$G292)</f>
        <v>1.8413461538461535</v>
      </c>
      <c r="F293" s="44">
        <f>IF(OR($A293="",$B293=""),"",'MPTO_working_2-way'!D292)</f>
        <v>2.1993957703927487</v>
      </c>
      <c r="G293" s="46">
        <f>IF(OR($A293="",$B293=""),"",'MPTO_working_2-way'!E292)</f>
        <v>1.8337531486146093</v>
      </c>
      <c r="H293" s="44">
        <f>IF(OR($A293="",$B293=""),"",'OddsRatio_working_2-way'!M292)</f>
        <v>2.1999999999999997</v>
      </c>
      <c r="I293" s="44">
        <f>IF(OR($A293="",$B293=""),"",'OddsRatio_working_2-way'!N292)</f>
        <v>1.833333333333333</v>
      </c>
      <c r="J293" s="44">
        <f>IF('Log_working_2-way'!$D292="","",A293^('Log_working_2-way'!$D292))</f>
        <v>2.2050532560252694</v>
      </c>
      <c r="K293" s="46">
        <f>IF('Log_working_2-way'!$D292="","",B293^('Log_working_2-way'!$D292))</f>
        <v>1.8298388432199988</v>
      </c>
      <c r="L293" s="53">
        <f t="shared" si="68"/>
        <v>0.45691906005221938</v>
      </c>
      <c r="M293" s="53">
        <f t="shared" si="69"/>
        <v>0.54308093994778073</v>
      </c>
      <c r="N293" s="54">
        <v>390</v>
      </c>
      <c r="O293" s="54">
        <f t="shared" si="70"/>
        <v>202.5</v>
      </c>
      <c r="P293" s="54">
        <f t="shared" si="71"/>
        <v>167.14285714285714</v>
      </c>
      <c r="Q293" s="54">
        <f t="shared" si="72"/>
        <v>222.85714285714283</v>
      </c>
      <c r="R293" s="54">
        <f t="shared" si="73"/>
        <v>187.49999999999997</v>
      </c>
      <c r="S293" s="55">
        <f t="shared" si="74"/>
        <v>-20.357142857142833</v>
      </c>
      <c r="T293" s="55">
        <f t="shared" si="75"/>
        <v>-20.357142857142833</v>
      </c>
      <c r="U293" t="s">
        <v>326</v>
      </c>
      <c r="V293" t="s">
        <v>316</v>
      </c>
      <c r="W293" t="s">
        <v>455</v>
      </c>
      <c r="X293" t="s">
        <v>520</v>
      </c>
    </row>
    <row r="294" spans="1:24" ht="15" x14ac:dyDescent="0.25">
      <c r="A294">
        <v>2.19</v>
      </c>
      <c r="B294">
        <v>1.68</v>
      </c>
      <c r="C294" s="43">
        <f t="shared" si="76"/>
        <v>5.1859099804305364E-2</v>
      </c>
      <c r="D294" s="44">
        <f>IF(OR($A294="",$B294=""),"",A294*'MPTO_working_2-way'!$G293)</f>
        <v>2.3035714285714288</v>
      </c>
      <c r="E294" s="46">
        <f>IF(OR($A294="",$B294=""),"",B294*'MPTO_working_2-way'!$G293)</f>
        <v>1.7671232876712331</v>
      </c>
      <c r="F294" s="44">
        <f>IF(OR($A294="",$B294=""),"",'MPTO_working_2-way'!D293)</f>
        <v>2.3218477849299508</v>
      </c>
      <c r="G294" s="46">
        <f>IF(OR($A294="",$B294=""),"",'MPTO_working_2-way'!E293)</f>
        <v>1.7565167573761102</v>
      </c>
      <c r="H294" s="44">
        <f>IF(OR($A294="",$B294=""),"",'OddsRatio_working_2-way'!M293)</f>
        <v>2.3228756555322949</v>
      </c>
      <c r="I294" s="44">
        <f>IF(OR($A294="",$B294=""),"",'OddsRatio_working_2-way'!N293)</f>
        <v>1.7559289460184546</v>
      </c>
      <c r="J294" s="44">
        <f>IF('Log_working_2-way'!$D293="","",A294^('Log_working_2-way'!$D293))</f>
        <v>2.331460075670357</v>
      </c>
      <c r="K294" s="46">
        <f>IF('Log_working_2-way'!$D293="","",B294^('Log_working_2-way'!$D293))</f>
        <v>1.7510551899160973</v>
      </c>
      <c r="L294" s="53">
        <f t="shared" si="68"/>
        <v>0.43410852713178288</v>
      </c>
      <c r="M294" s="53">
        <f t="shared" si="69"/>
        <v>0.56589147286821695</v>
      </c>
      <c r="N294" s="54">
        <v>391</v>
      </c>
      <c r="O294" s="54">
        <f t="shared" si="70"/>
        <v>212.46118721461187</v>
      </c>
      <c r="P294" s="54">
        <f t="shared" si="71"/>
        <v>158.26190476190476</v>
      </c>
      <c r="Q294" s="54">
        <f t="shared" si="72"/>
        <v>232.73809523809524</v>
      </c>
      <c r="R294" s="54">
        <f t="shared" si="73"/>
        <v>178.53881278538813</v>
      </c>
      <c r="S294" s="55">
        <f t="shared" si="74"/>
        <v>-20.276908023483372</v>
      </c>
      <c r="T294" s="55">
        <f t="shared" si="75"/>
        <v>-20.276908023483372</v>
      </c>
      <c r="U294" t="s">
        <v>462</v>
      </c>
      <c r="V294" t="s">
        <v>310</v>
      </c>
      <c r="W294" t="s">
        <v>455</v>
      </c>
      <c r="X294" t="s">
        <v>520</v>
      </c>
    </row>
    <row r="295" spans="1:24" ht="15" x14ac:dyDescent="0.25">
      <c r="A295">
        <v>2.02</v>
      </c>
      <c r="B295">
        <v>1.81</v>
      </c>
      <c r="C295" s="43">
        <f t="shared" si="76"/>
        <v>4.7535692795798834E-2</v>
      </c>
      <c r="D295" s="44">
        <f>IF(OR($A295="",$B295=""),"",A295*'MPTO_working_2-way'!$G294)</f>
        <v>2.1160220994475138</v>
      </c>
      <c r="E295" s="46">
        <f>IF(OR($A295="",$B295=""),"",B295*'MPTO_working_2-way'!$G294)</f>
        <v>1.8960396039603959</v>
      </c>
      <c r="F295" s="44">
        <f>IF(OR($A295="",$B295=""),"",'MPTO_working_2-way'!D294)</f>
        <v>2.1218733677673955</v>
      </c>
      <c r="G295" s="46">
        <f>IF(OR($A295="",$B295=""),"",'MPTO_working_2-way'!E294)</f>
        <v>1.8913661993688893</v>
      </c>
      <c r="H295" s="44">
        <f>IF(OR($A295="",$B295=""),"",'OddsRatio_working_2-way'!M294)</f>
        <v>2.1221672153735645</v>
      </c>
      <c r="I295" s="44">
        <f>IF(OR($A295="",$B295=""),"",'OddsRatio_working_2-way'!N294)</f>
        <v>1.8911327886790064</v>
      </c>
      <c r="J295" s="44">
        <f>IF('Log_working_2-way'!$D294="","",A295^('Log_working_2-way'!$D294))</f>
        <v>2.1248762951200719</v>
      </c>
      <c r="K295" s="46">
        <f>IF('Log_working_2-way'!$D294="","",B295^('Log_working_2-way'!$D294))</f>
        <v>1.8889866417645398</v>
      </c>
      <c r="L295" s="53">
        <f t="shared" si="68"/>
        <v>0.47258485639686681</v>
      </c>
      <c r="M295" s="53">
        <f t="shared" si="69"/>
        <v>0.52741514360313313</v>
      </c>
      <c r="N295" s="54">
        <v>392</v>
      </c>
      <c r="O295" s="54">
        <f t="shared" si="70"/>
        <v>197.94059405940595</v>
      </c>
      <c r="P295" s="54">
        <f t="shared" si="71"/>
        <v>175.42541436464089</v>
      </c>
      <c r="Q295" s="54">
        <f t="shared" si="72"/>
        <v>216.57458563535914</v>
      </c>
      <c r="R295" s="54">
        <f t="shared" si="73"/>
        <v>194.05940594059405</v>
      </c>
      <c r="S295" s="55">
        <f t="shared" si="74"/>
        <v>-18.633991575953189</v>
      </c>
      <c r="T295" s="55">
        <f t="shared" si="75"/>
        <v>-18.633991575953161</v>
      </c>
      <c r="U295" t="s">
        <v>308</v>
      </c>
      <c r="V295" t="s">
        <v>321</v>
      </c>
      <c r="W295" t="s">
        <v>455</v>
      </c>
      <c r="X295" t="s">
        <v>520</v>
      </c>
    </row>
    <row r="296" spans="1:24" ht="15" x14ac:dyDescent="0.25">
      <c r="A296">
        <v>1.76</v>
      </c>
      <c r="B296">
        <v>2.06</v>
      </c>
      <c r="C296" s="43">
        <f t="shared" si="76"/>
        <v>5.3618711385701623E-2</v>
      </c>
      <c r="D296" s="44">
        <f>IF(OR($A296="",$B296=""),"",A296*'MPTO_working_2-way'!$G295)</f>
        <v>1.8543689320388348</v>
      </c>
      <c r="E296" s="46">
        <f>IF(OR($A296="",$B296=""),"",B296*'MPTO_working_2-way'!$G295)</f>
        <v>2.1704545454545454</v>
      </c>
      <c r="F296" s="44">
        <f>IF(OR($A296="",$B296=""),"",'MPTO_working_2-way'!D295)</f>
        <v>1.8471571224780923</v>
      </c>
      <c r="G296" s="46">
        <f>IF(OR($A296="",$B296=""),"",'MPTO_working_2-way'!E295)</f>
        <v>2.1804185710849171</v>
      </c>
      <c r="H296" s="44">
        <f>IF(OR($A296="",$B296=""),"",'OddsRatio_working_2-way'!M295)</f>
        <v>1.8467473838610133</v>
      </c>
      <c r="I296" s="44">
        <f>IF(OR($A296="",$B296=""),"",'OddsRatio_working_2-way'!N295)</f>
        <v>2.1809897722272038</v>
      </c>
      <c r="J296" s="44">
        <f>IF('Log_working_2-way'!$D295="","",A296^('Log_working_2-way'!$D295))</f>
        <v>1.8434237239804521</v>
      </c>
      <c r="K296" s="46">
        <f>IF('Log_working_2-way'!$D295="","",B296^('Log_working_2-way'!$D295))</f>
        <v>2.1856436706318871</v>
      </c>
      <c r="L296" s="53">
        <f t="shared" si="68"/>
        <v>0.53926701570680635</v>
      </c>
      <c r="M296" s="53">
        <f t="shared" si="69"/>
        <v>0.4607329842931937</v>
      </c>
      <c r="N296" s="54">
        <v>393</v>
      </c>
      <c r="O296" s="54">
        <f t="shared" si="70"/>
        <v>169.70454545454544</v>
      </c>
      <c r="P296" s="54">
        <f t="shared" si="71"/>
        <v>202.22330097087382</v>
      </c>
      <c r="Q296" s="54">
        <f t="shared" si="72"/>
        <v>190.77669902912621</v>
      </c>
      <c r="R296" s="54">
        <f t="shared" si="73"/>
        <v>223.29545454545456</v>
      </c>
      <c r="S296" s="55">
        <f t="shared" si="74"/>
        <v>-21.072153574580767</v>
      </c>
      <c r="T296" s="55">
        <f t="shared" si="75"/>
        <v>-21.072153574580739</v>
      </c>
      <c r="U296" t="s">
        <v>325</v>
      </c>
      <c r="V296" t="s">
        <v>313</v>
      </c>
      <c r="W296" t="s">
        <v>455</v>
      </c>
      <c r="X296" t="s">
        <v>520</v>
      </c>
    </row>
    <row r="297" spans="1:24" ht="15" x14ac:dyDescent="0.25">
      <c r="A297">
        <v>1.88</v>
      </c>
      <c r="B297">
        <v>1.94</v>
      </c>
      <c r="C297" s="43">
        <f t="shared" si="76"/>
        <v>4.7378811142794408E-2</v>
      </c>
      <c r="D297" s="44">
        <f>IF(OR($A297="",$B297=""),"",A297*'MPTO_working_2-way'!$G296)</f>
        <v>1.9690721649484533</v>
      </c>
      <c r="E297" s="46">
        <f>IF(OR($A297="",$B297=""),"",B297*'MPTO_working_2-way'!$G296)</f>
        <v>2.0319148936170213</v>
      </c>
      <c r="F297" s="44">
        <f>IF(OR($A297="",$B297=""),"",'MPTO_working_2-way'!D296)</f>
        <v>1.9676305567544234</v>
      </c>
      <c r="G297" s="46">
        <f>IF(OR($A297="",$B297=""),"",'MPTO_working_2-way'!E296)</f>
        <v>2.033452274754683</v>
      </c>
      <c r="H297" s="44">
        <f>IF(OR($A297="",$B297=""),"",'OddsRatio_working_2-way'!M296)</f>
        <v>1.9675588936937933</v>
      </c>
      <c r="I297" s="44">
        <f>IF(OR($A297="",$B297=""),"",'OddsRatio_working_2-way'!N296)</f>
        <v>2.0335288182638238</v>
      </c>
      <c r="J297" s="44">
        <f>IF('Log_working_2-way'!$D296="","",A297^('Log_working_2-way'!$D296))</f>
        <v>1.9668954787958726</v>
      </c>
      <c r="K297" s="46">
        <f>IF('Log_working_2-way'!$D296="","",B297^('Log_working_2-way'!$D296))</f>
        <v>2.0342379522187155</v>
      </c>
      <c r="L297" s="53">
        <f t="shared" si="68"/>
        <v>0.50785340314136129</v>
      </c>
      <c r="M297" s="53">
        <f t="shared" si="69"/>
        <v>0.49214659685863876</v>
      </c>
      <c r="N297" s="54">
        <v>394</v>
      </c>
      <c r="O297" s="54">
        <f t="shared" si="70"/>
        <v>184.42553191489355</v>
      </c>
      <c r="P297" s="54">
        <f t="shared" si="71"/>
        <v>190.90721649484539</v>
      </c>
      <c r="Q297" s="54">
        <f t="shared" si="72"/>
        <v>203.09278350515467</v>
      </c>
      <c r="R297" s="54">
        <f t="shared" si="73"/>
        <v>209.57446808510639</v>
      </c>
      <c r="S297" s="55">
        <f t="shared" si="74"/>
        <v>-18.667251590261117</v>
      </c>
      <c r="T297" s="55">
        <f t="shared" si="75"/>
        <v>-18.667251590261003</v>
      </c>
      <c r="U297" t="s">
        <v>497</v>
      </c>
      <c r="V297" t="s">
        <v>322</v>
      </c>
      <c r="W297" t="s">
        <v>455</v>
      </c>
      <c r="X297" t="s">
        <v>520</v>
      </c>
    </row>
    <row r="298" spans="1:24" ht="15" x14ac:dyDescent="0.25">
      <c r="A298">
        <v>1.93</v>
      </c>
      <c r="B298">
        <v>1.89</v>
      </c>
      <c r="C298" s="43">
        <f t="shared" si="76"/>
        <v>4.7235244126436093E-2</v>
      </c>
      <c r="D298" s="44">
        <f>IF(OR($A298="",$B298=""),"",A298*'MPTO_working_2-way'!$G297)</f>
        <v>2.0211640211640214</v>
      </c>
      <c r="E298" s="46">
        <f>IF(OR($A298="",$B298=""),"",B298*'MPTO_working_2-way'!$G297)</f>
        <v>1.9792746113989641</v>
      </c>
      <c r="F298" s="44">
        <f>IF(OR($A298="",$B298=""),"",'MPTO_working_2-way'!D297)</f>
        <v>2.0221747928042801</v>
      </c>
      <c r="G298" s="46">
        <f>IF(OR($A298="",$B298=""),"",'MPTO_working_2-way'!E297)</f>
        <v>1.9783062613553166</v>
      </c>
      <c r="H298" s="44">
        <f>IF(OR($A298="",$B298=""),"",'OddsRatio_working_2-way'!M297)</f>
        <v>2.0222249362174249</v>
      </c>
      <c r="I298" s="44">
        <f>IF(OR($A298="",$B298=""),"",'OddsRatio_working_2-way'!N297)</f>
        <v>1.9782582722940953</v>
      </c>
      <c r="J298" s="44">
        <f>IF('Log_working_2-way'!$D297="","",A298^('Log_working_2-way'!$D297))</f>
        <v>2.0226909100425914</v>
      </c>
      <c r="K298" s="46">
        <f>IF('Log_working_2-way'!$D297="","",B298^('Log_working_2-way'!$D297))</f>
        <v>1.9778125435355127</v>
      </c>
      <c r="L298" s="53">
        <f t="shared" si="68"/>
        <v>0.4947643979057591</v>
      </c>
      <c r="M298" s="53">
        <f t="shared" si="69"/>
        <v>0.50523560209424079</v>
      </c>
      <c r="N298" s="54">
        <v>395</v>
      </c>
      <c r="O298" s="54">
        <f t="shared" si="70"/>
        <v>190.33678756476687</v>
      </c>
      <c r="P298" s="54">
        <f t="shared" si="71"/>
        <v>186.00529100529101</v>
      </c>
      <c r="Q298" s="54">
        <f t="shared" si="72"/>
        <v>208.99470899470901</v>
      </c>
      <c r="R298" s="54">
        <f t="shared" si="73"/>
        <v>204.66321243523319</v>
      </c>
      <c r="S298" s="55">
        <f t="shared" si="74"/>
        <v>-18.657921429942149</v>
      </c>
      <c r="T298" s="55">
        <f t="shared" si="75"/>
        <v>-18.657921429942178</v>
      </c>
      <c r="U298" t="s">
        <v>314</v>
      </c>
      <c r="V298" t="s">
        <v>323</v>
      </c>
      <c r="W298" t="s">
        <v>455</v>
      </c>
      <c r="X298" t="s">
        <v>520</v>
      </c>
    </row>
    <row r="299" spans="1:24" ht="15" x14ac:dyDescent="0.25">
      <c r="A299">
        <v>1.86</v>
      </c>
      <c r="B299">
        <v>1.96</v>
      </c>
      <c r="C299" s="43">
        <f t="shared" si="76"/>
        <v>4.7838490234803466E-2</v>
      </c>
      <c r="D299" s="44">
        <f>IF(OR($A299="",$B299=""),"",A299*'MPTO_working_2-way'!$G298)</f>
        <v>1.9489795918367345</v>
      </c>
      <c r="E299" s="46">
        <f>IF(OR($A299="",$B299=""),"",B299*'MPTO_working_2-way'!$G298)</f>
        <v>2.0537634408602146</v>
      </c>
      <c r="F299" s="44">
        <f>IF(OR($A299="",$B299=""),"",'MPTO_working_2-way'!D298)</f>
        <v>1.9466040153780435</v>
      </c>
      <c r="G299" s="46">
        <f>IF(OR($A299="",$B299=""),"",'MPTO_working_2-way'!E298)</f>
        <v>2.0564079422382671</v>
      </c>
      <c r="H299" s="44">
        <f>IF(OR($A299="",$B299=""),"",'OddsRatio_working_2-way'!M298)</f>
        <v>1.9464847243000454</v>
      </c>
      <c r="I299" s="44">
        <f>IF(OR($A299="",$B299=""),"",'OddsRatio_working_2-way'!N298)</f>
        <v>2.0565410875907482</v>
      </c>
      <c r="J299" s="44">
        <f>IF('Log_working_2-way'!$D298="","",A299^('Log_working_2-way'!$D298))</f>
        <v>1.9453918188381349</v>
      </c>
      <c r="K299" s="46">
        <f>IF('Log_working_2-way'!$D298="","",B299^('Log_working_2-way'!$D298))</f>
        <v>2.0577624854299059</v>
      </c>
      <c r="L299" s="53">
        <f t="shared" si="68"/>
        <v>0.51308900523560219</v>
      </c>
      <c r="M299" s="53">
        <f t="shared" si="69"/>
        <v>0.48691099476439803</v>
      </c>
      <c r="N299" s="54">
        <v>396</v>
      </c>
      <c r="O299" s="54">
        <f t="shared" si="70"/>
        <v>183.09677419354841</v>
      </c>
      <c r="P299" s="54">
        <f t="shared" si="71"/>
        <v>193.95918367346937</v>
      </c>
      <c r="Q299" s="54">
        <f t="shared" si="72"/>
        <v>202.0408163265306</v>
      </c>
      <c r="R299" s="54">
        <f t="shared" si="73"/>
        <v>212.90322580645159</v>
      </c>
      <c r="S299" s="55">
        <f t="shared" si="74"/>
        <v>-18.94404213298219</v>
      </c>
      <c r="T299" s="55">
        <f t="shared" si="75"/>
        <v>-18.944042132982219</v>
      </c>
      <c r="U299" t="s">
        <v>320</v>
      </c>
      <c r="V299" t="s">
        <v>514</v>
      </c>
      <c r="W299" t="s">
        <v>455</v>
      </c>
      <c r="X299" t="s">
        <v>520</v>
      </c>
    </row>
    <row r="300" spans="1:24" ht="15" x14ac:dyDescent="0.25">
      <c r="A300">
        <v>1.71</v>
      </c>
      <c r="B300">
        <v>2.14</v>
      </c>
      <c r="C300" s="43">
        <f t="shared" si="76"/>
        <v>5.2085041263595144E-2</v>
      </c>
      <c r="D300" s="44">
        <f>IF(OR($A300="",$B300=""),"",A300*'MPTO_working_2-way'!$G299)</f>
        <v>1.7990654205607477</v>
      </c>
      <c r="E300" s="46">
        <f>IF(OR($A300="",$B300=""),"",B300*'MPTO_working_2-way'!$G299)</f>
        <v>2.2514619883040936</v>
      </c>
      <c r="F300" s="44">
        <f>IF(OR($A300="",$B300=""),"",'MPTO_working_2-way'!D299)</f>
        <v>1.7897002005184135</v>
      </c>
      <c r="G300" s="46">
        <f>IF(OR($A300="",$B300=""),"",'MPTO_working_2-way'!E299)</f>
        <v>2.2663033380813777</v>
      </c>
      <c r="H300" s="44">
        <f>IF(OR($A300="",$B300=""),"",'OddsRatio_working_2-way'!M299)</f>
        <v>1.7891812323819287</v>
      </c>
      <c r="I300" s="44">
        <f>IF(OR($A300="",$B300=""),"",'OddsRatio_working_2-way'!N299)</f>
        <v>2.2671360632611255</v>
      </c>
      <c r="J300" s="44">
        <f>IF('Log_working_2-way'!$D299="","",A300^('Log_working_2-way'!$D299))</f>
        <v>1.7848752013433402</v>
      </c>
      <c r="K300" s="46">
        <f>IF('Log_working_2-way'!$D299="","",B300^('Log_working_2-way'!$D299))</f>
        <v>2.2740879037671937</v>
      </c>
      <c r="L300" s="53">
        <f t="shared" ref="L300:L363" si="77">(1/D300)</f>
        <v>0.55584415584415581</v>
      </c>
      <c r="M300" s="53">
        <f t="shared" ref="M300:M363" si="78">(1/E300)</f>
        <v>0.44415584415584414</v>
      </c>
      <c r="N300" s="54">
        <v>397</v>
      </c>
      <c r="O300" s="54">
        <f t="shared" ref="O300:O363" si="79">(1/A300)*((N300*A300)-N300)</f>
        <v>164.83625730994152</v>
      </c>
      <c r="P300" s="54">
        <f t="shared" ref="P300:P363" si="80">(1/B300)*((N300*B300)-N300)</f>
        <v>211.48598130841123</v>
      </c>
      <c r="Q300" s="54">
        <f t="shared" ref="Q300:Q363" si="81">(1/B300)*N300</f>
        <v>185.51401869158877</v>
      </c>
      <c r="R300" s="54">
        <f t="shared" ref="R300:R363" si="82">(1/A300)*N300</f>
        <v>232.16374269005846</v>
      </c>
      <c r="S300" s="55">
        <f t="shared" ref="S300:S363" si="83">O300-Q300</f>
        <v>-20.677761381647258</v>
      </c>
      <c r="T300" s="55">
        <f t="shared" ref="T300:T363" si="84">P300-R300</f>
        <v>-20.67776138164723</v>
      </c>
      <c r="U300" t="s">
        <v>315</v>
      </c>
      <c r="V300" t="s">
        <v>318</v>
      </c>
      <c r="W300" t="s">
        <v>455</v>
      </c>
      <c r="X300" t="s">
        <v>520</v>
      </c>
    </row>
    <row r="301" spans="1:24" ht="15" x14ac:dyDescent="0.25">
      <c r="A301">
        <v>2.0699999999999998</v>
      </c>
      <c r="B301">
        <v>1.76</v>
      </c>
      <c r="C301" s="43">
        <f t="shared" si="76"/>
        <v>5.1273605621431795E-2</v>
      </c>
      <c r="D301" s="44">
        <f>IF(OR($A301="",$B301=""),"",A301*'MPTO_working_2-way'!$G300)</f>
        <v>2.1761363636363638</v>
      </c>
      <c r="E301" s="46">
        <f>IF(OR($A301="",$B301=""),"",B301*'MPTO_working_2-way'!$G300)</f>
        <v>1.85024154589372</v>
      </c>
      <c r="F301" s="44">
        <f>IF(OR($A301="",$B301=""),"",'MPTO_working_2-way'!D300)</f>
        <v>2.1860074402976122</v>
      </c>
      <c r="G301" s="46">
        <f>IF(OR($A301="",$B301=""),"",'MPTO_working_2-way'!E300)</f>
        <v>1.8431650308610747</v>
      </c>
      <c r="H301" s="44">
        <f>IF(OR($A301="",$B301=""),"",'OddsRatio_working_2-way'!M300)</f>
        <v>2.1865474018521578</v>
      </c>
      <c r="I301" s="44">
        <f>IF(OR($A301="",$B301=""),"",'OddsRatio_working_2-way'!N300)</f>
        <v>1.8427813321566728</v>
      </c>
      <c r="J301" s="44">
        <f>IF('Log_working_2-way'!$D300="","",A301^('Log_working_2-way'!$D300))</f>
        <v>2.1911482081422213</v>
      </c>
      <c r="K301" s="46">
        <f>IF('Log_working_2-way'!$D300="","",B301^('Log_working_2-way'!$D300))</f>
        <v>1.8395260918524756</v>
      </c>
      <c r="L301" s="53">
        <f t="shared" si="77"/>
        <v>0.45953002610966054</v>
      </c>
      <c r="M301" s="53">
        <f t="shared" si="78"/>
        <v>0.54046997389033935</v>
      </c>
      <c r="N301" s="54">
        <v>398</v>
      </c>
      <c r="O301" s="54">
        <f t="shared" si="79"/>
        <v>205.72946859903379</v>
      </c>
      <c r="P301" s="54">
        <f t="shared" si="80"/>
        <v>171.8636363636364</v>
      </c>
      <c r="Q301" s="54">
        <f t="shared" si="81"/>
        <v>226.13636363636365</v>
      </c>
      <c r="R301" s="54">
        <f t="shared" si="82"/>
        <v>192.27053140096621</v>
      </c>
      <c r="S301" s="55">
        <f t="shared" si="83"/>
        <v>-20.406895037329861</v>
      </c>
      <c r="T301" s="55">
        <f t="shared" si="84"/>
        <v>-20.406895037329804</v>
      </c>
      <c r="U301" t="s">
        <v>319</v>
      </c>
      <c r="V301" t="s">
        <v>317</v>
      </c>
      <c r="W301" t="s">
        <v>455</v>
      </c>
      <c r="X301" t="s">
        <v>520</v>
      </c>
    </row>
    <row r="302" spans="1:24" ht="15" x14ac:dyDescent="0.25">
      <c r="A302">
        <v>1.85</v>
      </c>
      <c r="B302">
        <v>1.97</v>
      </c>
      <c r="C302" s="43">
        <f t="shared" si="76"/>
        <v>4.8154753738510081E-2</v>
      </c>
      <c r="D302" s="44">
        <f>IF(OR($A302="",$B302=""),"",A302*'MPTO_working_2-way'!$G301)</f>
        <v>1.9390862944162437</v>
      </c>
      <c r="E302" s="46">
        <f>IF(OR($A302="",$B302=""),"",B302*'MPTO_working_2-way'!$G301)</f>
        <v>2.0648648648648646</v>
      </c>
      <c r="F302" s="44">
        <f>IF(OR($A302="",$B302=""),"",'MPTO_working_2-way'!D301)</f>
        <v>1.9362465134812061</v>
      </c>
      <c r="G302" s="46">
        <f>IF(OR($A302="",$B302=""),"",'MPTO_working_2-way'!E301)</f>
        <v>2.0680947652149242</v>
      </c>
      <c r="H302" s="44">
        <f>IF(OR($A302="",$B302=""),"",'OddsRatio_working_2-way'!M301)</f>
        <v>1.936102910899125</v>
      </c>
      <c r="I302" s="44">
        <f>IF(OR($A302="",$B302=""),"",'OddsRatio_working_2-way'!N301)</f>
        <v>2.0682586159672365</v>
      </c>
      <c r="J302" s="44">
        <f>IF('Log_working_2-way'!$D301="","",A302^('Log_working_2-way'!$D301))</f>
        <v>1.9347965200176827</v>
      </c>
      <c r="K302" s="46">
        <f>IF('Log_working_2-way'!$D301="","",B302^('Log_working_2-way'!$D301))</f>
        <v>2.0697515219465816</v>
      </c>
      <c r="L302" s="53">
        <f t="shared" si="77"/>
        <v>0.51570680628272247</v>
      </c>
      <c r="M302" s="53">
        <f t="shared" si="78"/>
        <v>0.48429319371727753</v>
      </c>
      <c r="N302" s="54">
        <v>399</v>
      </c>
      <c r="O302" s="54">
        <f t="shared" si="79"/>
        <v>183.32432432432435</v>
      </c>
      <c r="P302" s="54">
        <f t="shared" si="80"/>
        <v>196.46192893401013</v>
      </c>
      <c r="Q302" s="54">
        <f t="shared" si="81"/>
        <v>202.53807106598984</v>
      </c>
      <c r="R302" s="54">
        <f t="shared" si="82"/>
        <v>215.67567567567565</v>
      </c>
      <c r="S302" s="55">
        <f t="shared" si="83"/>
        <v>-19.213746741665489</v>
      </c>
      <c r="T302" s="55">
        <f t="shared" si="84"/>
        <v>-19.213746741665517</v>
      </c>
      <c r="U302" t="s">
        <v>309</v>
      </c>
      <c r="V302" t="s">
        <v>312</v>
      </c>
      <c r="W302" t="s">
        <v>455</v>
      </c>
      <c r="X302" t="s">
        <v>520</v>
      </c>
    </row>
    <row r="303" spans="1:24" ht="15" x14ac:dyDescent="0.25">
      <c r="A303">
        <v>2.41</v>
      </c>
      <c r="B303">
        <v>1.63</v>
      </c>
      <c r="C303" s="43">
        <f t="shared" si="76"/>
        <v>2.8434691851436877E-2</v>
      </c>
      <c r="D303" s="44">
        <f>IF(OR($A303="",$B303=""),"",A303*'MPTO_working_2-way'!$G302)</f>
        <v>2.4785276073619631</v>
      </c>
      <c r="E303" s="46">
        <f>IF(OR($A303="",$B303=""),"",B303*'MPTO_working_2-way'!$G302)</f>
        <v>1.6763485477178419</v>
      </c>
      <c r="F303" s="44">
        <f>IF(OR($A303="",$B303=""),"",'MPTO_working_2-way'!D302)</f>
        <v>2.4955055109106499</v>
      </c>
      <c r="G303" s="46">
        <f>IF(OR($A303="",$B303=""),"",'MPTO_working_2-way'!E302)</f>
        <v>1.6686702206741284</v>
      </c>
      <c r="H303" s="44">
        <f>IF(OR($A303="",$B303=""),"",'OddsRatio_working_2-way'!M302)</f>
        <v>2.4960264830861911</v>
      </c>
      <c r="I303" s="44">
        <f>IF(OR($A303="",$B303=""),"",'OddsRatio_working_2-way'!N302)</f>
        <v>1.6684373647831916</v>
      </c>
      <c r="J303" s="44">
        <f>IF('Log_working_2-way'!$D302="","",A303^('Log_working_2-way'!$D302))</f>
        <v>2.5038534406814188</v>
      </c>
      <c r="K303" s="46">
        <f>IF('Log_working_2-way'!$D302="","",B303^('Log_working_2-way'!$D302))</f>
        <v>1.6649584147953032</v>
      </c>
      <c r="L303" s="53">
        <f t="shared" si="77"/>
        <v>0.40346534653465349</v>
      </c>
      <c r="M303" s="53">
        <f t="shared" si="78"/>
        <v>0.59653465346534673</v>
      </c>
      <c r="N303" s="54">
        <v>400</v>
      </c>
      <c r="O303" s="54">
        <f t="shared" si="79"/>
        <v>234.02489626556016</v>
      </c>
      <c r="P303" s="54">
        <f t="shared" si="80"/>
        <v>154.60122699386503</v>
      </c>
      <c r="Q303" s="54">
        <f t="shared" si="81"/>
        <v>245.39877300613497</v>
      </c>
      <c r="R303" s="54">
        <f t="shared" si="82"/>
        <v>165.97510373443981</v>
      </c>
      <c r="S303" s="55">
        <f t="shared" si="83"/>
        <v>-11.373876740574815</v>
      </c>
      <c r="T303" s="55">
        <f t="shared" si="84"/>
        <v>-11.373876740574786</v>
      </c>
      <c r="U303" t="s">
        <v>406</v>
      </c>
      <c r="V303" t="s">
        <v>414</v>
      </c>
      <c r="W303" t="s">
        <v>450</v>
      </c>
      <c r="X303" t="s">
        <v>520</v>
      </c>
    </row>
    <row r="304" spans="1:24" ht="15" x14ac:dyDescent="0.25">
      <c r="A304">
        <v>2.2999999999999998</v>
      </c>
      <c r="B304">
        <v>1.68</v>
      </c>
      <c r="C304" s="43">
        <f t="shared" si="76"/>
        <v>3.002070393374745E-2</v>
      </c>
      <c r="D304" s="44">
        <f>IF(OR($A304="",$B304=""),"",A304*'MPTO_working_2-way'!$G303)</f>
        <v>2.3690476190476191</v>
      </c>
      <c r="E304" s="46">
        <f>IF(OR($A304="",$B304=""),"",B304*'MPTO_working_2-way'!$G303)</f>
        <v>1.7304347826086957</v>
      </c>
      <c r="F304" s="44">
        <f>IF(OR($A304="",$B304=""),"",'MPTO_working_2-way'!D303)</f>
        <v>2.3822441430332923</v>
      </c>
      <c r="G304" s="46">
        <f>IF(OR($A304="",$B304=""),"",'MPTO_working_2-way'!E303)</f>
        <v>1.7234611953612846</v>
      </c>
      <c r="H304" s="44">
        <f>IF(OR($A304="",$B304=""),"",'OddsRatio_working_2-way'!M303)</f>
        <v>2.3826657968874305</v>
      </c>
      <c r="I304" s="44">
        <f>IF(OR($A304="",$B304=""),"",'OddsRatio_working_2-way'!N303)</f>
        <v>1.7232405706795793</v>
      </c>
      <c r="J304" s="44">
        <f>IF('Log_working_2-way'!$D303="","",A304^('Log_working_2-way'!$D303))</f>
        <v>2.3887319209255629</v>
      </c>
      <c r="K304" s="46">
        <f>IF('Log_working_2-way'!$D303="","",B304^('Log_working_2-way'!$D303))</f>
        <v>1.7200813813896441</v>
      </c>
      <c r="L304" s="53">
        <f t="shared" si="77"/>
        <v>0.42211055276381909</v>
      </c>
      <c r="M304" s="53">
        <f t="shared" si="78"/>
        <v>0.57788944723618085</v>
      </c>
      <c r="N304" s="54">
        <v>401</v>
      </c>
      <c r="O304" s="54">
        <f t="shared" si="79"/>
        <v>226.65217391304347</v>
      </c>
      <c r="P304" s="54">
        <f t="shared" si="80"/>
        <v>162.30952380952377</v>
      </c>
      <c r="Q304" s="54">
        <f t="shared" si="81"/>
        <v>238.69047619047618</v>
      </c>
      <c r="R304" s="54">
        <f t="shared" si="82"/>
        <v>174.34782608695653</v>
      </c>
      <c r="S304" s="55">
        <f t="shared" si="83"/>
        <v>-12.038302277432706</v>
      </c>
      <c r="T304" s="55">
        <f t="shared" si="84"/>
        <v>-12.038302277432763</v>
      </c>
      <c r="U304" t="s">
        <v>417</v>
      </c>
      <c r="V304" t="s">
        <v>329</v>
      </c>
      <c r="W304" t="s">
        <v>450</v>
      </c>
      <c r="X304" t="s">
        <v>520</v>
      </c>
    </row>
    <row r="305" spans="1:24" ht="15" x14ac:dyDescent="0.25">
      <c r="A305">
        <v>1.88</v>
      </c>
      <c r="B305">
        <v>1.97</v>
      </c>
      <c r="C305" s="43">
        <f t="shared" si="76"/>
        <v>3.9529106814990778E-2</v>
      </c>
      <c r="D305" s="44">
        <f>IF(OR($A305="",$B305=""),"",A305*'MPTO_working_2-way'!$G304)</f>
        <v>1.9543147208121825</v>
      </c>
      <c r="E305" s="46">
        <f>IF(OR($A305="",$B305=""),"",B305*'MPTO_working_2-way'!$G304)</f>
        <v>2.0478723404255317</v>
      </c>
      <c r="F305" s="44">
        <f>IF(OR($A305="",$B305=""),"",'MPTO_working_2-way'!D304)</f>
        <v>1.9525516659637281</v>
      </c>
      <c r="G305" s="46">
        <f>IF(OR($A305="",$B305=""),"",'MPTO_working_2-way'!E304)</f>
        <v>2.049811822005756</v>
      </c>
      <c r="H305" s="44">
        <f>IF(OR($A305="",$B305=""),"",'OddsRatio_working_2-way'!M304)</f>
        <v>1.9524791309238021</v>
      </c>
      <c r="I305" s="44">
        <f>IF(OR($A305="",$B305=""),"",'OddsRatio_working_2-way'!N304)</f>
        <v>2.049891769313736</v>
      </c>
      <c r="J305" s="44">
        <f>IF('Log_working_2-way'!$D304="","",A305^('Log_working_2-way'!$D304))</f>
        <v>1.9516734382679068</v>
      </c>
      <c r="K305" s="46">
        <f>IF('Log_working_2-way'!$D304="","",B305^('Log_working_2-way'!$D304))</f>
        <v>2.0507806142198279</v>
      </c>
      <c r="L305" s="53">
        <f t="shared" si="77"/>
        <v>0.51168831168831175</v>
      </c>
      <c r="M305" s="53">
        <f t="shared" si="78"/>
        <v>0.48831168831168836</v>
      </c>
      <c r="N305" s="54">
        <v>402</v>
      </c>
      <c r="O305" s="54">
        <f t="shared" si="79"/>
        <v>188.17021276595744</v>
      </c>
      <c r="P305" s="54">
        <f t="shared" si="80"/>
        <v>197.9390862944162</v>
      </c>
      <c r="Q305" s="54">
        <f t="shared" si="81"/>
        <v>204.06091370558374</v>
      </c>
      <c r="R305" s="54">
        <f t="shared" si="82"/>
        <v>213.82978723404256</v>
      </c>
      <c r="S305" s="55">
        <f t="shared" si="83"/>
        <v>-15.890700939626299</v>
      </c>
      <c r="T305" s="55">
        <f t="shared" si="84"/>
        <v>-15.890700939626356</v>
      </c>
      <c r="U305" t="s">
        <v>349</v>
      </c>
      <c r="V305" t="s">
        <v>333</v>
      </c>
      <c r="W305" t="s">
        <v>456</v>
      </c>
      <c r="X305" t="s">
        <v>520</v>
      </c>
    </row>
    <row r="306" spans="1:24" ht="15" x14ac:dyDescent="0.25">
      <c r="A306">
        <v>2.1800000000000002</v>
      </c>
      <c r="B306">
        <v>1.71</v>
      </c>
      <c r="C306" s="43">
        <f t="shared" si="76"/>
        <v>4.3510917967702012E-2</v>
      </c>
      <c r="D306" s="44">
        <f>IF(OR($A306="",$B306=""),"",A306*'MPTO_working_2-way'!$G305)</f>
        <v>2.2748538011695905</v>
      </c>
      <c r="E306" s="46">
        <f>IF(OR($A306="",$B306=""),"",B306*'MPTO_working_2-way'!$G305)</f>
        <v>1.7844036697247705</v>
      </c>
      <c r="F306" s="44">
        <f>IF(OR($A306="",$B306=""),"",'MPTO_working_2-way'!D305)</f>
        <v>2.2885382773650926</v>
      </c>
      <c r="G306" s="46">
        <f>IF(OR($A306="",$B306=""),"",'MPTO_working_2-way'!E305)</f>
        <v>1.7760731811901471</v>
      </c>
      <c r="H306" s="44">
        <f>IF(OR($A306="",$B306=""),"",'OddsRatio_working_2-way'!M305)</f>
        <v>2.2891748643942433</v>
      </c>
      <c r="I306" s="44">
        <f>IF(OR($A306="",$B306=""),"",'OddsRatio_working_2-way'!N305)</f>
        <v>1.7756899607795869</v>
      </c>
      <c r="J306" s="44">
        <f>IF('Log_working_2-way'!$D305="","",A306^('Log_working_2-way'!$D305))</f>
        <v>2.2955329814159455</v>
      </c>
      <c r="K306" s="46">
        <f>IF('Log_working_2-way'!$D305="","",B306^('Log_working_2-way'!$D305))</f>
        <v>1.7718830893109678</v>
      </c>
      <c r="L306" s="53">
        <f t="shared" si="77"/>
        <v>0.43958868894601544</v>
      </c>
      <c r="M306" s="53">
        <f t="shared" si="78"/>
        <v>0.56041131105398467</v>
      </c>
      <c r="N306" s="54">
        <v>403</v>
      </c>
      <c r="O306" s="54">
        <f t="shared" si="79"/>
        <v>218.1376146788991</v>
      </c>
      <c r="P306" s="54">
        <f t="shared" si="80"/>
        <v>167.32748538011694</v>
      </c>
      <c r="Q306" s="54">
        <f t="shared" si="81"/>
        <v>235.67251461988303</v>
      </c>
      <c r="R306" s="54">
        <f t="shared" si="82"/>
        <v>184.8623853211009</v>
      </c>
      <c r="S306" s="55">
        <f t="shared" si="83"/>
        <v>-17.534899940983934</v>
      </c>
      <c r="T306" s="55">
        <f t="shared" si="84"/>
        <v>-17.534899940983962</v>
      </c>
      <c r="U306" t="s">
        <v>335</v>
      </c>
      <c r="V306" t="s">
        <v>332</v>
      </c>
      <c r="W306" t="s">
        <v>456</v>
      </c>
      <c r="X306" t="s">
        <v>520</v>
      </c>
    </row>
    <row r="307" spans="1:24" ht="15" x14ac:dyDescent="0.25">
      <c r="A307">
        <v>2.94</v>
      </c>
      <c r="B307">
        <v>1.41</v>
      </c>
      <c r="C307" s="43">
        <f t="shared" si="76"/>
        <v>4.9355912577797145E-2</v>
      </c>
      <c r="D307" s="44">
        <f>IF(OR($A307="",$B307=""),"",A307*'MPTO_working_2-way'!$G306)</f>
        <v>3.0851063829787235</v>
      </c>
      <c r="E307" s="46">
        <f>IF(OR($A307="",$B307=""),"",B307*'MPTO_working_2-way'!$G306)</f>
        <v>1.4795918367346939</v>
      </c>
      <c r="F307" s="44">
        <f>IF(OR($A307="",$B307=""),"",'MPTO_working_2-way'!D306)</f>
        <v>3.1699931176875431</v>
      </c>
      <c r="G307" s="46">
        <f>IF(OR($A307="",$B307=""),"",'MPTO_working_2-way'!E306)</f>
        <v>1.4608309546463685</v>
      </c>
      <c r="H307" s="44">
        <f>IF(OR($A307="",$B307=""),"",'OddsRatio_working_2-way'!M306)</f>
        <v>3.1752487942930054</v>
      </c>
      <c r="I307" s="44">
        <f>IF(OR($A307="",$B307=""),"",'OddsRatio_working_2-way'!N306)</f>
        <v>1.4597175286907897</v>
      </c>
      <c r="J307" s="44">
        <f>IF('Log_working_2-way'!$D306="","",A307^('Log_working_2-way'!$D306))</f>
        <v>3.2170721980195642</v>
      </c>
      <c r="K307" s="46">
        <f>IF('Log_working_2-way'!$D306="","",B307^('Log_working_2-way'!$D306))</f>
        <v>1.4510453023972048</v>
      </c>
      <c r="L307" s="53">
        <f t="shared" si="77"/>
        <v>0.32413793103448274</v>
      </c>
      <c r="M307" s="53">
        <f t="shared" si="78"/>
        <v>0.67586206896551726</v>
      </c>
      <c r="N307" s="54">
        <v>404</v>
      </c>
      <c r="O307" s="54">
        <f t="shared" si="79"/>
        <v>266.58503401360542</v>
      </c>
      <c r="P307" s="54">
        <f t="shared" si="80"/>
        <v>117.47517730496453</v>
      </c>
      <c r="Q307" s="54">
        <f t="shared" si="81"/>
        <v>286.52482269503548</v>
      </c>
      <c r="R307" s="54">
        <f t="shared" si="82"/>
        <v>137.41496598639455</v>
      </c>
      <c r="S307" s="55">
        <f t="shared" si="83"/>
        <v>-19.939788681430059</v>
      </c>
      <c r="T307" s="55">
        <f t="shared" si="84"/>
        <v>-19.939788681430016</v>
      </c>
      <c r="U307" t="s">
        <v>337</v>
      </c>
      <c r="V307" t="s">
        <v>348</v>
      </c>
      <c r="W307" t="s">
        <v>456</v>
      </c>
      <c r="X307" t="s">
        <v>520</v>
      </c>
    </row>
    <row r="308" spans="1:24" ht="15" x14ac:dyDescent="0.25">
      <c r="A308">
        <v>1.83</v>
      </c>
      <c r="B308">
        <v>2.0299999999999998</v>
      </c>
      <c r="C308" s="43">
        <f t="shared" si="76"/>
        <v>3.9058924870117639E-2</v>
      </c>
      <c r="D308" s="44">
        <f>IF(OR($A308="",$B308=""),"",A308*'MPTO_working_2-way'!$G307)</f>
        <v>1.9014778325123154</v>
      </c>
      <c r="E308" s="46">
        <f>IF(OR($A308="",$B308=""),"",B308*'MPTO_working_2-way'!$G307)</f>
        <v>2.1092896174863385</v>
      </c>
      <c r="F308" s="44">
        <f>IF(OR($A308="",$B308=""),"",'MPTO_working_2-way'!D307)</f>
        <v>1.8978262535441519</v>
      </c>
      <c r="G308" s="46">
        <f>IF(OR($A308="",$B308=""),"",'MPTO_working_2-way'!E307)</f>
        <v>2.1138012461236451</v>
      </c>
      <c r="H308" s="44">
        <f>IF(OR($A308="",$B308=""),"",'OddsRatio_working_2-way'!M307)</f>
        <v>1.8976776942301987</v>
      </c>
      <c r="I308" s="44">
        <f>IF(OR($A308="",$B308=""),"",'OddsRatio_working_2-way'!N307)</f>
        <v>2.113985572357957</v>
      </c>
      <c r="J308" s="44">
        <f>IF('Log_working_2-way'!$D307="","",A308^('Log_working_2-way'!$D307))</f>
        <v>1.8960116450582052</v>
      </c>
      <c r="K308" s="46">
        <f>IF('Log_working_2-way'!$D307="","",B308^('Log_working_2-way'!$D307))</f>
        <v>2.1160569234955591</v>
      </c>
      <c r="L308" s="53">
        <f t="shared" si="77"/>
        <v>0.52590673575129532</v>
      </c>
      <c r="M308" s="53">
        <f t="shared" si="78"/>
        <v>0.47409326424870474</v>
      </c>
      <c r="N308" s="54">
        <v>405</v>
      </c>
      <c r="O308" s="54">
        <f t="shared" si="79"/>
        <v>183.68852459016389</v>
      </c>
      <c r="P308" s="54">
        <f t="shared" si="80"/>
        <v>205.49261083743843</v>
      </c>
      <c r="Q308" s="54">
        <f t="shared" si="81"/>
        <v>199.50738916256159</v>
      </c>
      <c r="R308" s="54">
        <f t="shared" si="82"/>
        <v>221.31147540983605</v>
      </c>
      <c r="S308" s="55">
        <f t="shared" si="83"/>
        <v>-15.8188645723977</v>
      </c>
      <c r="T308" s="55">
        <f t="shared" si="84"/>
        <v>-15.818864572397615</v>
      </c>
      <c r="U308" t="s">
        <v>339</v>
      </c>
      <c r="V308" t="s">
        <v>334</v>
      </c>
      <c r="W308" t="s">
        <v>456</v>
      </c>
      <c r="X308" t="s">
        <v>520</v>
      </c>
    </row>
    <row r="309" spans="1:24" ht="15" x14ac:dyDescent="0.25">
      <c r="A309">
        <v>2.57</v>
      </c>
      <c r="B309">
        <v>1.53</v>
      </c>
      <c r="C309" s="43">
        <f t="shared" si="76"/>
        <v>4.2699829607588891E-2</v>
      </c>
      <c r="D309" s="44">
        <f>IF(OR($A309="",$B309=""),"",A309*'MPTO_working_2-way'!$G308)</f>
        <v>2.6797385620915031</v>
      </c>
      <c r="E309" s="46">
        <f>IF(OR($A309="",$B309=""),"",B309*'MPTO_working_2-way'!$G308)</f>
        <v>1.595330739299611</v>
      </c>
      <c r="F309" s="44">
        <f>IF(OR($A309="",$B309=""),"",'MPTO_working_2-way'!D308)</f>
        <v>2.7192005808927768</v>
      </c>
      <c r="G309" s="46">
        <f>IF(OR($A309="",$B309=""),"",'MPTO_working_2-way'!E308)</f>
        <v>1.5816656945757326</v>
      </c>
      <c r="H309" s="44">
        <f>IF(OR($A309="",$B309=""),"",'OddsRatio_working_2-way'!M308)</f>
        <v>2.7211229331292399</v>
      </c>
      <c r="I309" s="44">
        <f>IF(OR($A309="",$B309=""),"",'OddsRatio_working_2-way'!N308)</f>
        <v>1.5810160220117813</v>
      </c>
      <c r="J309" s="44">
        <f>IF('Log_working_2-way'!$D308="","",A309^('Log_working_2-way'!$D308))</f>
        <v>2.7398584941677284</v>
      </c>
      <c r="K309" s="46">
        <f>IF('Log_working_2-way'!$D308="","",B309^('Log_working_2-way'!$D308))</f>
        <v>1.5747593860945028</v>
      </c>
      <c r="L309" s="53">
        <f t="shared" si="77"/>
        <v>0.37317073170731713</v>
      </c>
      <c r="M309" s="53">
        <f t="shared" si="78"/>
        <v>0.62682926829268293</v>
      </c>
      <c r="N309" s="54">
        <v>406</v>
      </c>
      <c r="O309" s="54">
        <f t="shared" si="79"/>
        <v>248.02334630350188</v>
      </c>
      <c r="P309" s="54">
        <f t="shared" si="80"/>
        <v>140.64052287581703</v>
      </c>
      <c r="Q309" s="54">
        <f t="shared" si="81"/>
        <v>265.359477124183</v>
      </c>
      <c r="R309" s="54">
        <f t="shared" si="82"/>
        <v>157.97665369649806</v>
      </c>
      <c r="S309" s="55">
        <f t="shared" si="83"/>
        <v>-17.33613082068112</v>
      </c>
      <c r="T309" s="55">
        <f t="shared" si="84"/>
        <v>-17.336130820681035</v>
      </c>
      <c r="U309" t="s">
        <v>346</v>
      </c>
      <c r="V309" t="s">
        <v>350</v>
      </c>
      <c r="W309" t="s">
        <v>456</v>
      </c>
      <c r="X309" t="s">
        <v>520</v>
      </c>
    </row>
    <row r="310" spans="1:24" ht="15" x14ac:dyDescent="0.25">
      <c r="A310">
        <v>2.27</v>
      </c>
      <c r="B310">
        <v>1.66</v>
      </c>
      <c r="C310" s="43">
        <f t="shared" si="76"/>
        <v>4.2938272915450382E-2</v>
      </c>
      <c r="D310" s="44">
        <f>IF(OR($A310="",$B310=""),"",A310*'MPTO_working_2-way'!$G309)</f>
        <v>2.3674698795180724</v>
      </c>
      <c r="E310" s="46">
        <f>IF(OR($A310="",$B310=""),"",B310*'MPTO_working_2-way'!$G309)</f>
        <v>1.7312775330396475</v>
      </c>
      <c r="F310" s="44">
        <f>IF(OR($A310="",$B310=""),"",'MPTO_working_2-way'!D309)</f>
        <v>2.3862959913874993</v>
      </c>
      <c r="G310" s="46">
        <f>IF(OR($A310="",$B310=""),"",'MPTO_working_2-way'!E309)</f>
        <v>1.7213466721483714</v>
      </c>
      <c r="H310" s="44">
        <f>IF(OR($A310="",$B310=""),"",'OddsRatio_working_2-way'!M309)</f>
        <v>2.387170654332921</v>
      </c>
      <c r="I310" s="44">
        <f>IF(OR($A310="",$B310=""),"",'OddsRatio_working_2-way'!N309)</f>
        <v>1.7208918361100216</v>
      </c>
      <c r="J310" s="44">
        <f>IF('Log_working_2-way'!$D309="","",A310^('Log_working_2-way'!$D309))</f>
        <v>2.3959540887220943</v>
      </c>
      <c r="K310" s="46">
        <f>IF('Log_working_2-way'!$D309="","",B310^('Log_working_2-way'!$D309))</f>
        <v>1.7163559375473425</v>
      </c>
      <c r="L310" s="53">
        <f t="shared" si="77"/>
        <v>0.42239185750636132</v>
      </c>
      <c r="M310" s="53">
        <f t="shared" si="78"/>
        <v>0.57760814249363868</v>
      </c>
      <c r="N310" s="54">
        <v>407</v>
      </c>
      <c r="O310" s="54">
        <f t="shared" si="79"/>
        <v>227.70484581497797</v>
      </c>
      <c r="P310" s="54">
        <f t="shared" si="80"/>
        <v>161.81927710843374</v>
      </c>
      <c r="Q310" s="54">
        <f t="shared" si="81"/>
        <v>245.18072289156629</v>
      </c>
      <c r="R310" s="54">
        <f t="shared" si="82"/>
        <v>179.29515418502203</v>
      </c>
      <c r="S310" s="55">
        <f t="shared" si="83"/>
        <v>-17.475877076588318</v>
      </c>
      <c r="T310" s="55">
        <f t="shared" si="84"/>
        <v>-17.47587707658829</v>
      </c>
      <c r="U310" t="s">
        <v>343</v>
      </c>
      <c r="V310" t="s">
        <v>336</v>
      </c>
      <c r="W310" t="s">
        <v>456</v>
      </c>
      <c r="X310" t="s">
        <v>520</v>
      </c>
    </row>
    <row r="311" spans="1:24" ht="15" x14ac:dyDescent="0.25">
      <c r="A311">
        <v>2.27</v>
      </c>
      <c r="B311">
        <v>1.66</v>
      </c>
      <c r="C311" s="43">
        <f t="shared" si="76"/>
        <v>4.2938272915450382E-2</v>
      </c>
      <c r="D311" s="44">
        <f>IF(OR($A311="",$B311=""),"",A311*'MPTO_working_2-way'!$G310)</f>
        <v>2.3674698795180724</v>
      </c>
      <c r="E311" s="46">
        <f>IF(OR($A311="",$B311=""),"",B311*'MPTO_working_2-way'!$G310)</f>
        <v>1.7312775330396475</v>
      </c>
      <c r="F311" s="44">
        <f>IF(OR($A311="",$B311=""),"",'MPTO_working_2-way'!D310)</f>
        <v>2.3862959913874993</v>
      </c>
      <c r="G311" s="46">
        <f>IF(OR($A311="",$B311=""),"",'MPTO_working_2-way'!E310)</f>
        <v>1.7213466721483714</v>
      </c>
      <c r="H311" s="44">
        <f>IF(OR($A311="",$B311=""),"",'OddsRatio_working_2-way'!M310)</f>
        <v>2.387170654332921</v>
      </c>
      <c r="I311" s="44">
        <f>IF(OR($A311="",$B311=""),"",'OddsRatio_working_2-way'!N310)</f>
        <v>1.7208918361100216</v>
      </c>
      <c r="J311" s="44">
        <f>IF('Log_working_2-way'!$D310="","",A311^('Log_working_2-way'!$D310))</f>
        <v>2.3959540887220943</v>
      </c>
      <c r="K311" s="46">
        <f>IF('Log_working_2-way'!$D310="","",B311^('Log_working_2-way'!$D310))</f>
        <v>1.7163559375473425</v>
      </c>
      <c r="L311" s="53">
        <f t="shared" si="77"/>
        <v>0.42239185750636132</v>
      </c>
      <c r="M311" s="53">
        <f t="shared" si="78"/>
        <v>0.57760814249363868</v>
      </c>
      <c r="N311" s="54">
        <v>408</v>
      </c>
      <c r="O311" s="54">
        <f t="shared" si="79"/>
        <v>228.26431718061673</v>
      </c>
      <c r="P311" s="54">
        <f t="shared" si="80"/>
        <v>162.2168674698795</v>
      </c>
      <c r="Q311" s="54">
        <f t="shared" si="81"/>
        <v>245.7831325301205</v>
      </c>
      <c r="R311" s="54">
        <f t="shared" si="82"/>
        <v>179.73568281938324</v>
      </c>
      <c r="S311" s="55">
        <f t="shared" si="83"/>
        <v>-17.518815349503768</v>
      </c>
      <c r="T311" s="55">
        <f t="shared" si="84"/>
        <v>-17.51881534950374</v>
      </c>
      <c r="U311" t="s">
        <v>345</v>
      </c>
      <c r="V311" t="s">
        <v>342</v>
      </c>
      <c r="W311" t="s">
        <v>456</v>
      </c>
      <c r="X311" t="s">
        <v>520</v>
      </c>
    </row>
    <row r="312" spans="1:24" ht="15" x14ac:dyDescent="0.25">
      <c r="A312">
        <v>2.08</v>
      </c>
      <c r="B312">
        <v>1.78</v>
      </c>
      <c r="C312" s="43">
        <f t="shared" si="76"/>
        <v>4.2566983578219642E-2</v>
      </c>
      <c r="D312" s="44">
        <f>IF(OR($A312="",$B312=""),"",A312*'MPTO_working_2-way'!$G311)</f>
        <v>2.1685393258426968</v>
      </c>
      <c r="E312" s="46">
        <f>IF(OR($A312="",$B312=""),"",B312*'MPTO_working_2-way'!$G311)</f>
        <v>1.8557692307692311</v>
      </c>
      <c r="F312" s="44">
        <f>IF(OR($A312="",$B312=""),"",'MPTO_working_2-way'!D311)</f>
        <v>2.1763461086292031</v>
      </c>
      <c r="G312" s="46">
        <f>IF(OR($A312="",$B312=""),"",'MPTO_working_2-way'!E311)</f>
        <v>1.8500899460323807</v>
      </c>
      <c r="H312" s="44">
        <f>IF(OR($A312="",$B312=""),"",'OddsRatio_working_2-way'!M311)</f>
        <v>2.1766968108291049</v>
      </c>
      <c r="I312" s="44">
        <f>IF(OR($A312="",$B312=""),"",'OddsRatio_working_2-way'!N311)</f>
        <v>1.8498365855987975</v>
      </c>
      <c r="J312" s="44">
        <f>IF('Log_working_2-way'!$D311="","",A312^('Log_working_2-way'!$D311))</f>
        <v>2.180302148833781</v>
      </c>
      <c r="K312" s="46">
        <f>IF('Log_working_2-way'!$D311="","",B312^('Log_working_2-way'!$D311))</f>
        <v>1.8472406840805713</v>
      </c>
      <c r="L312" s="53">
        <f t="shared" si="77"/>
        <v>0.46113989637305697</v>
      </c>
      <c r="M312" s="53">
        <f t="shared" si="78"/>
        <v>0.53886010362694292</v>
      </c>
      <c r="N312" s="54">
        <v>409</v>
      </c>
      <c r="O312" s="54">
        <f t="shared" si="79"/>
        <v>212.36538461538461</v>
      </c>
      <c r="P312" s="54">
        <f t="shared" si="80"/>
        <v>179.22471910112361</v>
      </c>
      <c r="Q312" s="54">
        <f t="shared" si="81"/>
        <v>229.77528089887642</v>
      </c>
      <c r="R312" s="54">
        <f t="shared" si="82"/>
        <v>196.63461538461536</v>
      </c>
      <c r="S312" s="55">
        <f t="shared" si="83"/>
        <v>-17.409896283491804</v>
      </c>
      <c r="T312" s="55">
        <f t="shared" si="84"/>
        <v>-17.409896283491747</v>
      </c>
      <c r="U312" t="s">
        <v>344</v>
      </c>
      <c r="V312" t="s">
        <v>338</v>
      </c>
      <c r="W312" t="s">
        <v>456</v>
      </c>
      <c r="X312" t="s">
        <v>520</v>
      </c>
    </row>
    <row r="313" spans="1:24" ht="15" x14ac:dyDescent="0.25">
      <c r="A313">
        <v>2.0699999999999998</v>
      </c>
      <c r="B313">
        <v>1.8</v>
      </c>
      <c r="C313" s="43">
        <f t="shared" si="76"/>
        <v>3.8647342995169254E-2</v>
      </c>
      <c r="D313" s="44">
        <f>IF(OR($A313="",$B313=""),"",A313*'MPTO_working_2-way'!$G312)</f>
        <v>2.1500000000000004</v>
      </c>
      <c r="E313" s="46">
        <f>IF(OR($A313="",$B313=""),"",B313*'MPTO_working_2-way'!$G312)</f>
        <v>1.8695652173913047</v>
      </c>
      <c r="F313" s="44">
        <f>IF(OR($A313="",$B313=""),"",'MPTO_working_2-way'!D312)</f>
        <v>2.15625</v>
      </c>
      <c r="G313" s="46">
        <f>IF(OR($A313="",$B313=""),"",'MPTO_working_2-way'!E312)</f>
        <v>1.8648648648648651</v>
      </c>
      <c r="H313" s="44">
        <f>IF(OR($A313="",$B313=""),"",'OddsRatio_working_2-way'!M312)</f>
        <v>2.1565033506220384</v>
      </c>
      <c r="I313" s="44">
        <f>IF(OR($A313="",$B313=""),"",'OddsRatio_working_2-way'!N312)</f>
        <v>1.8646754023342345</v>
      </c>
      <c r="J313" s="44">
        <f>IF('Log_working_2-way'!$D312="","",A313^('Log_working_2-way'!$D312))</f>
        <v>2.1593762623614712</v>
      </c>
      <c r="K313" s="46">
        <f>IF('Log_working_2-way'!$D312="","",B313^('Log_working_2-way'!$D312))</f>
        <v>1.8625327535713179</v>
      </c>
      <c r="L313" s="53">
        <f t="shared" si="77"/>
        <v>0.46511627906976738</v>
      </c>
      <c r="M313" s="53">
        <f t="shared" si="78"/>
        <v>0.53488372093023251</v>
      </c>
      <c r="N313" s="54">
        <v>410</v>
      </c>
      <c r="O313" s="54">
        <f t="shared" si="79"/>
        <v>211.93236714975845</v>
      </c>
      <c r="P313" s="54">
        <f t="shared" si="80"/>
        <v>182.22222222222223</v>
      </c>
      <c r="Q313" s="54">
        <f t="shared" si="81"/>
        <v>227.7777777777778</v>
      </c>
      <c r="R313" s="54">
        <f t="shared" si="82"/>
        <v>198.06763285024155</v>
      </c>
      <c r="S313" s="55">
        <f t="shared" si="83"/>
        <v>-15.845410628019351</v>
      </c>
      <c r="T313" s="55">
        <f t="shared" si="84"/>
        <v>-15.845410628019323</v>
      </c>
      <c r="U313" t="s">
        <v>347</v>
      </c>
      <c r="V313" t="s">
        <v>331</v>
      </c>
      <c r="W313" t="s">
        <v>456</v>
      </c>
      <c r="X313" t="s">
        <v>520</v>
      </c>
    </row>
    <row r="314" spans="1:24" ht="15" x14ac:dyDescent="0.25">
      <c r="A314">
        <v>2.39</v>
      </c>
      <c r="B314">
        <v>1.57</v>
      </c>
      <c r="C314" s="43">
        <f t="shared" si="76"/>
        <v>5.5352717000239693E-2</v>
      </c>
      <c r="D314" s="44">
        <f>IF(OR($A314="",$B314=""),"",A314*'MPTO_working_2-way'!$G313)</f>
        <v>2.5222929936305731</v>
      </c>
      <c r="E314" s="46">
        <f>IF(OR($A314="",$B314=""),"",B314*'MPTO_working_2-way'!$G313)</f>
        <v>1.6569037656903765</v>
      </c>
      <c r="F314" s="44">
        <f>IF(OR($A314="",$B314=""),"",'MPTO_working_2-way'!D313)</f>
        <v>2.559287930975684</v>
      </c>
      <c r="G314" s="46">
        <f>IF(OR($A314="",$B314=""),"",'MPTO_working_2-way'!E313)</f>
        <v>1.6413183736850161</v>
      </c>
      <c r="H314" s="44">
        <f>IF(OR($A314="",$B314=""),"",'OddsRatio_working_2-way'!M313)</f>
        <v>2.5616006183490287</v>
      </c>
      <c r="I314" s="44">
        <f>IF(OR($A314="",$B314=""),"",'OddsRatio_working_2-way'!N313)</f>
        <v>1.6403685988913279</v>
      </c>
      <c r="J314" s="44">
        <f>IF('Log_working_2-way'!$D313="","",A314^('Log_working_2-way'!$D313))</f>
        <v>2.5792968217209364</v>
      </c>
      <c r="K314" s="46">
        <f>IF('Log_working_2-way'!$D313="","",B314^('Log_working_2-way'!$D313))</f>
        <v>1.6331931947446374</v>
      </c>
      <c r="L314" s="53">
        <f t="shared" si="77"/>
        <v>0.39646464646464646</v>
      </c>
      <c r="M314" s="53">
        <f t="shared" si="78"/>
        <v>0.60353535353535359</v>
      </c>
      <c r="N314" s="54">
        <v>411</v>
      </c>
      <c r="O314" s="54">
        <f t="shared" si="79"/>
        <v>239.03347280334731</v>
      </c>
      <c r="P314" s="54">
        <f t="shared" si="80"/>
        <v>149.21656050955411</v>
      </c>
      <c r="Q314" s="54">
        <f t="shared" si="81"/>
        <v>261.78343949044586</v>
      </c>
      <c r="R314" s="54">
        <f t="shared" si="82"/>
        <v>171.96652719665272</v>
      </c>
      <c r="S314" s="55">
        <f t="shared" si="83"/>
        <v>-22.749966687098549</v>
      </c>
      <c r="T314" s="55">
        <f t="shared" si="84"/>
        <v>-22.749966687098606</v>
      </c>
      <c r="U314" t="s">
        <v>420</v>
      </c>
      <c r="V314" t="s">
        <v>351</v>
      </c>
      <c r="W314" t="s">
        <v>457</v>
      </c>
      <c r="X314" t="s">
        <v>520</v>
      </c>
    </row>
    <row r="315" spans="1:24" s="50" customFormat="1" ht="15" x14ac:dyDescent="0.25">
      <c r="A315">
        <v>1.77</v>
      </c>
      <c r="B315">
        <v>2.0499999999999998</v>
      </c>
      <c r="C315" s="43">
        <f t="shared" si="76"/>
        <v>5.2776629461209978E-2</v>
      </c>
      <c r="D315" s="44">
        <f>IF(OR($A315="",$B315=""),"",A315*'MPTO_working_2-way'!$G314)</f>
        <v>1.8634146341463418</v>
      </c>
      <c r="E315" s="46">
        <f>IF(OR($A315="",$B315=""),"",B315*'MPTO_working_2-way'!$G314)</f>
        <v>2.1581920903954801</v>
      </c>
      <c r="F315" s="44">
        <f>IF(OR($A315="",$B315=""),"",'MPTO_working_2-way'!D314)</f>
        <v>1.8567225278239736</v>
      </c>
      <c r="G315" s="46">
        <f>IF(OR($A315="",$B315=""),"",'MPTO_working_2-way'!E314)</f>
        <v>2.1672390622666868</v>
      </c>
      <c r="H315" s="44">
        <f>IF(OR($A315="",$B315=""),"",'OddsRatio_working_2-way'!M314)</f>
        <v>1.8563488385776756</v>
      </c>
      <c r="I315" s="44">
        <f>IF(OR($A315="",$B315=""),"",'OddsRatio_working_2-way'!N314)</f>
        <v>2.1677484162422846</v>
      </c>
      <c r="J315" s="44">
        <f>IF('Log_working_2-way'!$D314="","",A315^('Log_working_2-way'!$D314))</f>
        <v>1.8532659063659371</v>
      </c>
      <c r="K315" s="46">
        <f>IF('Log_working_2-way'!$D314="","",B315^('Log_working_2-way'!$D314))</f>
        <v>2.1719676041639038</v>
      </c>
      <c r="L315" s="53">
        <f t="shared" si="77"/>
        <v>0.53664921465968574</v>
      </c>
      <c r="M315" s="53">
        <f t="shared" si="78"/>
        <v>0.46335078534031415</v>
      </c>
      <c r="N315" s="54">
        <v>412</v>
      </c>
      <c r="O315" s="54">
        <f t="shared" si="79"/>
        <v>179.23163841807911</v>
      </c>
      <c r="P315" s="54">
        <f t="shared" si="80"/>
        <v>211.02439024390242</v>
      </c>
      <c r="Q315" s="54">
        <f t="shared" si="81"/>
        <v>200.97560975609758</v>
      </c>
      <c r="R315" s="54">
        <f t="shared" si="82"/>
        <v>232.76836158192091</v>
      </c>
      <c r="S315" s="55">
        <f t="shared" si="83"/>
        <v>-21.743971338018468</v>
      </c>
      <c r="T315" s="55">
        <f t="shared" si="84"/>
        <v>-21.743971338018497</v>
      </c>
      <c r="U315" t="s">
        <v>92</v>
      </c>
      <c r="V315" t="s">
        <v>353</v>
      </c>
      <c r="W315" t="s">
        <v>457</v>
      </c>
      <c r="X315" t="s">
        <v>520</v>
      </c>
    </row>
    <row r="316" spans="1:24" ht="15" x14ac:dyDescent="0.25">
      <c r="A316">
        <v>1.66</v>
      </c>
      <c r="B316">
        <v>2.34</v>
      </c>
      <c r="C316" s="43">
        <f t="shared" si="76"/>
        <v>2.9760065904644417E-2</v>
      </c>
      <c r="D316" s="44">
        <f>IF(OR($A316="",$B316=""),"",A316*'MPTO_working_2-way'!$G315)</f>
        <v>1.7094017094017095</v>
      </c>
      <c r="E316" s="46">
        <f>IF(OR($A316="",$B316=""),"",B316*'MPTO_working_2-way'!$G315)</f>
        <v>2.4096385542168677</v>
      </c>
      <c r="F316" s="44">
        <f>IF(OR($A316="",$B316=""),"",'MPTO_working_2-way'!D315)</f>
        <v>1.7020418894049603</v>
      </c>
      <c r="G316" s="46">
        <f>IF(OR($A316="",$B316=""),"",'MPTO_working_2-way'!E315)</f>
        <v>2.4244164274123086</v>
      </c>
      <c r="H316" s="44">
        <f>IF(OR($A316="",$B316=""),"",'OddsRatio_working_2-way'!M315)</f>
        <v>1.7018100265975373</v>
      </c>
      <c r="I316" s="44">
        <f>IF(OR($A316="",$B316=""),"",'OddsRatio_working_2-way'!N315)</f>
        <v>2.4248870236980302</v>
      </c>
      <c r="J316" s="44">
        <f>IF('Log_working_2-way'!$D315="","",A316^('Log_working_2-way'!$D315))</f>
        <v>1.6984752676475883</v>
      </c>
      <c r="K316" s="46">
        <f>IF('Log_working_2-way'!$D315="","",B316^('Log_working_2-way'!$D315))</f>
        <v>2.4316899199135542</v>
      </c>
      <c r="L316" s="53">
        <f t="shared" si="77"/>
        <v>0.58499999999999996</v>
      </c>
      <c r="M316" s="53">
        <f t="shared" si="78"/>
        <v>0.41499999999999998</v>
      </c>
      <c r="N316" s="54">
        <v>413</v>
      </c>
      <c r="O316" s="54">
        <f t="shared" si="79"/>
        <v>164.20481927710841</v>
      </c>
      <c r="P316" s="54">
        <f t="shared" si="80"/>
        <v>236.5042735042735</v>
      </c>
      <c r="Q316" s="54">
        <f t="shared" si="81"/>
        <v>176.4957264957265</v>
      </c>
      <c r="R316" s="54">
        <f t="shared" si="82"/>
        <v>248.79518072289159</v>
      </c>
      <c r="S316" s="55">
        <f t="shared" si="83"/>
        <v>-12.290907218618088</v>
      </c>
      <c r="T316" s="55">
        <f t="shared" si="84"/>
        <v>-12.290907218618088</v>
      </c>
      <c r="U316" t="s">
        <v>51</v>
      </c>
      <c r="V316" t="s">
        <v>99</v>
      </c>
      <c r="W316" t="s">
        <v>451</v>
      </c>
      <c r="X316" t="s">
        <v>520</v>
      </c>
    </row>
    <row r="317" spans="1:24" ht="15" x14ac:dyDescent="0.25">
      <c r="A317">
        <v>2.2599999999999998</v>
      </c>
      <c r="B317">
        <v>1.7</v>
      </c>
      <c r="C317" s="43">
        <f t="shared" si="76"/>
        <v>3.0713170223841679E-2</v>
      </c>
      <c r="D317" s="44">
        <f>IF(OR($A317="",$B317=""),"",A317*'MPTO_working_2-way'!$G316)</f>
        <v>2.3294117647058821</v>
      </c>
      <c r="E317" s="46">
        <f>IF(OR($A317="",$B317=""),"",B317*'MPTO_working_2-way'!$G316)</f>
        <v>1.7522123893805308</v>
      </c>
      <c r="F317" s="44">
        <f>IF(OR($A317="",$B317=""),"",'MPTO_working_2-way'!D316)</f>
        <v>2.3412553321145642</v>
      </c>
      <c r="G317" s="46">
        <f>IF(OR($A317="",$B317=""),"",'MPTO_working_2-way'!E316)</f>
        <v>1.7455701953657428</v>
      </c>
      <c r="H317" s="44">
        <f>IF(OR($A317="",$B317=""),"",'OddsRatio_working_2-way'!M316)</f>
        <v>2.3416407864998732</v>
      </c>
      <c r="I317" s="44">
        <f>IF(OR($A317="",$B317=""),"",'OddsRatio_working_2-way'!N316)</f>
        <v>1.7453559924999296</v>
      </c>
      <c r="J317" s="44">
        <f>IF('Log_working_2-way'!$D316="","",A317^('Log_working_2-way'!$D316))</f>
        <v>2.3470801072340981</v>
      </c>
      <c r="K317" s="46">
        <f>IF('Log_working_2-way'!$D316="","",B317^('Log_working_2-way'!$D316))</f>
        <v>1.7423463494336857</v>
      </c>
      <c r="L317" s="53">
        <f t="shared" si="77"/>
        <v>0.42929292929292934</v>
      </c>
      <c r="M317" s="53">
        <f t="shared" si="78"/>
        <v>0.57070707070707072</v>
      </c>
      <c r="N317" s="54">
        <v>414</v>
      </c>
      <c r="O317" s="54">
        <f t="shared" si="79"/>
        <v>230.81415929203536</v>
      </c>
      <c r="P317" s="54">
        <f t="shared" si="80"/>
        <v>170.47058823529409</v>
      </c>
      <c r="Q317" s="54">
        <f t="shared" si="81"/>
        <v>243.52941176470588</v>
      </c>
      <c r="R317" s="54">
        <f t="shared" si="82"/>
        <v>183.18584070796462</v>
      </c>
      <c r="S317" s="55">
        <f t="shared" si="83"/>
        <v>-12.715252472670528</v>
      </c>
      <c r="T317" s="55">
        <f t="shared" si="84"/>
        <v>-12.715252472670528</v>
      </c>
      <c r="U317" t="s">
        <v>96</v>
      </c>
      <c r="V317" t="s">
        <v>142</v>
      </c>
      <c r="W317" t="s">
        <v>451</v>
      </c>
      <c r="X317" t="s">
        <v>520</v>
      </c>
    </row>
    <row r="318" spans="1:24" ht="15" x14ac:dyDescent="0.25">
      <c r="A318">
        <v>1.65</v>
      </c>
      <c r="B318">
        <v>2.36</v>
      </c>
      <c r="C318" s="43">
        <f t="shared" si="76"/>
        <v>2.9789419619928204E-2</v>
      </c>
      <c r="D318" s="44">
        <f>IF(OR($A318="",$B318=""),"",A318*'MPTO_working_2-way'!$G317)</f>
        <v>1.6991525423728815</v>
      </c>
      <c r="E318" s="46">
        <f>IF(OR($A318="",$B318=""),"",B318*'MPTO_working_2-way'!$G317)</f>
        <v>2.4303030303030306</v>
      </c>
      <c r="F318" s="44">
        <f>IF(OR($A318="",$B318=""),"",'MPTO_working_2-way'!D317)</f>
        <v>1.691572545612511</v>
      </c>
      <c r="G318" s="46">
        <f>IF(OR($A318="",$B318=""),"",'MPTO_working_2-way'!E317)</f>
        <v>2.4459798994974875</v>
      </c>
      <c r="H318" s="44">
        <f>IF(OR($A318="",$B318=""),"",'OddsRatio_working_2-way'!M317)</f>
        <v>1.6913328984437157</v>
      </c>
      <c r="I318" s="44">
        <f>IF(OR($A318="",$B318=""),"",'OddsRatio_working_2-way'!N317)</f>
        <v>2.4464811413591585</v>
      </c>
      <c r="J318" s="44">
        <f>IF('Log_working_2-way'!$D317="","",A318^('Log_working_2-way'!$D317))</f>
        <v>1.6878976211702592</v>
      </c>
      <c r="K318" s="46">
        <f>IF('Log_working_2-way'!$D317="","",B318^('Log_working_2-way'!$D317))</f>
        <v>2.4537046927110477</v>
      </c>
      <c r="L318" s="53">
        <f t="shared" si="77"/>
        <v>0.58852867830423938</v>
      </c>
      <c r="M318" s="53">
        <f t="shared" si="78"/>
        <v>0.41147132169576056</v>
      </c>
      <c r="N318" s="54">
        <v>415</v>
      </c>
      <c r="O318" s="54">
        <f t="shared" si="79"/>
        <v>163.4848484848485</v>
      </c>
      <c r="P318" s="54">
        <f t="shared" si="80"/>
        <v>239.15254237288136</v>
      </c>
      <c r="Q318" s="54">
        <f t="shared" si="81"/>
        <v>175.84745762711867</v>
      </c>
      <c r="R318" s="54">
        <f t="shared" si="82"/>
        <v>251.51515151515153</v>
      </c>
      <c r="S318" s="55">
        <f t="shared" si="83"/>
        <v>-12.362609142270173</v>
      </c>
      <c r="T318" s="55">
        <f t="shared" si="84"/>
        <v>-12.362609142270173</v>
      </c>
      <c r="U318" t="s">
        <v>101</v>
      </c>
      <c r="V318" t="s">
        <v>100</v>
      </c>
      <c r="W318" t="s">
        <v>451</v>
      </c>
      <c r="X318" t="s">
        <v>520</v>
      </c>
    </row>
    <row r="319" spans="1:24" ht="15" x14ac:dyDescent="0.25">
      <c r="A319">
        <v>2.2000000000000002</v>
      </c>
      <c r="B319">
        <v>1.72</v>
      </c>
      <c r="C319" s="43">
        <f t="shared" si="76"/>
        <v>3.5940803382663811E-2</v>
      </c>
      <c r="D319" s="44">
        <f>IF(OR($A319="",$B319=""),"",A319*'MPTO_working_2-way'!$G318)</f>
        <v>2.2790697674418605</v>
      </c>
      <c r="E319" s="46">
        <f>IF(OR($A319="",$B319=""),"",B319*'MPTO_working_2-way'!$G318)</f>
        <v>1.7818181818181817</v>
      </c>
      <c r="F319" s="44">
        <f>IF(OR($A319="",$B319=""),"",'MPTO_working_2-way'!D318)</f>
        <v>2.2905569007263922</v>
      </c>
      <c r="G319" s="46">
        <f>IF(OR($A319="",$B319=""),"",'MPTO_working_2-way'!E318)</f>
        <v>1.7748592870544089</v>
      </c>
      <c r="H319" s="44">
        <f>IF(OR($A319="",$B319=""),"",'OddsRatio_working_2-way'!M318)</f>
        <v>2.2909944487358058</v>
      </c>
      <c r="I319" s="44">
        <f>IF(OR($A319="",$B319=""),"",'OddsRatio_working_2-way'!N318)</f>
        <v>1.7745966692414832</v>
      </c>
      <c r="J319" s="44">
        <f>IF('Log_working_2-way'!$D318="","",A319^('Log_working_2-way'!$D318))</f>
        <v>2.2962889076273294</v>
      </c>
      <c r="K319" s="46">
        <f>IF('Log_working_2-way'!$D318="","",B319^('Log_working_2-way'!$D318))</f>
        <v>1.7714329684655428</v>
      </c>
      <c r="L319" s="53">
        <f t="shared" si="77"/>
        <v>0.43877551020408162</v>
      </c>
      <c r="M319" s="53">
        <f t="shared" si="78"/>
        <v>0.56122448979591844</v>
      </c>
      <c r="N319" s="54">
        <v>416</v>
      </c>
      <c r="O319" s="54">
        <f t="shared" si="79"/>
        <v>226.90909090909093</v>
      </c>
      <c r="P319" s="54">
        <f t="shared" si="80"/>
        <v>174.13953488372093</v>
      </c>
      <c r="Q319" s="54">
        <f t="shared" si="81"/>
        <v>241.86046511627907</v>
      </c>
      <c r="R319" s="54">
        <f t="shared" si="82"/>
        <v>189.09090909090909</v>
      </c>
      <c r="S319" s="55">
        <f t="shared" si="83"/>
        <v>-14.951374207188138</v>
      </c>
      <c r="T319" s="55">
        <f t="shared" si="84"/>
        <v>-14.951374207188167</v>
      </c>
      <c r="U319" t="s">
        <v>356</v>
      </c>
      <c r="V319" t="s">
        <v>235</v>
      </c>
      <c r="W319" t="s">
        <v>444</v>
      </c>
      <c r="X319" t="s">
        <v>520</v>
      </c>
    </row>
    <row r="320" spans="1:24" ht="15" x14ac:dyDescent="0.25">
      <c r="A320">
        <v>2.0099999999999998</v>
      </c>
      <c r="B320">
        <v>1.79</v>
      </c>
      <c r="C320" s="43">
        <f t="shared" si="76"/>
        <v>5.6171655688040278E-2</v>
      </c>
      <c r="D320" s="44">
        <f>IF(OR($A320="",$B320=""),"",A320*'MPTO_working_2-way'!$G319)</f>
        <v>2.1229050279329607</v>
      </c>
      <c r="E320" s="46">
        <f>IF(OR($A320="",$B320=""),"",B320*'MPTO_working_2-way'!$G319)</f>
        <v>1.8905472636815921</v>
      </c>
      <c r="F320" s="44">
        <f>IF(OR($A320="",$B320=""),"",'MPTO_working_2-way'!D319)</f>
        <v>2.1302584445957544</v>
      </c>
      <c r="G320" s="46">
        <f>IF(OR($A320="",$B320=""),"",'MPTO_working_2-way'!E319)</f>
        <v>1.8847533984651248</v>
      </c>
      <c r="H320" s="44">
        <f>IF(OR($A320="",$B320=""),"",'OddsRatio_working_2-way'!M319)</f>
        <v>2.1306993467134521</v>
      </c>
      <c r="I320" s="44">
        <f>IF(OR($A320="",$B320=""),"",'OddsRatio_working_2-way'!N319)</f>
        <v>1.884408399904582</v>
      </c>
      <c r="J320" s="44">
        <f>IF('Log_working_2-way'!$D319="","",A320^('Log_working_2-way'!$D319))</f>
        <v>2.1341339474384169</v>
      </c>
      <c r="K320" s="46">
        <f>IF('Log_working_2-way'!$D319="","",B320^('Log_working_2-way'!$D319))</f>
        <v>1.8817300657088789</v>
      </c>
      <c r="L320" s="53">
        <f t="shared" si="77"/>
        <v>0.47105263157894744</v>
      </c>
      <c r="M320" s="53">
        <f t="shared" si="78"/>
        <v>0.52894736842105261</v>
      </c>
      <c r="N320" s="54">
        <v>417</v>
      </c>
      <c r="O320" s="54">
        <f t="shared" si="79"/>
        <v>209.53731343283582</v>
      </c>
      <c r="P320" s="54">
        <f t="shared" si="80"/>
        <v>184.03910614525142</v>
      </c>
      <c r="Q320" s="54">
        <f t="shared" si="81"/>
        <v>232.96089385474858</v>
      </c>
      <c r="R320" s="54">
        <f t="shared" si="82"/>
        <v>207.46268656716421</v>
      </c>
      <c r="S320" s="55">
        <f t="shared" si="83"/>
        <v>-23.42358042191276</v>
      </c>
      <c r="T320" s="55">
        <f t="shared" si="84"/>
        <v>-23.423580421912789</v>
      </c>
      <c r="U320" t="s">
        <v>105</v>
      </c>
      <c r="V320" t="s">
        <v>429</v>
      </c>
      <c r="W320" t="s">
        <v>444</v>
      </c>
      <c r="X320" t="s">
        <v>520</v>
      </c>
    </row>
    <row r="321" spans="1:24" s="50" customFormat="1" ht="15" x14ac:dyDescent="0.25">
      <c r="A321">
        <v>1.98</v>
      </c>
      <c r="B321">
        <v>1.91</v>
      </c>
      <c r="C321" s="43">
        <f t="shared" si="76"/>
        <v>2.861071447458885E-2</v>
      </c>
      <c r="D321" s="44">
        <f>IF(OR($A321="",$B321=""),"",A321*'MPTO_working_2-way'!$G320)</f>
        <v>2.0366492146596857</v>
      </c>
      <c r="E321" s="46">
        <f>IF(OR($A321="",$B321=""),"",B321*'MPTO_working_2-way'!$G320)</f>
        <v>1.9646464646464645</v>
      </c>
      <c r="F321" s="44">
        <f>IF(OR($A321="",$B321=""),"",'MPTO_working_2-way'!D320)</f>
        <v>2.0377175494369308</v>
      </c>
      <c r="G321" s="46">
        <f>IF(OR($A321="",$B321=""),"",'MPTO_working_2-way'!E320)</f>
        <v>1.9636533568721115</v>
      </c>
      <c r="H321" s="44">
        <f>IF(OR($A321="",$B321=""),"",'OddsRatio_working_2-way'!M320)</f>
        <v>2.0377490433255412</v>
      </c>
      <c r="I321" s="44">
        <f>IF(OR($A321="",$B321=""),"",'OddsRatio_working_2-way'!N320)</f>
        <v>1.9636241116594322</v>
      </c>
      <c r="J321" s="44">
        <f>IF('Log_working_2-way'!$D320="","",A321^('Log_working_2-way'!$D320))</f>
        <v>2.0382337672504618</v>
      </c>
      <c r="K321" s="46">
        <f>IF('Log_working_2-way'!$D320="","",B321^('Log_working_2-way'!$D320))</f>
        <v>1.9631742210121639</v>
      </c>
      <c r="L321" s="53">
        <f t="shared" si="77"/>
        <v>0.49100257069408743</v>
      </c>
      <c r="M321" s="53">
        <f t="shared" si="78"/>
        <v>0.50899742930591263</v>
      </c>
      <c r="N321" s="54">
        <v>418</v>
      </c>
      <c r="O321" s="54">
        <f t="shared" si="79"/>
        <v>206.88888888888889</v>
      </c>
      <c r="P321" s="54">
        <f t="shared" si="80"/>
        <v>199.15183246073298</v>
      </c>
      <c r="Q321" s="54">
        <f t="shared" si="81"/>
        <v>218.84816753926702</v>
      </c>
      <c r="R321" s="54">
        <f t="shared" si="82"/>
        <v>211.11111111111111</v>
      </c>
      <c r="S321" s="55">
        <f t="shared" si="83"/>
        <v>-11.959278650378138</v>
      </c>
      <c r="T321" s="55">
        <f t="shared" si="84"/>
        <v>-11.959278650378138</v>
      </c>
      <c r="U321" t="s">
        <v>428</v>
      </c>
      <c r="V321" t="s">
        <v>363</v>
      </c>
      <c r="W321" t="s">
        <v>444</v>
      </c>
      <c r="X321" t="s">
        <v>520</v>
      </c>
    </row>
    <row r="322" spans="1:24" ht="15" x14ac:dyDescent="0.25">
      <c r="A322">
        <v>2.17</v>
      </c>
      <c r="B322">
        <v>1.74</v>
      </c>
      <c r="C322" s="43">
        <f t="shared" si="76"/>
        <v>3.5542136765718491E-2</v>
      </c>
      <c r="D322" s="44">
        <f>IF(OR($A322="",$B322=""),"",A322*'MPTO_working_2-way'!$G321)</f>
        <v>2.2471264367816088</v>
      </c>
      <c r="E322" s="46">
        <f>IF(OR($A322="",$B322=""),"",B322*'MPTO_working_2-way'!$G321)</f>
        <v>1.8018433179723501</v>
      </c>
      <c r="F322" s="44">
        <f>IF(OR($A322="",$B322=""),"",'MPTO_working_2-way'!D321)</f>
        <v>2.2570386753541753</v>
      </c>
      <c r="G322" s="46">
        <f>IF(OR($A322="",$B322=""),"",'MPTO_working_2-way'!E321)</f>
        <v>1.7955204717295163</v>
      </c>
      <c r="H322" s="44">
        <f>IF(OR($A322="",$B322=""),"",'OddsRatio_working_2-way'!M321)</f>
        <v>2.2574104664273644</v>
      </c>
      <c r="I322" s="44">
        <f>IF(OR($A322="",$B322=""),"",'OddsRatio_working_2-way'!N321)</f>
        <v>1.7952852522702987</v>
      </c>
      <c r="J322" s="44">
        <f>IF('Log_working_2-way'!$D321="","",A322^('Log_working_2-way'!$D321))</f>
        <v>2.2619707702020815</v>
      </c>
      <c r="K322" s="46">
        <f>IF('Log_working_2-way'!$D321="","",B322^('Log_working_2-way'!$D321))</f>
        <v>1.7924113803680148</v>
      </c>
      <c r="L322" s="53">
        <f t="shared" si="77"/>
        <v>0.44501278772378522</v>
      </c>
      <c r="M322" s="53">
        <f t="shared" si="78"/>
        <v>0.55498721227621484</v>
      </c>
      <c r="N322" s="54">
        <v>419</v>
      </c>
      <c r="O322" s="54">
        <f t="shared" si="79"/>
        <v>225.91244239631337</v>
      </c>
      <c r="P322" s="54">
        <f t="shared" si="80"/>
        <v>178.19540229885052</v>
      </c>
      <c r="Q322" s="54">
        <f t="shared" si="81"/>
        <v>240.80459770114942</v>
      </c>
      <c r="R322" s="54">
        <f t="shared" si="82"/>
        <v>193.08755760368663</v>
      </c>
      <c r="S322" s="55">
        <f t="shared" si="83"/>
        <v>-14.892155304836052</v>
      </c>
      <c r="T322" s="55">
        <f t="shared" si="84"/>
        <v>-14.892155304836109</v>
      </c>
      <c r="U322" t="s">
        <v>250</v>
      </c>
      <c r="V322" t="s">
        <v>360</v>
      </c>
      <c r="W322" t="s">
        <v>444</v>
      </c>
      <c r="X322" t="s">
        <v>520</v>
      </c>
    </row>
    <row r="323" spans="1:24" ht="15" x14ac:dyDescent="0.25">
      <c r="A323">
        <v>2.1800000000000002</v>
      </c>
      <c r="B323">
        <v>1.74</v>
      </c>
      <c r="C323" s="43">
        <f t="shared" ref="C323:C386" si="85">IF(OR($A323="",$B323=""),"",(1/A323)+(1/B323)-1)</f>
        <v>3.3428240008436028E-2</v>
      </c>
      <c r="D323" s="44">
        <f>IF(OR($A323="",$B323=""),"",A323*'MPTO_working_2-way'!$G322)</f>
        <v>2.2528735632183907</v>
      </c>
      <c r="E323" s="46">
        <f>IF(OR($A323="",$B323=""),"",B323*'MPTO_working_2-way'!$G322)</f>
        <v>1.7981651376146788</v>
      </c>
      <c r="F323" s="44">
        <f>IF(OR($A323="",$B323=""),"",'MPTO_working_2-way'!D322)</f>
        <v>2.2624358821424311</v>
      </c>
      <c r="G323" s="46">
        <f>IF(OR($A323="",$B323=""),"",'MPTO_working_2-way'!E322)</f>
        <v>1.7921194368326561</v>
      </c>
      <c r="H323" s="44">
        <f>IF(OR($A323="",$B323=""),"",'OddsRatio_working_2-way'!M322)</f>
        <v>2.26277258229445</v>
      </c>
      <c r="I323" s="44">
        <f>IF(OR($A323="",$B323=""),"",'OddsRatio_working_2-way'!N322)</f>
        <v>1.7919082295744857</v>
      </c>
      <c r="J323" s="44">
        <f>IF('Log_working_2-way'!$D322="","",A323^('Log_working_2-way'!$D322))</f>
        <v>2.2671631499443738</v>
      </c>
      <c r="K323" s="46">
        <f>IF('Log_working_2-way'!$D322="","",B323^('Log_working_2-way'!$D322))</f>
        <v>1.7891643629660847</v>
      </c>
      <c r="L323" s="53">
        <f t="shared" si="77"/>
        <v>0.44387755102040816</v>
      </c>
      <c r="M323" s="53">
        <f t="shared" si="78"/>
        <v>0.55612244897959184</v>
      </c>
      <c r="N323" s="54">
        <v>420</v>
      </c>
      <c r="O323" s="54">
        <f t="shared" si="79"/>
        <v>227.33944954128441</v>
      </c>
      <c r="P323" s="54">
        <f t="shared" si="80"/>
        <v>178.62068965517238</v>
      </c>
      <c r="Q323" s="54">
        <f t="shared" si="81"/>
        <v>241.37931034482756</v>
      </c>
      <c r="R323" s="54">
        <f t="shared" si="82"/>
        <v>192.66055045871559</v>
      </c>
      <c r="S323" s="55">
        <f t="shared" si="83"/>
        <v>-14.039860803543149</v>
      </c>
      <c r="T323" s="55">
        <f t="shared" si="84"/>
        <v>-14.039860803543206</v>
      </c>
      <c r="U323" t="s">
        <v>249</v>
      </c>
      <c r="V323" t="s">
        <v>140</v>
      </c>
      <c r="W323" t="s">
        <v>444</v>
      </c>
      <c r="X323" t="s">
        <v>520</v>
      </c>
    </row>
    <row r="324" spans="1:24" ht="15" x14ac:dyDescent="0.25">
      <c r="A324">
        <v>2.21</v>
      </c>
      <c r="B324">
        <v>1.72</v>
      </c>
      <c r="C324" s="43">
        <f t="shared" si="85"/>
        <v>3.3884036620014824E-2</v>
      </c>
      <c r="D324" s="44">
        <f>IF(OR($A324="",$B324=""),"",A324*'MPTO_working_2-way'!$G323)</f>
        <v>2.2848837209302326</v>
      </c>
      <c r="E324" s="46">
        <f>IF(OR($A324="",$B324=""),"",B324*'MPTO_working_2-way'!$G323)</f>
        <v>1.7782805429864255</v>
      </c>
      <c r="F324" s="44">
        <f>IF(OR($A324="",$B324=""),"",'MPTO_working_2-way'!D323)</f>
        <v>2.2959652089876781</v>
      </c>
      <c r="G324" s="46">
        <f>IF(OR($A324="",$B324=""),"",'MPTO_working_2-way'!E323)</f>
        <v>1.7716256524981358</v>
      </c>
      <c r="H324" s="44">
        <f>IF(OR($A324="",$B324=""),"",'OddsRatio_working_2-way'!M323)</f>
        <v>2.2963624321753371</v>
      </c>
      <c r="I324" s="44">
        <f>IF(OR($A324="",$B324=""),"",'OddsRatio_working_2-way'!N323)</f>
        <v>1.7713892158398703</v>
      </c>
      <c r="J324" s="44">
        <f>IF('Log_working_2-way'!$D323="","",A324^('Log_working_2-way'!$D323))</f>
        <v>2.3014598613122459</v>
      </c>
      <c r="K324" s="46">
        <f>IF('Log_working_2-way'!$D323="","",B324^('Log_working_2-way'!$D323))</f>
        <v>1.7683679149287428</v>
      </c>
      <c r="L324" s="53">
        <f t="shared" si="77"/>
        <v>0.43765903307888038</v>
      </c>
      <c r="M324" s="53">
        <f t="shared" si="78"/>
        <v>0.56234096692111957</v>
      </c>
      <c r="N324" s="54">
        <v>421</v>
      </c>
      <c r="O324" s="54">
        <f t="shared" si="79"/>
        <v>230.50226244343889</v>
      </c>
      <c r="P324" s="54">
        <f t="shared" si="80"/>
        <v>176.23255813953489</v>
      </c>
      <c r="Q324" s="54">
        <f t="shared" si="81"/>
        <v>244.76744186046514</v>
      </c>
      <c r="R324" s="54">
        <f t="shared" si="82"/>
        <v>190.49773755656108</v>
      </c>
      <c r="S324" s="55">
        <f t="shared" si="83"/>
        <v>-14.265179417026246</v>
      </c>
      <c r="T324" s="55">
        <f t="shared" si="84"/>
        <v>-14.265179417026189</v>
      </c>
      <c r="U324" t="s">
        <v>425</v>
      </c>
      <c r="V324" t="s">
        <v>427</v>
      </c>
      <c r="W324" t="s">
        <v>444</v>
      </c>
      <c r="X324" t="s">
        <v>520</v>
      </c>
    </row>
    <row r="325" spans="1:24" ht="15" x14ac:dyDescent="0.25">
      <c r="A325">
        <v>1.88</v>
      </c>
      <c r="B325">
        <v>2.0099999999999998</v>
      </c>
      <c r="C325" s="43">
        <f t="shared" si="85"/>
        <v>2.9427331427966497E-2</v>
      </c>
      <c r="D325" s="44">
        <f>IF(OR($A325="",$B325=""),"",A325*'MPTO_working_2-way'!$G324)</f>
        <v>1.9353233830845769</v>
      </c>
      <c r="E325" s="46">
        <f>IF(OR($A325="",$B325=""),"",B325*'MPTO_working_2-way'!$G324)</f>
        <v>2.0691489361702122</v>
      </c>
      <c r="F325" s="44">
        <f>IF(OR($A325="",$B325=""),"",'MPTO_working_2-way'!D324)</f>
        <v>1.9334834220221038</v>
      </c>
      <c r="G325" s="46">
        <f>IF(OR($A325="",$B325=""),"",'MPTO_working_2-way'!E324)</f>
        <v>2.0712563034422273</v>
      </c>
      <c r="H325" s="44">
        <f>IF(OR($A325="",$B325=""),"",'OddsRatio_working_2-way'!M324)</f>
        <v>1.9334276237142709</v>
      </c>
      <c r="I325" s="44">
        <f>IF(OR($A325="",$B325=""),"",'OddsRatio_working_2-way'!N324)</f>
        <v>2.0713203408538785</v>
      </c>
      <c r="J325" s="44">
        <f>IF('Log_working_2-way'!$D324="","",A325^('Log_working_2-way'!$D324))</f>
        <v>1.9325939690668699</v>
      </c>
      <c r="K325" s="46">
        <f>IF('Log_working_2-way'!$D324="","",B325^('Log_working_2-way'!$D324))</f>
        <v>2.0722780043286777</v>
      </c>
      <c r="L325" s="53">
        <f t="shared" si="77"/>
        <v>0.5167095115681235</v>
      </c>
      <c r="M325" s="53">
        <f t="shared" si="78"/>
        <v>0.48329048843187672</v>
      </c>
      <c r="N325" s="54">
        <v>422</v>
      </c>
      <c r="O325" s="54">
        <f t="shared" si="79"/>
        <v>197.53191489361697</v>
      </c>
      <c r="P325" s="54">
        <f t="shared" si="80"/>
        <v>212.04975124378109</v>
      </c>
      <c r="Q325" s="54">
        <f t="shared" si="81"/>
        <v>209.95024875621894</v>
      </c>
      <c r="R325" s="54">
        <f t="shared" si="82"/>
        <v>224.46808510638297</v>
      </c>
      <c r="S325" s="55">
        <f t="shared" si="83"/>
        <v>-12.418333862601969</v>
      </c>
      <c r="T325" s="55">
        <f t="shared" si="84"/>
        <v>-12.418333862601884</v>
      </c>
      <c r="U325" t="s">
        <v>362</v>
      </c>
      <c r="V325" t="s">
        <v>357</v>
      </c>
      <c r="W325" t="s">
        <v>444</v>
      </c>
      <c r="X325" t="s">
        <v>520</v>
      </c>
    </row>
    <row r="326" spans="1:24" ht="15" x14ac:dyDescent="0.25">
      <c r="A326">
        <v>1.88</v>
      </c>
      <c r="B326">
        <v>2.0099999999999998</v>
      </c>
      <c r="C326" s="43">
        <f t="shared" si="85"/>
        <v>2.9427331427966497E-2</v>
      </c>
      <c r="D326" s="44">
        <f>IF(OR($A326="",$B326=""),"",A326*'MPTO_working_2-way'!$G325)</f>
        <v>1.9353233830845769</v>
      </c>
      <c r="E326" s="46">
        <f>IF(OR($A326="",$B326=""),"",B326*'MPTO_working_2-way'!$G325)</f>
        <v>2.0691489361702122</v>
      </c>
      <c r="F326" s="44">
        <f>IF(OR($A326="",$B326=""),"",'MPTO_working_2-way'!D325)</f>
        <v>1.9334834220221038</v>
      </c>
      <c r="G326" s="46">
        <f>IF(OR($A326="",$B326=""),"",'MPTO_working_2-way'!E325)</f>
        <v>2.0712563034422273</v>
      </c>
      <c r="H326" s="44">
        <f>IF(OR($A326="",$B326=""),"",'OddsRatio_working_2-way'!M325)</f>
        <v>1.9334276237142709</v>
      </c>
      <c r="I326" s="44">
        <f>IF(OR($A326="",$B326=""),"",'OddsRatio_working_2-way'!N325)</f>
        <v>2.0713203408538785</v>
      </c>
      <c r="J326" s="44">
        <f>IF('Log_working_2-way'!$D325="","",A326^('Log_working_2-way'!$D325))</f>
        <v>1.9325939690668699</v>
      </c>
      <c r="K326" s="46">
        <f>IF('Log_working_2-way'!$D325="","",B326^('Log_working_2-way'!$D325))</f>
        <v>2.0722780043286777</v>
      </c>
      <c r="L326" s="53">
        <f t="shared" si="77"/>
        <v>0.5167095115681235</v>
      </c>
      <c r="M326" s="53">
        <f t="shared" si="78"/>
        <v>0.48329048843187672</v>
      </c>
      <c r="N326" s="54">
        <v>423</v>
      </c>
      <c r="O326" s="54">
        <f t="shared" si="79"/>
        <v>198</v>
      </c>
      <c r="P326" s="54">
        <f t="shared" si="80"/>
        <v>212.55223880597012</v>
      </c>
      <c r="Q326" s="54">
        <f t="shared" si="81"/>
        <v>210.44776119402988</v>
      </c>
      <c r="R326" s="54">
        <f t="shared" si="82"/>
        <v>225</v>
      </c>
      <c r="S326" s="55">
        <f t="shared" si="83"/>
        <v>-12.44776119402988</v>
      </c>
      <c r="T326" s="55">
        <f t="shared" si="84"/>
        <v>-12.44776119402988</v>
      </c>
      <c r="U326" t="s">
        <v>435</v>
      </c>
      <c r="V326" t="s">
        <v>367</v>
      </c>
      <c r="W326" t="s">
        <v>458</v>
      </c>
      <c r="X326" t="s">
        <v>520</v>
      </c>
    </row>
    <row r="327" spans="1:24" ht="15" x14ac:dyDescent="0.25">
      <c r="A327">
        <v>1.44</v>
      </c>
      <c r="B327">
        <v>2.91</v>
      </c>
      <c r="C327" s="43">
        <f t="shared" si="85"/>
        <v>3.8087056128293106E-2</v>
      </c>
      <c r="D327" s="44">
        <f>IF(OR($A327="",$B327=""),"",A327*'MPTO_working_2-way'!$G326)</f>
        <v>1.4948453608247421</v>
      </c>
      <c r="E327" s="46">
        <f>IF(OR($A327="",$B327=""),"",B327*'MPTO_working_2-way'!$G326)</f>
        <v>3.020833333333333</v>
      </c>
      <c r="F327" s="44">
        <f>IF(OR($A327="",$B327=""),"",'MPTO_working_2-way'!D326)</f>
        <v>1.4806020775916895</v>
      </c>
      <c r="G327" s="46">
        <f>IF(OR($A327="",$B327=""),"",'MPTO_working_2-way'!E326)</f>
        <v>3.0807234230260252</v>
      </c>
      <c r="H327" s="44">
        <f>IF(OR($A327="",$B327=""),"",'OddsRatio_working_2-way'!M326)</f>
        <v>1.4799650947168939</v>
      </c>
      <c r="I327" s="44">
        <f>IF(OR($A327="",$B327=""),"",'OddsRatio_working_2-way'!N326)</f>
        <v>3.083484842975607</v>
      </c>
      <c r="J327" s="44">
        <f>IF('Log_working_2-way'!$D326="","",A327^('Log_working_2-way'!$D326))</f>
        <v>1.4734194045130402</v>
      </c>
      <c r="K327" s="46">
        <f>IF('Log_working_2-way'!$D326="","",B327^('Log_working_2-way'!$D326))</f>
        <v>3.1122919560675268</v>
      </c>
      <c r="L327" s="53">
        <f t="shared" si="77"/>
        <v>0.66896551724137943</v>
      </c>
      <c r="M327" s="53">
        <f t="shared" si="78"/>
        <v>0.33103448275862074</v>
      </c>
      <c r="N327" s="54">
        <v>424</v>
      </c>
      <c r="O327" s="54">
        <f t="shared" si="79"/>
        <v>129.55555555555551</v>
      </c>
      <c r="P327" s="54">
        <f t="shared" si="80"/>
        <v>278.29553264604817</v>
      </c>
      <c r="Q327" s="54">
        <f t="shared" si="81"/>
        <v>145.70446735395188</v>
      </c>
      <c r="R327" s="54">
        <f t="shared" si="82"/>
        <v>294.44444444444446</v>
      </c>
      <c r="S327" s="55">
        <f t="shared" si="83"/>
        <v>-16.148911798396369</v>
      </c>
      <c r="T327" s="55">
        <f t="shared" si="84"/>
        <v>-16.148911798396284</v>
      </c>
      <c r="U327" t="s">
        <v>369</v>
      </c>
      <c r="V327" t="s">
        <v>436</v>
      </c>
      <c r="W327" t="s">
        <v>458</v>
      </c>
      <c r="X327" t="s">
        <v>520</v>
      </c>
    </row>
    <row r="328" spans="1:24" ht="15" x14ac:dyDescent="0.25">
      <c r="A328">
        <v>1.69</v>
      </c>
      <c r="B328">
        <v>2.25</v>
      </c>
      <c r="C328" s="43">
        <f t="shared" si="85"/>
        <v>3.6160420775805502E-2</v>
      </c>
      <c r="D328" s="44">
        <f>IF(OR($A328="",$B328=""),"",A328*'MPTO_working_2-way'!$G327)</f>
        <v>1.7511111111111113</v>
      </c>
      <c r="E328" s="46">
        <f>IF(OR($A328="",$B328=""),"",B328*'MPTO_working_2-way'!$G327)</f>
        <v>2.3313609467455625</v>
      </c>
      <c r="F328" s="44">
        <f>IF(OR($A328="",$B328=""),"",'MPTO_working_2-way'!D327)</f>
        <v>1.7432664756446994</v>
      </c>
      <c r="G328" s="46">
        <f>IF(OR($A328="",$B328=""),"",'MPTO_working_2-way'!E327)</f>
        <v>2.3454124903623752</v>
      </c>
      <c r="H328" s="44">
        <f>IF(OR($A328="",$B328=""),"",'OddsRatio_working_2-way'!M327)</f>
        <v>1.7429670248402687</v>
      </c>
      <c r="I328" s="44">
        <f>IF(OR($A328="",$B328=""),"",'OddsRatio_working_2-way'!N327)</f>
        <v>2.3459547551454145</v>
      </c>
      <c r="J328" s="44">
        <f>IF('Log_working_2-way'!$D327="","",A328^('Log_working_2-way'!$D327))</f>
        <v>1.7393999014212567</v>
      </c>
      <c r="K328" s="46">
        <f>IF('Log_working_2-way'!$D327="","",B328^('Log_working_2-way'!$D327))</f>
        <v>2.3524481110664444</v>
      </c>
      <c r="L328" s="53">
        <f t="shared" si="77"/>
        <v>0.57106598984771573</v>
      </c>
      <c r="M328" s="53">
        <f t="shared" si="78"/>
        <v>0.42893401015228422</v>
      </c>
      <c r="N328" s="54">
        <v>425</v>
      </c>
      <c r="O328" s="54">
        <f t="shared" si="79"/>
        <v>173.52071005917159</v>
      </c>
      <c r="P328" s="54">
        <f t="shared" si="80"/>
        <v>236.11111111111109</v>
      </c>
      <c r="Q328" s="54">
        <f t="shared" si="81"/>
        <v>188.88888888888889</v>
      </c>
      <c r="R328" s="54">
        <f t="shared" si="82"/>
        <v>251.47928994082841</v>
      </c>
      <c r="S328" s="55">
        <f t="shared" si="83"/>
        <v>-15.368178829717294</v>
      </c>
      <c r="T328" s="55">
        <f t="shared" si="84"/>
        <v>-15.368178829717323</v>
      </c>
      <c r="U328" t="s">
        <v>368</v>
      </c>
      <c r="V328" t="s">
        <v>438</v>
      </c>
      <c r="W328" t="s">
        <v>458</v>
      </c>
      <c r="X328" t="s">
        <v>520</v>
      </c>
    </row>
    <row r="329" spans="1:24" ht="15" x14ac:dyDescent="0.25">
      <c r="A329">
        <v>2.67</v>
      </c>
      <c r="B329">
        <v>1.52</v>
      </c>
      <c r="C329" s="43">
        <f t="shared" si="85"/>
        <v>3.2426572048097846E-2</v>
      </c>
      <c r="D329" s="44">
        <f>IF(OR($A329="",$B329=""),"",A329*'MPTO_working_2-way'!$G328)</f>
        <v>2.7565789473684212</v>
      </c>
      <c r="E329" s="46">
        <f>IF(OR($A329="",$B329=""),"",B329*'MPTO_working_2-way'!$G328)</f>
        <v>1.5692883895131087</v>
      </c>
      <c r="F329" s="44">
        <f>IF(OR($A329="",$B329=""),"",'MPTO_working_2-way'!D328)</f>
        <v>2.7908128180442859</v>
      </c>
      <c r="G329" s="46">
        <f>IF(OR($A329="",$B329=""),"",'MPTO_working_2-way'!E328)</f>
        <v>1.5584056524076493</v>
      </c>
      <c r="H329" s="44">
        <f>IF(OR($A329="",$B329=""),"",'OddsRatio_working_2-way'!M328)</f>
        <v>2.7920765780341146</v>
      </c>
      <c r="I329" s="44">
        <f>IF(OR($A329="",$B329=""),"",'OddsRatio_working_2-way'!N328)</f>
        <v>1.5580118686094249</v>
      </c>
      <c r="J329" s="44">
        <f>IF('Log_working_2-way'!$D328="","",A329^('Log_working_2-way'!$D328))</f>
        <v>2.808158666935292</v>
      </c>
      <c r="K329" s="46">
        <f>IF('Log_working_2-way'!$D328="","",B329^('Log_working_2-way'!$D328))</f>
        <v>1.5530488105310012</v>
      </c>
      <c r="L329" s="53">
        <f t="shared" si="77"/>
        <v>0.36276849642004771</v>
      </c>
      <c r="M329" s="53">
        <f t="shared" si="78"/>
        <v>0.63723150357995229</v>
      </c>
      <c r="N329" s="54">
        <v>426</v>
      </c>
      <c r="O329" s="54">
        <f t="shared" si="79"/>
        <v>266.44943820224722</v>
      </c>
      <c r="P329" s="54">
        <f t="shared" si="80"/>
        <v>145.73684210526315</v>
      </c>
      <c r="Q329" s="54">
        <f t="shared" si="81"/>
        <v>280.26315789473688</v>
      </c>
      <c r="R329" s="54">
        <f t="shared" si="82"/>
        <v>159.55056179775283</v>
      </c>
      <c r="S329" s="55">
        <f t="shared" si="83"/>
        <v>-13.813719692489656</v>
      </c>
      <c r="T329" s="55">
        <f t="shared" si="84"/>
        <v>-13.813719692489684</v>
      </c>
      <c r="U329" t="s">
        <v>185</v>
      </c>
      <c r="V329" t="s">
        <v>372</v>
      </c>
      <c r="W329" t="s">
        <v>445</v>
      </c>
      <c r="X329" t="s">
        <v>520</v>
      </c>
    </row>
    <row r="330" spans="1:24" ht="15" x14ac:dyDescent="0.25">
      <c r="A330">
        <v>2.58</v>
      </c>
      <c r="B330">
        <v>1.55</v>
      </c>
      <c r="C330" s="43">
        <f t="shared" si="85"/>
        <v>3.275818954738674E-2</v>
      </c>
      <c r="D330" s="44">
        <f>IF(OR($A330="",$B330=""),"",A330*'MPTO_working_2-way'!$G329)</f>
        <v>2.6645161290322577</v>
      </c>
      <c r="E330" s="46">
        <f>IF(OR($A330="",$B330=""),"",B330*'MPTO_working_2-way'!$G329)</f>
        <v>1.6007751937984496</v>
      </c>
      <c r="F330" s="44">
        <f>IF(OR($A330="",$B330=""),"",'MPTO_working_2-way'!D329)</f>
        <v>2.6938363085213872</v>
      </c>
      <c r="G330" s="46">
        <f>IF(OR($A330="",$B330=""),"",'MPTO_working_2-way'!E329)</f>
        <v>1.5903758202425928</v>
      </c>
      <c r="H330" s="44">
        <f>IF(OR($A330="",$B330=""),"",'OddsRatio_working_2-way'!M329)</f>
        <v>2.6949121725703877</v>
      </c>
      <c r="I330" s="44">
        <f>IF(OR($A330="",$B330=""),"",'OddsRatio_working_2-way'!N329)</f>
        <v>1.5900010727301979</v>
      </c>
      <c r="J330" s="44">
        <f>IF('Log_working_2-way'!$D329="","",A330^('Log_working_2-way'!$D329))</f>
        <v>2.7086271490229712</v>
      </c>
      <c r="K330" s="46">
        <f>IF('Log_working_2-way'!$D329="","",B330^('Log_working_2-way'!$D329))</f>
        <v>1.5852651940897229</v>
      </c>
      <c r="L330" s="53">
        <f t="shared" si="77"/>
        <v>0.37530266343825669</v>
      </c>
      <c r="M330" s="53">
        <f t="shared" si="78"/>
        <v>0.62469733656174331</v>
      </c>
      <c r="N330" s="54">
        <v>427</v>
      </c>
      <c r="O330" s="54">
        <f t="shared" si="79"/>
        <v>261.49612403100775</v>
      </c>
      <c r="P330" s="54">
        <f t="shared" si="80"/>
        <v>151.51612903225808</v>
      </c>
      <c r="Q330" s="54">
        <f t="shared" si="81"/>
        <v>275.48387096774195</v>
      </c>
      <c r="R330" s="54">
        <f t="shared" si="82"/>
        <v>165.50387596899225</v>
      </c>
      <c r="S330" s="55">
        <f t="shared" si="83"/>
        <v>-13.987746936734197</v>
      </c>
      <c r="T330" s="55">
        <f t="shared" si="84"/>
        <v>-13.987746936734169</v>
      </c>
      <c r="U330" t="s">
        <v>171</v>
      </c>
      <c r="V330" t="s">
        <v>173</v>
      </c>
      <c r="W330" t="s">
        <v>445</v>
      </c>
      <c r="X330" t="s">
        <v>520</v>
      </c>
    </row>
    <row r="331" spans="1:24" ht="15" x14ac:dyDescent="0.25">
      <c r="A331">
        <v>1.98</v>
      </c>
      <c r="B331">
        <v>1.91</v>
      </c>
      <c r="C331" s="43">
        <f t="shared" si="85"/>
        <v>2.861071447458885E-2</v>
      </c>
      <c r="D331" s="44">
        <f>IF(OR($A331="",$B331=""),"",A331*'MPTO_working_2-way'!$G330)</f>
        <v>2.0366492146596857</v>
      </c>
      <c r="E331" s="46">
        <f>IF(OR($A331="",$B331=""),"",B331*'MPTO_working_2-way'!$G330)</f>
        <v>1.9646464646464645</v>
      </c>
      <c r="F331" s="44">
        <f>IF(OR($A331="",$B331=""),"",'MPTO_working_2-way'!D330)</f>
        <v>2.0377175494369308</v>
      </c>
      <c r="G331" s="46">
        <f>IF(OR($A331="",$B331=""),"",'MPTO_working_2-way'!E330)</f>
        <v>1.9636533568721115</v>
      </c>
      <c r="H331" s="44">
        <f>IF(OR($A331="",$B331=""),"",'OddsRatio_working_2-way'!M330)</f>
        <v>2.0377490433255412</v>
      </c>
      <c r="I331" s="44">
        <f>IF(OR($A331="",$B331=""),"",'OddsRatio_working_2-way'!N330)</f>
        <v>1.9636241116594322</v>
      </c>
      <c r="J331" s="44">
        <f>IF('Log_working_2-way'!$D330="","",A331^('Log_working_2-way'!$D330))</f>
        <v>2.0382337672504618</v>
      </c>
      <c r="K331" s="46">
        <f>IF('Log_working_2-way'!$D330="","",B331^('Log_working_2-way'!$D330))</f>
        <v>1.9631742210121639</v>
      </c>
      <c r="L331" s="53">
        <f t="shared" si="77"/>
        <v>0.49100257069408743</v>
      </c>
      <c r="M331" s="53">
        <f t="shared" si="78"/>
        <v>0.50899742930591263</v>
      </c>
      <c r="N331" s="54">
        <v>428</v>
      </c>
      <c r="O331" s="54">
        <f t="shared" si="79"/>
        <v>211.83838383838383</v>
      </c>
      <c r="P331" s="54">
        <f t="shared" si="80"/>
        <v>203.91623036649216</v>
      </c>
      <c r="Q331" s="54">
        <f t="shared" si="81"/>
        <v>224.08376963350784</v>
      </c>
      <c r="R331" s="54">
        <f t="shared" si="82"/>
        <v>216.16161616161617</v>
      </c>
      <c r="S331" s="55">
        <f t="shared" si="83"/>
        <v>-12.245385795124008</v>
      </c>
      <c r="T331" s="55">
        <f t="shared" si="84"/>
        <v>-12.245385795124008</v>
      </c>
      <c r="U331" t="s">
        <v>172</v>
      </c>
      <c r="V331" t="s">
        <v>145</v>
      </c>
      <c r="W331" t="s">
        <v>445</v>
      </c>
      <c r="X331" t="s">
        <v>520</v>
      </c>
    </row>
    <row r="332" spans="1:24" ht="15" x14ac:dyDescent="0.25">
      <c r="A332">
        <v>2.2799999999999998</v>
      </c>
      <c r="B332">
        <v>1.68</v>
      </c>
      <c r="C332" s="43">
        <f t="shared" si="85"/>
        <v>3.383458646616555E-2</v>
      </c>
      <c r="D332" s="44">
        <f>IF(OR($A332="",$B332=""),"",A332*'MPTO_working_2-way'!$G331)</f>
        <v>2.3571428571428572</v>
      </c>
      <c r="E332" s="46">
        <f>IF(OR($A332="",$B332=""),"",B332*'MPTO_working_2-way'!$G331)</f>
        <v>1.736842105263158</v>
      </c>
      <c r="F332" s="44">
        <f>IF(OR($A332="",$B332=""),"",'MPTO_working_2-way'!D331)</f>
        <v>2.3714710252600297</v>
      </c>
      <c r="G332" s="46">
        <f>IF(OR($A332="",$B332=""),"",'MPTO_working_2-way'!E331)</f>
        <v>1.7291440953412784</v>
      </c>
      <c r="H332" s="44">
        <f>IF(OR($A332="",$B332=""),"",'OddsRatio_working_2-way'!M331)</f>
        <v>2.3719886811400706</v>
      </c>
      <c r="I332" s="44">
        <f>IF(OR($A332="",$B332=""),"",'OddsRatio_working_2-way'!N331)</f>
        <v>1.728868986855663</v>
      </c>
      <c r="J332" s="44">
        <f>IF('Log_working_2-way'!$D331="","",A332^('Log_working_2-way'!$D331))</f>
        <v>2.3786002597874161</v>
      </c>
      <c r="K332" s="46">
        <f>IF('Log_working_2-way'!$D331="","",B332^('Log_working_2-way'!$D331))</f>
        <v>1.7253734306956654</v>
      </c>
      <c r="L332" s="53">
        <f t="shared" si="77"/>
        <v>0.42424242424242425</v>
      </c>
      <c r="M332" s="53">
        <f t="shared" si="78"/>
        <v>0.57575757575757569</v>
      </c>
      <c r="N332" s="54">
        <v>429</v>
      </c>
      <c r="O332" s="54">
        <f t="shared" si="79"/>
        <v>240.84210526315786</v>
      </c>
      <c r="P332" s="54">
        <f t="shared" si="80"/>
        <v>173.64285714285717</v>
      </c>
      <c r="Q332" s="54">
        <f t="shared" si="81"/>
        <v>255.35714285714286</v>
      </c>
      <c r="R332" s="54">
        <f t="shared" si="82"/>
        <v>188.15789473684211</v>
      </c>
      <c r="S332" s="55">
        <f t="shared" si="83"/>
        <v>-14.515037593984999</v>
      </c>
      <c r="T332" s="55">
        <f t="shared" si="84"/>
        <v>-14.515037593984943</v>
      </c>
      <c r="U332" t="s">
        <v>381</v>
      </c>
      <c r="V332" t="s">
        <v>378</v>
      </c>
      <c r="W332" t="s">
        <v>459</v>
      </c>
      <c r="X332" t="s">
        <v>520</v>
      </c>
    </row>
    <row r="333" spans="1:24" ht="15" x14ac:dyDescent="0.25">
      <c r="A333">
        <v>1.81</v>
      </c>
      <c r="B333">
        <v>2.0699999999999998</v>
      </c>
      <c r="C333" s="43">
        <f t="shared" si="85"/>
        <v>3.5577975284917462E-2</v>
      </c>
      <c r="D333" s="44">
        <f>IF(OR($A333="",$B333=""),"",A333*'MPTO_working_2-way'!$G332)</f>
        <v>1.8743961352657006</v>
      </c>
      <c r="E333" s="46">
        <f>IF(OR($A333="",$B333=""),"",B333*'MPTO_working_2-way'!$G332)</f>
        <v>2.1436464088397789</v>
      </c>
      <c r="F333" s="44">
        <f>IF(OR($A333="",$B333=""),"",'MPTO_working_2-way'!D332)</f>
        <v>1.8702173858786533</v>
      </c>
      <c r="G333" s="46">
        <f>IF(OR($A333="",$B333=""),"",'MPTO_working_2-way'!E332)</f>
        <v>2.1491381535549374</v>
      </c>
      <c r="H333" s="44">
        <f>IF(OR($A333="",$B333=""),"",'OddsRatio_working_2-way'!M332)</f>
        <v>1.8700628401410975</v>
      </c>
      <c r="I333" s="44">
        <f>IF(OR($A333="",$B333=""),"",'OddsRatio_working_2-way'!N332)</f>
        <v>2.1493422703098441</v>
      </c>
      <c r="J333" s="44">
        <f>IF('Log_working_2-way'!$D332="","",A333^('Log_working_2-way'!$D332))</f>
        <v>1.8681622223592078</v>
      </c>
      <c r="K333" s="46">
        <f>IF('Log_working_2-way'!$D332="","",B333^('Log_working_2-way'!$D332))</f>
        <v>2.1518584594506485</v>
      </c>
      <c r="L333" s="53">
        <f t="shared" si="77"/>
        <v>0.53350515463917525</v>
      </c>
      <c r="M333" s="53">
        <f t="shared" si="78"/>
        <v>0.46649484536082475</v>
      </c>
      <c r="N333" s="54">
        <v>430</v>
      </c>
      <c r="O333" s="54">
        <f t="shared" si="79"/>
        <v>192.4309392265194</v>
      </c>
      <c r="P333" s="54">
        <f t="shared" si="80"/>
        <v>222.27053140096615</v>
      </c>
      <c r="Q333" s="54">
        <f t="shared" si="81"/>
        <v>207.72946859903382</v>
      </c>
      <c r="R333" s="54">
        <f t="shared" si="82"/>
        <v>237.56906077348069</v>
      </c>
      <c r="S333" s="55">
        <f t="shared" si="83"/>
        <v>-15.298529372514423</v>
      </c>
      <c r="T333" s="55">
        <f t="shared" si="84"/>
        <v>-15.298529372514537</v>
      </c>
      <c r="U333" t="s">
        <v>377</v>
      </c>
      <c r="V333" t="s">
        <v>463</v>
      </c>
      <c r="W333" t="s">
        <v>459</v>
      </c>
      <c r="X333" t="s">
        <v>520</v>
      </c>
    </row>
    <row r="334" spans="1:24" ht="15" x14ac:dyDescent="0.25">
      <c r="A334">
        <v>2.2599999999999998</v>
      </c>
      <c r="B334">
        <v>1.69</v>
      </c>
      <c r="C334" s="43">
        <f t="shared" si="85"/>
        <v>3.4193852437555794E-2</v>
      </c>
      <c r="D334" s="44">
        <f>IF(OR($A334="",$B334=""),"",A334*'MPTO_working_2-way'!$G333)</f>
        <v>2.3372781065088759</v>
      </c>
      <c r="E334" s="46">
        <f>IF(OR($A334="",$B334=""),"",B334*'MPTO_working_2-way'!$G333)</f>
        <v>1.7477876106194692</v>
      </c>
      <c r="F334" s="44">
        <f>IF(OR($A334="",$B334=""),"",'MPTO_working_2-way'!D333)</f>
        <v>2.3508340001231001</v>
      </c>
      <c r="G334" s="46">
        <f>IF(OR($A334="",$B334=""),"",'MPTO_working_2-way'!E333)</f>
        <v>1.740283410033262</v>
      </c>
      <c r="H334" s="44">
        <f>IF(OR($A334="",$B334=""),"",'OddsRatio_working_2-way'!M333)</f>
        <v>2.351327849384353</v>
      </c>
      <c r="I334" s="44">
        <f>IF(OR($A334="",$B334=""),"",'OddsRatio_working_2-way'!N333)</f>
        <v>1.7400128699009547</v>
      </c>
      <c r="J334" s="44">
        <f>IF('Log_working_2-way'!$D333="","",A334^('Log_working_2-way'!$D333))</f>
        <v>2.3575800032398484</v>
      </c>
      <c r="K334" s="46">
        <f>IF('Log_working_2-way'!$D333="","",B334^('Log_working_2-way'!$D333))</f>
        <v>1.7366048392090647</v>
      </c>
      <c r="L334" s="53">
        <f t="shared" si="77"/>
        <v>0.42784810126582273</v>
      </c>
      <c r="M334" s="53">
        <f t="shared" si="78"/>
        <v>0.57215189873417716</v>
      </c>
      <c r="N334" s="54">
        <v>431</v>
      </c>
      <c r="O334" s="54">
        <f t="shared" si="79"/>
        <v>240.29203539823007</v>
      </c>
      <c r="P334" s="54">
        <f t="shared" si="80"/>
        <v>175.97041420118344</v>
      </c>
      <c r="Q334" s="54">
        <f t="shared" si="81"/>
        <v>255.02958579881658</v>
      </c>
      <c r="R334" s="54">
        <f t="shared" si="82"/>
        <v>190.70796460176993</v>
      </c>
      <c r="S334" s="55">
        <f t="shared" si="83"/>
        <v>-14.737550400586514</v>
      </c>
      <c r="T334" s="55">
        <f t="shared" si="84"/>
        <v>-14.737550400586485</v>
      </c>
      <c r="U334" t="s">
        <v>465</v>
      </c>
      <c r="V334" t="s">
        <v>379</v>
      </c>
      <c r="W334" t="s">
        <v>459</v>
      </c>
      <c r="X334" t="s">
        <v>520</v>
      </c>
    </row>
    <row r="335" spans="1:24" ht="15" x14ac:dyDescent="0.25">
      <c r="A335">
        <v>2.4700000000000002</v>
      </c>
      <c r="B335">
        <v>1.59</v>
      </c>
      <c r="C335" s="43">
        <f t="shared" si="85"/>
        <v>3.37891172052045E-2</v>
      </c>
      <c r="D335" s="44">
        <f>IF(OR($A335="",$B335=""),"",A335*'MPTO_working_2-way'!$G334)</f>
        <v>2.5534591194968552</v>
      </c>
      <c r="E335" s="46">
        <f>IF(OR($A335="",$B335=""),"",B335*'MPTO_working_2-way'!$G334)</f>
        <v>1.6437246963562753</v>
      </c>
      <c r="F335" s="44">
        <f>IF(OR($A335="",$B335=""),"",'MPTO_working_2-way'!D334)</f>
        <v>2.5775604633610079</v>
      </c>
      <c r="G335" s="46">
        <f>IF(OR($A335="",$B335=""),"",'MPTO_working_2-way'!E334)</f>
        <v>1.6338901254342355</v>
      </c>
      <c r="H335" s="44">
        <f>IF(OR($A335="",$B335=""),"",'OddsRatio_working_2-way'!M334)</f>
        <v>2.5784566588059405</v>
      </c>
      <c r="I335" s="44">
        <f>IF(OR($A335="",$B335=""),"",'OddsRatio_working_2-way'!N334)</f>
        <v>1.6335302236023845</v>
      </c>
      <c r="J335" s="44">
        <f>IF('Log_working_2-way'!$D334="","",A335^('Log_working_2-way'!$D334))</f>
        <v>2.5896826442672194</v>
      </c>
      <c r="K335" s="46">
        <f>IF('Log_working_2-way'!$D334="","",B335^('Log_working_2-way'!$D334))</f>
        <v>1.6290563739914652</v>
      </c>
      <c r="L335" s="53">
        <f t="shared" si="77"/>
        <v>0.39162561576354682</v>
      </c>
      <c r="M335" s="53">
        <f t="shared" si="78"/>
        <v>0.60837438423645318</v>
      </c>
      <c r="N335" s="54">
        <v>432</v>
      </c>
      <c r="O335" s="54">
        <f t="shared" si="79"/>
        <v>257.10121457489885</v>
      </c>
      <c r="P335" s="54">
        <f t="shared" si="80"/>
        <v>160.30188679245282</v>
      </c>
      <c r="Q335" s="54">
        <f t="shared" si="81"/>
        <v>271.69811320754718</v>
      </c>
      <c r="R335" s="54">
        <f t="shared" si="82"/>
        <v>174.89878542510121</v>
      </c>
      <c r="S335" s="55">
        <f t="shared" si="83"/>
        <v>-14.596898632648333</v>
      </c>
      <c r="T335" s="55">
        <f t="shared" si="84"/>
        <v>-14.59689863264839</v>
      </c>
      <c r="U335" t="s">
        <v>375</v>
      </c>
      <c r="V335" t="s">
        <v>380</v>
      </c>
      <c r="W335" t="s">
        <v>459</v>
      </c>
      <c r="X335" t="s">
        <v>520</v>
      </c>
    </row>
    <row r="336" spans="1:24" ht="15" x14ac:dyDescent="0.25">
      <c r="A336">
        <v>1.96</v>
      </c>
      <c r="B336">
        <v>1.89</v>
      </c>
      <c r="C336" s="43">
        <f t="shared" si="85"/>
        <v>3.9304610733182255E-2</v>
      </c>
      <c r="D336" s="44">
        <f>IF(OR($A336="",$B336=""),"",A336*'MPTO_working_2-way'!$G335)</f>
        <v>2.0370370370370372</v>
      </c>
      <c r="E336" s="46">
        <f>IF(OR($A336="",$B336=""),"",B336*'MPTO_working_2-way'!$G335)</f>
        <v>1.9642857142857144</v>
      </c>
      <c r="F336" s="44">
        <f>IF(OR($A336="",$B336=""),"",'MPTO_working_2-way'!D335)</f>
        <v>2.0385208012326657</v>
      </c>
      <c r="G336" s="46">
        <f>IF(OR($A336="",$B336=""),"",'MPTO_working_2-way'!E335)</f>
        <v>1.9629080118694364</v>
      </c>
      <c r="H336" s="44">
        <f>IF(OR($A336="",$B336=""),"",'OddsRatio_working_2-way'!M335)</f>
        <v>2.0385815737789974</v>
      </c>
      <c r="I336" s="44">
        <f>IF(OR($A336="",$B336=""),"",'OddsRatio_working_2-way'!N335)</f>
        <v>1.9628516673576117</v>
      </c>
      <c r="J336" s="44">
        <f>IF('Log_working_2-way'!$D335="","",A336^('Log_working_2-way'!$D335))</f>
        <v>2.0392611823308071</v>
      </c>
      <c r="K336" s="46">
        <f>IF('Log_working_2-way'!$D335="","",B336^('Log_working_2-way'!$D335))</f>
        <v>1.9622220256096747</v>
      </c>
      <c r="L336" s="53">
        <f t="shared" si="77"/>
        <v>0.49090909090909085</v>
      </c>
      <c r="M336" s="53">
        <f t="shared" si="78"/>
        <v>0.50909090909090904</v>
      </c>
      <c r="N336" s="54">
        <v>433</v>
      </c>
      <c r="O336" s="54">
        <f t="shared" si="79"/>
        <v>212.08163265306121</v>
      </c>
      <c r="P336" s="54">
        <f t="shared" si="80"/>
        <v>203.89947089947094</v>
      </c>
      <c r="Q336" s="54">
        <f t="shared" si="81"/>
        <v>229.10052910052914</v>
      </c>
      <c r="R336" s="54">
        <f t="shared" si="82"/>
        <v>220.91836734693879</v>
      </c>
      <c r="S336" s="55">
        <f t="shared" si="83"/>
        <v>-17.018896447467938</v>
      </c>
      <c r="T336" s="55">
        <f t="shared" si="84"/>
        <v>-17.018896447467853</v>
      </c>
      <c r="U336" t="s">
        <v>387</v>
      </c>
      <c r="V336" t="s">
        <v>515</v>
      </c>
      <c r="W336" t="s">
        <v>460</v>
      </c>
      <c r="X336" t="s">
        <v>520</v>
      </c>
    </row>
    <row r="337" spans="1:24" ht="15" x14ac:dyDescent="0.25">
      <c r="A337">
        <v>1.78</v>
      </c>
      <c r="B337">
        <v>2.08</v>
      </c>
      <c r="C337" s="43">
        <f t="shared" si="85"/>
        <v>4.2566983578219642E-2</v>
      </c>
      <c r="D337" s="44">
        <f>IF(OR($A337="",$B337=""),"",A337*'MPTO_working_2-way'!$G336)</f>
        <v>1.8557692307692311</v>
      </c>
      <c r="E337" s="46">
        <f>IF(OR($A337="",$B337=""),"",B337*'MPTO_working_2-way'!$G336)</f>
        <v>2.1685393258426968</v>
      </c>
      <c r="F337" s="44">
        <f>IF(OR($A337="",$B337=""),"",'MPTO_working_2-way'!D336)</f>
        <v>1.8500899460323807</v>
      </c>
      <c r="G337" s="46">
        <f>IF(OR($A337="",$B337=""),"",'MPTO_working_2-way'!E336)</f>
        <v>2.1763461086292031</v>
      </c>
      <c r="H337" s="44">
        <f>IF(OR($A337="",$B337=""),"",'OddsRatio_working_2-way'!M336)</f>
        <v>1.8498365855987975</v>
      </c>
      <c r="I337" s="44">
        <f>IF(OR($A337="",$B337=""),"",'OddsRatio_working_2-way'!N336)</f>
        <v>2.1766968108291049</v>
      </c>
      <c r="J337" s="44">
        <f>IF('Log_working_2-way'!$D336="","",A337^('Log_working_2-way'!$D336))</f>
        <v>1.8472406840805713</v>
      </c>
      <c r="K337" s="46">
        <f>IF('Log_working_2-way'!$D336="","",B337^('Log_working_2-way'!$D336))</f>
        <v>2.180302148833781</v>
      </c>
      <c r="L337" s="53">
        <f t="shared" si="77"/>
        <v>0.53886010362694292</v>
      </c>
      <c r="M337" s="53">
        <f t="shared" si="78"/>
        <v>0.46113989637305697</v>
      </c>
      <c r="N337" s="54">
        <v>434</v>
      </c>
      <c r="O337" s="54">
        <f t="shared" si="79"/>
        <v>190.17977528089887</v>
      </c>
      <c r="P337" s="54">
        <f t="shared" si="80"/>
        <v>225.34615384615384</v>
      </c>
      <c r="Q337" s="54">
        <f t="shared" si="81"/>
        <v>208.65384615384613</v>
      </c>
      <c r="R337" s="54">
        <f t="shared" si="82"/>
        <v>243.82022471910113</v>
      </c>
      <c r="S337" s="55">
        <f t="shared" si="83"/>
        <v>-18.474070872947266</v>
      </c>
      <c r="T337" s="55">
        <f t="shared" si="84"/>
        <v>-18.474070872947294</v>
      </c>
      <c r="U337" t="s">
        <v>516</v>
      </c>
      <c r="V337" t="s">
        <v>384</v>
      </c>
      <c r="W337" t="s">
        <v>460</v>
      </c>
      <c r="X337" t="s">
        <v>520</v>
      </c>
    </row>
    <row r="338" spans="1:24" ht="15" x14ac:dyDescent="0.25">
      <c r="A338">
        <v>1.64</v>
      </c>
      <c r="B338">
        <v>2.31</v>
      </c>
      <c r="C338" s="43">
        <f t="shared" si="85"/>
        <v>4.2656530461408604E-2</v>
      </c>
      <c r="D338" s="44">
        <f>IF(OR($A338="",$B338=""),"",A338*'MPTO_working_2-way'!$G337)</f>
        <v>1.7099567099567101</v>
      </c>
      <c r="E338" s="46">
        <f>IF(OR($A338="",$B338=""),"",B338*'MPTO_working_2-way'!$G337)</f>
        <v>2.4085365853658538</v>
      </c>
      <c r="F338" s="44">
        <f>IF(OR($A338="",$B338=""),"",'MPTO_working_2-way'!D337)</f>
        <v>1.6994437466355645</v>
      </c>
      <c r="G338" s="46">
        <f>IF(OR($A338="",$B338=""),"",'MPTO_working_2-way'!E337)</f>
        <v>2.4297075423294001</v>
      </c>
      <c r="H338" s="44">
        <f>IF(OR($A338="",$B338=""),"",'OddsRatio_working_2-way'!M337)</f>
        <v>1.6989632453288304</v>
      </c>
      <c r="I338" s="44">
        <f>IF(OR($A338="",$B338=""),"",'OddsRatio_working_2-way'!N337)</f>
        <v>2.4306903927824499</v>
      </c>
      <c r="J338" s="44">
        <f>IF('Log_working_2-way'!$D337="","",A338^('Log_working_2-way'!$D337))</f>
        <v>1.694161802778569</v>
      </c>
      <c r="K338" s="46">
        <f>IF('Log_working_2-way'!$D337="","",B338^('Log_working_2-way'!$D337))</f>
        <v>2.4405863243940802</v>
      </c>
      <c r="L338" s="53">
        <f t="shared" si="77"/>
        <v>0.58481012658227838</v>
      </c>
      <c r="M338" s="53">
        <f t="shared" si="78"/>
        <v>0.41518987341772151</v>
      </c>
      <c r="N338" s="54">
        <v>435</v>
      </c>
      <c r="O338" s="54">
        <f t="shared" si="79"/>
        <v>169.7560975609756</v>
      </c>
      <c r="P338" s="54">
        <f t="shared" si="80"/>
        <v>246.6883116883117</v>
      </c>
      <c r="Q338" s="54">
        <f t="shared" si="81"/>
        <v>188.3116883116883</v>
      </c>
      <c r="R338" s="54">
        <f t="shared" si="82"/>
        <v>265.2439024390244</v>
      </c>
      <c r="S338" s="55">
        <f t="shared" si="83"/>
        <v>-18.555590750712696</v>
      </c>
      <c r="T338" s="55">
        <f t="shared" si="84"/>
        <v>-18.555590750712696</v>
      </c>
      <c r="U338" t="s">
        <v>517</v>
      </c>
      <c r="V338" t="s">
        <v>385</v>
      </c>
      <c r="W338" t="s">
        <v>460</v>
      </c>
      <c r="X338" t="s">
        <v>520</v>
      </c>
    </row>
    <row r="339" spans="1:24" ht="15" x14ac:dyDescent="0.25">
      <c r="A339">
        <v>1.74</v>
      </c>
      <c r="B339">
        <v>2.13</v>
      </c>
      <c r="C339" s="43">
        <f t="shared" si="85"/>
        <v>4.4196211753278369E-2</v>
      </c>
      <c r="D339" s="44">
        <f>IF(OR($A339="",$B339=""),"",A339*'MPTO_working_2-way'!$G338)</f>
        <v>1.8169014084507042</v>
      </c>
      <c r="E339" s="46">
        <f>IF(OR($A339="",$B339=""),"",B339*'MPTO_working_2-way'!$G338)</f>
        <v>2.2241379310344827</v>
      </c>
      <c r="F339" s="44">
        <f>IF(OR($A339="",$B339=""),"",'MPTO_working_2-way'!D338)</f>
        <v>1.8095796103705875</v>
      </c>
      <c r="G339" s="46">
        <f>IF(OR($A339="",$B339=""),"",'MPTO_working_2-way'!E338)</f>
        <v>2.2352089741270129</v>
      </c>
      <c r="H339" s="44">
        <f>IF(OR($A339="",$B339=""),"",'OddsRatio_working_2-way'!M338)</f>
        <v>1.8092386895330501</v>
      </c>
      <c r="I339" s="44">
        <f>IF(OR($A339="",$B339=""),"",'OddsRatio_working_2-way'!N338)</f>
        <v>2.235729350232901</v>
      </c>
      <c r="J339" s="44">
        <f>IF('Log_working_2-way'!$D338="","",A339^('Log_working_2-way'!$D338))</f>
        <v>1.8058900424598134</v>
      </c>
      <c r="K339" s="46">
        <f>IF('Log_working_2-way'!$D338="","",B339^('Log_working_2-way'!$D338))</f>
        <v>2.2408640724077871</v>
      </c>
      <c r="L339" s="53">
        <f t="shared" si="77"/>
        <v>0.55038759689922478</v>
      </c>
      <c r="M339" s="53">
        <f t="shared" si="78"/>
        <v>0.44961240310077522</v>
      </c>
      <c r="N339" s="54">
        <v>436</v>
      </c>
      <c r="O339" s="54">
        <f t="shared" si="79"/>
        <v>185.42528735632183</v>
      </c>
      <c r="P339" s="54">
        <f t="shared" si="80"/>
        <v>231.3051643192488</v>
      </c>
      <c r="Q339" s="54">
        <f t="shared" si="81"/>
        <v>204.69483568075117</v>
      </c>
      <c r="R339" s="54">
        <f t="shared" si="82"/>
        <v>250.57471264367814</v>
      </c>
      <c r="S339" s="55">
        <f t="shared" si="83"/>
        <v>-19.269548324429337</v>
      </c>
      <c r="T339" s="55">
        <f t="shared" si="84"/>
        <v>-19.269548324429337</v>
      </c>
      <c r="U339" t="s">
        <v>518</v>
      </c>
      <c r="V339" t="s">
        <v>382</v>
      </c>
      <c r="W339" t="s">
        <v>460</v>
      </c>
      <c r="X339" t="s">
        <v>520</v>
      </c>
    </row>
    <row r="340" spans="1:24" ht="15" x14ac:dyDescent="0.25">
      <c r="A340">
        <v>1.45</v>
      </c>
      <c r="B340">
        <v>2.76</v>
      </c>
      <c r="C340" s="43">
        <f t="shared" si="85"/>
        <v>5.1974012993503349E-2</v>
      </c>
      <c r="D340" s="44">
        <f>IF(OR($A340="",$B340=""),"",A340*'MPTO_working_2-way'!$G339)</f>
        <v>1.5253623188405798</v>
      </c>
      <c r="E340" s="46">
        <f>IF(OR($A340="",$B340=""),"",B340*'MPTO_working_2-way'!$G339)</f>
        <v>2.9034482758620692</v>
      </c>
      <c r="F340" s="44">
        <f>IF(OR($A340="",$B340=""),"",'MPTO_working_2-way'!D339)</f>
        <v>1.5067771084337349</v>
      </c>
      <c r="G340" s="46">
        <f>IF(OR($A340="",$B340=""),"",'MPTO_working_2-way'!E339)</f>
        <v>2.973254086181278</v>
      </c>
      <c r="H340" s="44">
        <f>IF(OR($A340="",$B340=""),"",'OddsRatio_working_2-way'!M339)</f>
        <v>1.5056498968474317</v>
      </c>
      <c r="I340" s="44">
        <f>IF(OR($A340="",$B340=""),"",'OddsRatio_working_2-way'!N339)</f>
        <v>2.977652929892177</v>
      </c>
      <c r="J340" s="44">
        <f>IF('Log_working_2-way'!$D339="","",A340^('Log_working_2-way'!$D339))</f>
        <v>1.4970750659799563</v>
      </c>
      <c r="K340" s="46">
        <f>IF('Log_working_2-way'!$D339="","",B340^('Log_working_2-way'!$D339))</f>
        <v>3.0117685807098669</v>
      </c>
      <c r="L340" s="53">
        <f t="shared" si="77"/>
        <v>0.6555819477434679</v>
      </c>
      <c r="M340" s="53">
        <f t="shared" si="78"/>
        <v>0.34441805225653205</v>
      </c>
      <c r="N340" s="54">
        <v>437</v>
      </c>
      <c r="O340" s="54">
        <f t="shared" si="79"/>
        <v>135.62068965517241</v>
      </c>
      <c r="P340" s="54">
        <f t="shared" si="80"/>
        <v>278.66666666666669</v>
      </c>
      <c r="Q340" s="54">
        <f t="shared" si="81"/>
        <v>158.33333333333337</v>
      </c>
      <c r="R340" s="54">
        <f t="shared" si="82"/>
        <v>301.37931034482762</v>
      </c>
      <c r="S340" s="55">
        <f t="shared" si="83"/>
        <v>-22.712643678160958</v>
      </c>
      <c r="T340" s="55">
        <f t="shared" si="84"/>
        <v>-22.71264367816093</v>
      </c>
      <c r="U340" t="s">
        <v>383</v>
      </c>
      <c r="V340" t="s">
        <v>386</v>
      </c>
      <c r="W340" t="s">
        <v>460</v>
      </c>
      <c r="X340" t="s">
        <v>520</v>
      </c>
    </row>
    <row r="341" spans="1:24" ht="15" x14ac:dyDescent="0.25">
      <c r="A341">
        <v>2.57</v>
      </c>
      <c r="B341">
        <v>1.56</v>
      </c>
      <c r="C341" s="43">
        <f t="shared" si="85"/>
        <v>3.0130699391399673E-2</v>
      </c>
      <c r="D341" s="44">
        <f>IF(OR($A341="",$B341=""),"",A341*'MPTO_working_2-way'!$G340)</f>
        <v>2.6474358974358969</v>
      </c>
      <c r="E341" s="46">
        <f>IF(OR($A341="",$B341=""),"",B341*'MPTO_working_2-way'!$G340)</f>
        <v>1.6070038910505835</v>
      </c>
      <c r="F341" s="44">
        <f>IF(OR($A341="",$B341=""),"",'MPTO_working_2-way'!D340)</f>
        <v>2.6735129367831414</v>
      </c>
      <c r="G341" s="46">
        <f>IF(OR($A341="",$B341=""),"",'MPTO_working_2-way'!E340)</f>
        <v>1.597545425565827</v>
      </c>
      <c r="H341" s="44">
        <f>IF(OR($A341="",$B341=""),"",'OddsRatio_working_2-way'!M340)</f>
        <v>2.6743868813901486</v>
      </c>
      <c r="I341" s="44">
        <f>IF(OR($A341="",$B341=""),"",'OddsRatio_working_2-way'!N340)</f>
        <v>1.5972335373111359</v>
      </c>
      <c r="J341" s="44">
        <f>IF('Log_working_2-way'!$D340="","",A341^('Log_working_2-way'!$D340))</f>
        <v>2.6865304227890037</v>
      </c>
      <c r="K341" s="46">
        <f>IF('Log_working_2-way'!$D340="","",B341^('Log_working_2-way'!$D340))</f>
        <v>1.5929332708663844</v>
      </c>
      <c r="L341" s="53">
        <f t="shared" si="77"/>
        <v>0.37772397094430998</v>
      </c>
      <c r="M341" s="53">
        <f t="shared" si="78"/>
        <v>0.62227602905569013</v>
      </c>
      <c r="N341" s="54">
        <v>438</v>
      </c>
      <c r="O341" s="54">
        <f t="shared" si="79"/>
        <v>267.57198443579762</v>
      </c>
      <c r="P341" s="54">
        <f t="shared" si="80"/>
        <v>157.2307692307692</v>
      </c>
      <c r="Q341" s="54">
        <f t="shared" si="81"/>
        <v>280.76923076923072</v>
      </c>
      <c r="R341" s="54">
        <f t="shared" si="82"/>
        <v>170.42801556420233</v>
      </c>
      <c r="S341" s="55">
        <f t="shared" si="83"/>
        <v>-13.1972463334331</v>
      </c>
      <c r="T341" s="55">
        <f t="shared" si="84"/>
        <v>-13.197246333433128</v>
      </c>
      <c r="U341" t="s">
        <v>59</v>
      </c>
      <c r="V341" t="s">
        <v>150</v>
      </c>
      <c r="W341" t="s">
        <v>446</v>
      </c>
      <c r="X341" t="s">
        <v>520</v>
      </c>
    </row>
    <row r="342" spans="1:24" ht="15" x14ac:dyDescent="0.25">
      <c r="A342">
        <v>2.04</v>
      </c>
      <c r="B342">
        <v>1.87</v>
      </c>
      <c r="C342" s="43">
        <f t="shared" si="85"/>
        <v>2.4955436720142554E-2</v>
      </c>
      <c r="D342" s="44">
        <f>IF(OR($A342="",$B342=""),"",A342*'MPTO_working_2-way'!$G341)</f>
        <v>2.0909090909090908</v>
      </c>
      <c r="E342" s="46">
        <f>IF(OR($A342="",$B342=""),"",B342*'MPTO_working_2-way'!$G341)</f>
        <v>1.9166666666666667</v>
      </c>
      <c r="F342" s="44">
        <f>IF(OR($A342="",$B342=""),"",'MPTO_working_2-way'!D341)</f>
        <v>2.0932835820895521</v>
      </c>
      <c r="G342" s="46">
        <f>IF(OR($A342="",$B342=""),"",'MPTO_working_2-way'!E341)</f>
        <v>1.9146757679180888</v>
      </c>
      <c r="H342" s="44">
        <f>IF(OR($A342="",$B342=""),"",'OddsRatio_working_2-way'!M341)</f>
        <v>2.0933445471810685</v>
      </c>
      <c r="I342" s="44">
        <f>IF(OR($A342="",$B342=""),"",'OddsRatio_working_2-way'!N341)</f>
        <v>1.9146247654303168</v>
      </c>
      <c r="J342" s="44">
        <f>IF('Log_working_2-way'!$D341="","",A342^('Log_working_2-way'!$D341))</f>
        <v>2.0944198529941209</v>
      </c>
      <c r="K342" s="46">
        <f>IF('Log_working_2-way'!$D341="","",B342^('Log_working_2-way'!$D341))</f>
        <v>1.9137261145840778</v>
      </c>
      <c r="L342" s="53">
        <f t="shared" si="77"/>
        <v>0.47826086956521741</v>
      </c>
      <c r="M342" s="53">
        <f t="shared" si="78"/>
        <v>0.52173913043478259</v>
      </c>
      <c r="N342" s="54">
        <v>439</v>
      </c>
      <c r="O342" s="54">
        <f t="shared" si="79"/>
        <v>223.80392156862746</v>
      </c>
      <c r="P342" s="54">
        <f t="shared" si="80"/>
        <v>204.24064171122996</v>
      </c>
      <c r="Q342" s="54">
        <f t="shared" si="81"/>
        <v>234.75935828877002</v>
      </c>
      <c r="R342" s="54">
        <f t="shared" si="82"/>
        <v>215.19607843137254</v>
      </c>
      <c r="S342" s="55">
        <f t="shared" si="83"/>
        <v>-10.955436720142558</v>
      </c>
      <c r="T342" s="55">
        <f t="shared" si="84"/>
        <v>-10.955436720142586</v>
      </c>
      <c r="U342" t="s">
        <v>57</v>
      </c>
      <c r="V342" t="s">
        <v>153</v>
      </c>
      <c r="W342" t="s">
        <v>446</v>
      </c>
      <c r="X342" t="s">
        <v>520</v>
      </c>
    </row>
    <row r="343" spans="1:24" ht="15" x14ac:dyDescent="0.25">
      <c r="A343">
        <v>2.3199999999999998</v>
      </c>
      <c r="B343">
        <v>1.68</v>
      </c>
      <c r="C343" s="43">
        <f t="shared" si="85"/>
        <v>2.6272577996715896E-2</v>
      </c>
      <c r="D343" s="44">
        <f>IF(OR($A343="",$B343=""),"",A343*'MPTO_working_2-way'!$G342)</f>
        <v>2.3809523809523809</v>
      </c>
      <c r="E343" s="46">
        <f>IF(OR($A343="",$B343=""),"",B343*'MPTO_working_2-way'!$G342)</f>
        <v>1.7241379310344827</v>
      </c>
      <c r="F343" s="44">
        <f>IF(OR($A343="",$B343=""),"",'MPTO_working_2-way'!D342)</f>
        <v>2.3929273084479368</v>
      </c>
      <c r="G343" s="46">
        <f>IF(OR($A343="",$B343=""),"",'MPTO_working_2-way'!E342)</f>
        <v>1.7179125528913963</v>
      </c>
      <c r="H343" s="44">
        <f>IF(OR($A343="",$B343=""),"",'OddsRatio_working_2-way'!M342)</f>
        <v>2.3932610920384718</v>
      </c>
      <c r="I343" s="44">
        <f>IF(OR($A343="",$B343=""),"",'OddsRatio_working_2-way'!N342)</f>
        <v>1.7177405625652735</v>
      </c>
      <c r="J343" s="44">
        <f>IF('Log_working_2-way'!$D342="","",A343^('Log_working_2-way'!$D342))</f>
        <v>2.3987448638821731</v>
      </c>
      <c r="K343" s="46">
        <f>IF('Log_working_2-way'!$D342="","",B343^('Log_working_2-way'!$D342))</f>
        <v>1.7149266644844161</v>
      </c>
      <c r="L343" s="53">
        <f t="shared" si="77"/>
        <v>0.42</v>
      </c>
      <c r="M343" s="53">
        <f t="shared" si="78"/>
        <v>0.58000000000000007</v>
      </c>
      <c r="N343" s="54">
        <v>440</v>
      </c>
      <c r="O343" s="54">
        <f t="shared" si="79"/>
        <v>250.34482758620689</v>
      </c>
      <c r="P343" s="54">
        <f t="shared" si="80"/>
        <v>178.09523809523805</v>
      </c>
      <c r="Q343" s="54">
        <f t="shared" si="81"/>
        <v>261.90476190476193</v>
      </c>
      <c r="R343" s="54">
        <f t="shared" si="82"/>
        <v>189.65517241379311</v>
      </c>
      <c r="S343" s="55">
        <f t="shared" si="83"/>
        <v>-11.559934318555037</v>
      </c>
      <c r="T343" s="55">
        <f t="shared" si="84"/>
        <v>-11.559934318555065</v>
      </c>
      <c r="U343" t="s">
        <v>54</v>
      </c>
      <c r="V343" t="s">
        <v>56</v>
      </c>
      <c r="W343" t="s">
        <v>446</v>
      </c>
      <c r="X343" t="s">
        <v>520</v>
      </c>
    </row>
    <row r="344" spans="1:24" ht="15" x14ac:dyDescent="0.25">
      <c r="A344">
        <v>1.93</v>
      </c>
      <c r="B344">
        <v>1.97</v>
      </c>
      <c r="C344" s="43">
        <f t="shared" si="85"/>
        <v>2.5748928223876311E-2</v>
      </c>
      <c r="D344" s="44">
        <f>IF(OR($A344="",$B344=""),"",A344*'MPTO_working_2-way'!$G343)</f>
        <v>1.9796954314720812</v>
      </c>
      <c r="E344" s="46">
        <f>IF(OR($A344="",$B344=""),"",B344*'MPTO_working_2-way'!$G343)</f>
        <v>2.0207253886010363</v>
      </c>
      <c r="F344" s="44">
        <f>IF(OR($A344="",$B344=""),"",'MPTO_working_2-way'!D343)</f>
        <v>1.9791780536685666</v>
      </c>
      <c r="G344" s="46">
        <f>IF(OR($A344="",$B344=""),"",'MPTO_working_2-way'!E343)</f>
        <v>2.0212647191728026</v>
      </c>
      <c r="H344" s="44">
        <f>IF(OR($A344="",$B344=""),"",'OddsRatio_working_2-way'!M343)</f>
        <v>1.9791643818062103</v>
      </c>
      <c r="I344" s="44">
        <f>IF(OR($A344="",$B344=""),"",'OddsRatio_working_2-way'!N343)</f>
        <v>2.021278978873144</v>
      </c>
      <c r="J344" s="44">
        <f>IF('Log_working_2-way'!$D343="","",A344^('Log_working_2-way'!$D343))</f>
        <v>1.9789304913693861</v>
      </c>
      <c r="K344" s="46">
        <f>IF('Log_working_2-way'!$D343="","",B344^('Log_working_2-way'!$D343))</f>
        <v>2.0215229873993761</v>
      </c>
      <c r="L344" s="53">
        <f t="shared" si="77"/>
        <v>0.50512820512820511</v>
      </c>
      <c r="M344" s="53">
        <f t="shared" si="78"/>
        <v>0.49487179487179483</v>
      </c>
      <c r="N344" s="54">
        <v>441</v>
      </c>
      <c r="O344" s="54">
        <f t="shared" si="79"/>
        <v>212.50259067357516</v>
      </c>
      <c r="P344" s="54">
        <f t="shared" si="80"/>
        <v>217.14213197969542</v>
      </c>
      <c r="Q344" s="54">
        <f t="shared" si="81"/>
        <v>223.85786802030455</v>
      </c>
      <c r="R344" s="54">
        <f t="shared" si="82"/>
        <v>228.4974093264249</v>
      </c>
      <c r="S344" s="55">
        <f t="shared" si="83"/>
        <v>-11.355277346729395</v>
      </c>
      <c r="T344" s="55">
        <f t="shared" si="84"/>
        <v>-11.35527734672948</v>
      </c>
      <c r="U344" t="s">
        <v>55</v>
      </c>
      <c r="V344" t="s">
        <v>178</v>
      </c>
      <c r="W344" t="s">
        <v>446</v>
      </c>
      <c r="X344" t="s">
        <v>520</v>
      </c>
    </row>
    <row r="345" spans="1:24" ht="15" x14ac:dyDescent="0.25">
      <c r="A345">
        <v>2.11</v>
      </c>
      <c r="B345">
        <v>1.78</v>
      </c>
      <c r="C345" s="43">
        <f t="shared" si="85"/>
        <v>3.5731402098088338E-2</v>
      </c>
      <c r="D345" s="44">
        <f>IF(OR($A345="",$B345=""),"",A345*'MPTO_working_2-way'!$G344)</f>
        <v>2.1853932584269664</v>
      </c>
      <c r="E345" s="46">
        <f>IF(OR($A345="",$B345=""),"",B345*'MPTO_working_2-way'!$G344)</f>
        <v>1.8436018957345972</v>
      </c>
      <c r="F345" s="44">
        <f>IF(OR($A345="",$B345=""),"",'MPTO_working_2-way'!D344)</f>
        <v>2.1926557300484557</v>
      </c>
      <c r="G345" s="46">
        <f>IF(OR($A345="",$B345=""),"",'MPTO_working_2-way'!E344)</f>
        <v>1.8384649273092173</v>
      </c>
      <c r="H345" s="44">
        <f>IF(OR($A345="",$B345=""),"",'OddsRatio_working_2-way'!M344)</f>
        <v>2.192927878405448</v>
      </c>
      <c r="I345" s="44">
        <f>IF(OR($A345="",$B345=""),"",'OddsRatio_working_2-way'!N344)</f>
        <v>1.838273644284909</v>
      </c>
      <c r="J345" s="44">
        <f>IF('Log_working_2-way'!$D344="","",A345^('Log_working_2-way'!$D344))</f>
        <v>2.1962612557480616</v>
      </c>
      <c r="K345" s="46">
        <f>IF('Log_working_2-way'!$D344="","",B345^('Log_working_2-way'!$D344))</f>
        <v>1.8359377980310738</v>
      </c>
      <c r="L345" s="53">
        <f t="shared" si="77"/>
        <v>0.45758354755784059</v>
      </c>
      <c r="M345" s="53">
        <f t="shared" si="78"/>
        <v>0.54241645244215941</v>
      </c>
      <c r="N345" s="54">
        <v>442</v>
      </c>
      <c r="O345" s="54">
        <f t="shared" si="79"/>
        <v>232.52132701421797</v>
      </c>
      <c r="P345" s="54">
        <f t="shared" si="80"/>
        <v>193.68539325842698</v>
      </c>
      <c r="Q345" s="54">
        <f t="shared" si="81"/>
        <v>248.31460674157304</v>
      </c>
      <c r="R345" s="54">
        <f t="shared" si="82"/>
        <v>209.478672985782</v>
      </c>
      <c r="S345" s="55">
        <f t="shared" si="83"/>
        <v>-15.79327972735507</v>
      </c>
      <c r="T345" s="55">
        <f t="shared" si="84"/>
        <v>-15.793279727355014</v>
      </c>
      <c r="U345" t="s">
        <v>115</v>
      </c>
      <c r="V345" t="s">
        <v>236</v>
      </c>
      <c r="W345" t="s">
        <v>447</v>
      </c>
      <c r="X345" t="s">
        <v>520</v>
      </c>
    </row>
    <row r="346" spans="1:24" ht="15" x14ac:dyDescent="0.25">
      <c r="A346">
        <v>2.99</v>
      </c>
      <c r="B346">
        <v>1.41</v>
      </c>
      <c r="C346" s="43">
        <f t="shared" si="85"/>
        <v>4.3668018691145338E-2</v>
      </c>
      <c r="D346" s="44">
        <f>IF(OR($A346="",$B346=""),"",A346*'MPTO_working_2-way'!$G345)</f>
        <v>3.1205673758865249</v>
      </c>
      <c r="E346" s="46">
        <f>IF(OR($A346="",$B346=""),"",B346*'MPTO_working_2-way'!$G345)</f>
        <v>1.4715719063545147</v>
      </c>
      <c r="F346" s="44">
        <f>IF(OR($A346="",$B346=""),"",'MPTO_working_2-way'!D345)</f>
        <v>3.1988315186463825</v>
      </c>
      <c r="G346" s="46">
        <f>IF(OR($A346="",$B346=""),"",'MPTO_working_2-way'!E345)</f>
        <v>1.4547870046067044</v>
      </c>
      <c r="H346" s="44">
        <f>IF(OR($A346="",$B346=""),"",'OddsRatio_working_2-way'!M345)</f>
        <v>3.203102025913771</v>
      </c>
      <c r="I346" s="44">
        <f>IF(OR($A346="",$B346=""),"",'OddsRatio_working_2-way'!N345)</f>
        <v>1.4539054425249476</v>
      </c>
      <c r="J346" s="44">
        <f>IF('Log_working_2-way'!$D345="","",A346^('Log_working_2-way'!$D345))</f>
        <v>3.2413537936541892</v>
      </c>
      <c r="K346" s="46">
        <f>IF('Log_working_2-way'!$D345="","",B346^('Log_working_2-way'!$D345))</f>
        <v>1.4461589253905467</v>
      </c>
      <c r="L346" s="53">
        <f t="shared" si="77"/>
        <v>0.32045454545454544</v>
      </c>
      <c r="M346" s="53">
        <f t="shared" si="78"/>
        <v>0.67954545454545467</v>
      </c>
      <c r="N346" s="54">
        <v>443</v>
      </c>
      <c r="O346" s="54">
        <f t="shared" si="79"/>
        <v>294.83946488294322</v>
      </c>
      <c r="P346" s="54">
        <f t="shared" si="80"/>
        <v>128.81560283687944</v>
      </c>
      <c r="Q346" s="54">
        <f t="shared" si="81"/>
        <v>314.18439716312059</v>
      </c>
      <c r="R346" s="54">
        <f t="shared" si="82"/>
        <v>148.16053511705687</v>
      </c>
      <c r="S346" s="55">
        <f t="shared" si="83"/>
        <v>-19.344932280177375</v>
      </c>
      <c r="T346" s="55">
        <f t="shared" si="84"/>
        <v>-19.344932280177431</v>
      </c>
      <c r="U346" t="s">
        <v>156</v>
      </c>
      <c r="V346" t="s">
        <v>157</v>
      </c>
      <c r="W346" t="s">
        <v>447</v>
      </c>
      <c r="X346" t="s">
        <v>520</v>
      </c>
    </row>
    <row r="347" spans="1:24" ht="15" x14ac:dyDescent="0.25">
      <c r="A347">
        <v>2.61</v>
      </c>
      <c r="B347">
        <v>1.53</v>
      </c>
      <c r="C347" s="43">
        <f t="shared" si="85"/>
        <v>3.6736533693937368E-2</v>
      </c>
      <c r="D347" s="44">
        <f>IF(OR($A347="",$B347=""),"",A347*'MPTO_working_2-way'!$G346)</f>
        <v>2.7058823529411762</v>
      </c>
      <c r="E347" s="46">
        <f>IF(OR($A347="",$B347=""),"",B347*'MPTO_working_2-way'!$G346)</f>
        <v>1.5862068965517242</v>
      </c>
      <c r="F347" s="44">
        <f>IF(OR($A347="",$B347=""),"",'MPTO_working_2-way'!D346)</f>
        <v>2.7414272474513437</v>
      </c>
      <c r="G347" s="46">
        <f>IF(OR($A347="",$B347=""),"",'MPTO_working_2-way'!E346)</f>
        <v>1.5742416178818521</v>
      </c>
      <c r="H347" s="44">
        <f>IF(OR($A347="",$B347=""),"",'OddsRatio_working_2-way'!M346)</f>
        <v>2.7429101666628148</v>
      </c>
      <c r="I347" s="44">
        <f>IF(OR($A347="",$B347=""),"",'OddsRatio_working_2-way'!N346)</f>
        <v>1.5737530362306167</v>
      </c>
      <c r="J347" s="44">
        <f>IF('Log_working_2-way'!$D346="","",A347^('Log_working_2-way'!$D346))</f>
        <v>2.7596672442217889</v>
      </c>
      <c r="K347" s="46">
        <f>IF('Log_working_2-way'!$D346="","",B347^('Log_working_2-way'!$D346))</f>
        <v>1.5682892622360389</v>
      </c>
      <c r="L347" s="53">
        <f t="shared" si="77"/>
        <v>0.36956521739130438</v>
      </c>
      <c r="M347" s="53">
        <f t="shared" si="78"/>
        <v>0.63043478260869568</v>
      </c>
      <c r="N347" s="54">
        <v>444</v>
      </c>
      <c r="O347" s="54">
        <f t="shared" si="79"/>
        <v>273.88505747126436</v>
      </c>
      <c r="P347" s="54">
        <f t="shared" si="80"/>
        <v>153.80392156862749</v>
      </c>
      <c r="Q347" s="54">
        <f t="shared" si="81"/>
        <v>290.19607843137254</v>
      </c>
      <c r="R347" s="54">
        <f t="shared" si="82"/>
        <v>170.11494252873564</v>
      </c>
      <c r="S347" s="55">
        <f t="shared" si="83"/>
        <v>-16.311020960108181</v>
      </c>
      <c r="T347" s="55">
        <f t="shared" si="84"/>
        <v>-16.311020960108152</v>
      </c>
      <c r="U347" t="s">
        <v>119</v>
      </c>
      <c r="V347" t="s">
        <v>441</v>
      </c>
      <c r="W347" t="s">
        <v>447</v>
      </c>
      <c r="X347" t="s">
        <v>520</v>
      </c>
    </row>
    <row r="348" spans="1:24" ht="15" x14ac:dyDescent="0.25">
      <c r="A348">
        <v>1.74</v>
      </c>
      <c r="B348">
        <v>2.14</v>
      </c>
      <c r="C348" s="43">
        <f t="shared" si="85"/>
        <v>4.200236330432916E-2</v>
      </c>
      <c r="D348" s="44">
        <f>IF(OR($A348="",$B348=""),"",A348*'MPTO_working_2-way'!$G347)</f>
        <v>1.8130841121495327</v>
      </c>
      <c r="E348" s="46">
        <f>IF(OR($A348="",$B348=""),"",B348*'MPTO_working_2-way'!$G347)</f>
        <v>2.2298850574712645</v>
      </c>
      <c r="F348" s="44">
        <f>IF(OR($A348="",$B348=""),"",'MPTO_working_2-way'!D347)</f>
        <v>1.8059947618585701</v>
      </c>
      <c r="G348" s="46">
        <f>IF(OR($A348="",$B348=""),"",'MPTO_working_2-way'!E347)</f>
        <v>2.2407028523288002</v>
      </c>
      <c r="H348" s="44">
        <f>IF(OR($A348="",$B348=""),"",'OddsRatio_working_2-way'!M347)</f>
        <v>1.8056815791722833</v>
      </c>
      <c r="I348" s="44">
        <f>IF(OR($A348="",$B348=""),"",'OddsRatio_working_2-way'!N347)</f>
        <v>2.2411851354816257</v>
      </c>
      <c r="J348" s="44">
        <f>IF('Log_working_2-way'!$D347="","",A348^('Log_working_2-way'!$D347))</f>
        <v>1.8024444377303941</v>
      </c>
      <c r="K348" s="46">
        <f>IF('Log_working_2-way'!$D347="","",B348^('Log_working_2-way'!$D347))</f>
        <v>2.2461922009554618</v>
      </c>
      <c r="L348" s="53">
        <f t="shared" si="77"/>
        <v>0.55154639175257736</v>
      </c>
      <c r="M348" s="53">
        <f t="shared" si="78"/>
        <v>0.44845360824742264</v>
      </c>
      <c r="N348" s="54">
        <v>445</v>
      </c>
      <c r="O348" s="54">
        <f t="shared" si="79"/>
        <v>189.25287356321834</v>
      </c>
      <c r="P348" s="54">
        <f t="shared" si="80"/>
        <v>237.05607476635518</v>
      </c>
      <c r="Q348" s="54">
        <f t="shared" si="81"/>
        <v>207.94392523364485</v>
      </c>
      <c r="R348" s="54">
        <f t="shared" si="82"/>
        <v>255.7471264367816</v>
      </c>
      <c r="S348" s="55">
        <f t="shared" si="83"/>
        <v>-18.691051670426504</v>
      </c>
      <c r="T348" s="55">
        <f t="shared" si="84"/>
        <v>-18.691051670426418</v>
      </c>
      <c r="U348" t="s">
        <v>167</v>
      </c>
      <c r="V348" t="s">
        <v>251</v>
      </c>
      <c r="W348" t="s">
        <v>452</v>
      </c>
      <c r="X348" t="s">
        <v>520</v>
      </c>
    </row>
    <row r="349" spans="1:24" ht="15" x14ac:dyDescent="0.25">
      <c r="A349">
        <v>1.99</v>
      </c>
      <c r="B349">
        <v>1.87</v>
      </c>
      <c r="C349" s="43">
        <f t="shared" si="85"/>
        <v>3.7271921102840277E-2</v>
      </c>
      <c r="D349" s="44">
        <f>IF(OR($A349="",$B349=""),"",A349*'MPTO_working_2-way'!$G348)</f>
        <v>2.0641711229946522</v>
      </c>
      <c r="E349" s="46">
        <f>IF(OR($A349="",$B349=""),"",B349*'MPTO_working_2-way'!$G348)</f>
        <v>1.9396984924623115</v>
      </c>
      <c r="F349" s="44">
        <f>IF(OR($A349="",$B349=""),"",'MPTO_working_2-way'!D348)</f>
        <v>2.06664260128287</v>
      </c>
      <c r="G349" s="46">
        <f>IF(OR($A349="",$B349=""),"",'MPTO_working_2-way'!E348)</f>
        <v>1.937521151693437</v>
      </c>
      <c r="H349" s="44">
        <f>IF(OR($A349="",$B349=""),"",'OddsRatio_working_2-way'!M348)</f>
        <v>2.0667385033281396</v>
      </c>
      <c r="I349" s="44">
        <f>IF(OR($A349="",$B349=""),"",'OddsRatio_working_2-way'!N348)</f>
        <v>1.9374368665610926</v>
      </c>
      <c r="J349" s="44">
        <f>IF('Log_working_2-way'!$D348="","",A349^('Log_working_2-way'!$D348))</f>
        <v>2.067869472921922</v>
      </c>
      <c r="K349" s="46">
        <f>IF('Log_working_2-way'!$D348="","",B349^('Log_working_2-way'!$D348))</f>
        <v>1.9364440368013198</v>
      </c>
      <c r="L349" s="53">
        <f t="shared" si="77"/>
        <v>0.48445595854922285</v>
      </c>
      <c r="M349" s="53">
        <f t="shared" si="78"/>
        <v>0.51554404145077726</v>
      </c>
      <c r="N349" s="54">
        <v>446</v>
      </c>
      <c r="O349" s="54">
        <f t="shared" si="79"/>
        <v>221.8793969849246</v>
      </c>
      <c r="P349" s="54">
        <f t="shared" si="80"/>
        <v>207.49732620320859</v>
      </c>
      <c r="Q349" s="54">
        <f t="shared" si="81"/>
        <v>238.50267379679141</v>
      </c>
      <c r="R349" s="54">
        <f t="shared" si="82"/>
        <v>224.12060301507535</v>
      </c>
      <c r="S349" s="55">
        <f t="shared" si="83"/>
        <v>-16.623276811866816</v>
      </c>
      <c r="T349" s="55">
        <f t="shared" si="84"/>
        <v>-16.623276811866759</v>
      </c>
      <c r="U349" t="s">
        <v>67</v>
      </c>
      <c r="V349" t="s">
        <v>64</v>
      </c>
      <c r="W349" t="s">
        <v>452</v>
      </c>
      <c r="X349" t="s">
        <v>520</v>
      </c>
    </row>
    <row r="350" spans="1:24" ht="15" x14ac:dyDescent="0.25">
      <c r="A350">
        <v>2.35</v>
      </c>
      <c r="B350">
        <v>1.62</v>
      </c>
      <c r="C350" s="43">
        <f t="shared" si="85"/>
        <v>4.2815865510900997E-2</v>
      </c>
      <c r="D350" s="44">
        <f>IF(OR($A350="",$B350=""),"",A350*'MPTO_working_2-way'!$G349)</f>
        <v>2.4506172839506175</v>
      </c>
      <c r="E350" s="46">
        <f>IF(OR($A350="",$B350=""),"",B350*'MPTO_working_2-way'!$G349)</f>
        <v>1.6893617021276597</v>
      </c>
      <c r="F350" s="44">
        <f>IF(OR($A350="",$B350=""),"",'MPTO_working_2-way'!D349)</f>
        <v>2.4744881377965555</v>
      </c>
      <c r="G350" s="46">
        <f>IF(OR($A350="",$B350=""),"",'MPTO_working_2-way'!E349)</f>
        <v>1.6782014547057529</v>
      </c>
      <c r="H350" s="44">
        <f>IF(OR($A350="",$B350=""),"",'OddsRatio_working_2-way'!M349)</f>
        <v>2.4756081305138942</v>
      </c>
      <c r="I350" s="44">
        <f>IF(OR($A350="",$B350=""),"",'OddsRatio_working_2-way'!N349)</f>
        <v>1.6776866969767514</v>
      </c>
      <c r="J350" s="44">
        <f>IF('Log_working_2-way'!$D349="","",A350^('Log_working_2-way'!$D349))</f>
        <v>2.4867940256326873</v>
      </c>
      <c r="K350" s="46">
        <f>IF('Log_working_2-way'!$D349="","",B350^('Log_working_2-way'!$D349))</f>
        <v>1.6725881209900304</v>
      </c>
      <c r="L350" s="53">
        <f t="shared" si="77"/>
        <v>0.40806045340050373</v>
      </c>
      <c r="M350" s="53">
        <f t="shared" si="78"/>
        <v>0.59193954659949621</v>
      </c>
      <c r="N350" s="54">
        <v>447</v>
      </c>
      <c r="O350" s="54">
        <f t="shared" si="79"/>
        <v>256.78723404255322</v>
      </c>
      <c r="P350" s="54">
        <f t="shared" si="80"/>
        <v>171.07407407407413</v>
      </c>
      <c r="Q350" s="54">
        <f t="shared" si="81"/>
        <v>275.92592592592592</v>
      </c>
      <c r="R350" s="54">
        <f t="shared" si="82"/>
        <v>190.21276595744681</v>
      </c>
      <c r="S350" s="55">
        <f t="shared" si="83"/>
        <v>-19.138691883372701</v>
      </c>
      <c r="T350" s="55">
        <f t="shared" si="84"/>
        <v>-19.138691883372672</v>
      </c>
      <c r="U350" t="s">
        <v>125</v>
      </c>
      <c r="V350" t="s">
        <v>169</v>
      </c>
      <c r="W350" t="s">
        <v>452</v>
      </c>
      <c r="X350" t="s">
        <v>520</v>
      </c>
    </row>
    <row r="351" spans="1:24" ht="15" x14ac:dyDescent="0.25">
      <c r="A351">
        <v>1.78</v>
      </c>
      <c r="B351">
        <v>2.0699999999999998</v>
      </c>
      <c r="C351" s="43">
        <f t="shared" si="85"/>
        <v>4.4889540248602255E-2</v>
      </c>
      <c r="D351" s="44">
        <f>IF(OR($A351="",$B351=""),"",A351*'MPTO_working_2-way'!$G350)</f>
        <v>1.8599033816425121</v>
      </c>
      <c r="E351" s="46">
        <f>IF(OR($A351="",$B351=""),"",B351*'MPTO_working_2-way'!$G350)</f>
        <v>2.1629213483146064</v>
      </c>
      <c r="F351" s="44">
        <f>IF(OR($A351="",$B351=""),"",'MPTO_working_2-way'!D350)</f>
        <v>1.8540733658732955</v>
      </c>
      <c r="G351" s="46">
        <f>IF(OR($A351="",$B351=""),"",'MPTO_working_2-way'!E350)</f>
        <v>2.1708596005420371</v>
      </c>
      <c r="H351" s="44">
        <f>IF(OR($A351="",$B351=""),"",'OddsRatio_working_2-way'!M350)</f>
        <v>1.8537985492004672</v>
      </c>
      <c r="I351" s="44">
        <f>IF(OR($A351="",$B351=""),"",'OddsRatio_working_2-way'!N350)</f>
        <v>2.1712364713391024</v>
      </c>
      <c r="J351" s="44">
        <f>IF('Log_working_2-way'!$D350="","",A351^('Log_working_2-way'!$D350))</f>
        <v>1.8511289203643779</v>
      </c>
      <c r="K351" s="46">
        <f>IF('Log_working_2-way'!$D350="","",B351^('Log_working_2-way'!$D350))</f>
        <v>2.1749101411939322</v>
      </c>
      <c r="L351" s="53">
        <f t="shared" si="77"/>
        <v>0.53766233766233762</v>
      </c>
      <c r="M351" s="53">
        <f t="shared" si="78"/>
        <v>0.46233766233766244</v>
      </c>
      <c r="N351" s="54">
        <v>448</v>
      </c>
      <c r="O351" s="54">
        <f t="shared" si="79"/>
        <v>196.31460674157307</v>
      </c>
      <c r="P351" s="54">
        <f t="shared" si="80"/>
        <v>231.57487922705312</v>
      </c>
      <c r="Q351" s="54">
        <f t="shared" si="81"/>
        <v>216.42512077294688</v>
      </c>
      <c r="R351" s="54">
        <f t="shared" si="82"/>
        <v>251.68539325842698</v>
      </c>
      <c r="S351" s="55">
        <f t="shared" si="83"/>
        <v>-20.11051403137381</v>
      </c>
      <c r="T351" s="55">
        <f t="shared" si="84"/>
        <v>-20.110514031373867</v>
      </c>
      <c r="U351" t="s">
        <v>128</v>
      </c>
      <c r="V351" t="s">
        <v>129</v>
      </c>
      <c r="W351" t="s">
        <v>452</v>
      </c>
      <c r="X351" t="s">
        <v>520</v>
      </c>
    </row>
    <row r="352" spans="1:24" ht="15" x14ac:dyDescent="0.25">
      <c r="A352">
        <v>1.75</v>
      </c>
      <c r="B352">
        <v>2.11</v>
      </c>
      <c r="C352" s="43">
        <f t="shared" si="85"/>
        <v>4.5362220717670931E-2</v>
      </c>
      <c r="D352" s="44">
        <f>IF(OR($A352="",$B352=""),"",A352*'MPTO_working_2-way'!$G351)</f>
        <v>1.8293838862559242</v>
      </c>
      <c r="E352" s="46">
        <f>IF(OR($A352="",$B352=""),"",B352*'MPTO_working_2-way'!$G351)</f>
        <v>2.2057142857142855</v>
      </c>
      <c r="F352" s="44">
        <f>IF(OR($A352="",$B352=""),"",'MPTO_working_2-way'!D351)</f>
        <v>1.8223318938926589</v>
      </c>
      <c r="G352" s="46">
        <f>IF(OR($A352="",$B352=""),"",'MPTO_working_2-way'!E351)</f>
        <v>2.2160540135033755</v>
      </c>
      <c r="H352" s="44">
        <f>IF(OR($A352="",$B352=""),"",'OddsRatio_working_2-way'!M351)</f>
        <v>1.8219949365267862</v>
      </c>
      <c r="I352" s="44">
        <f>IF(OR($A352="",$B352=""),"",'OddsRatio_working_2-way'!N351)</f>
        <v>2.216552506059644</v>
      </c>
      <c r="J352" s="44">
        <f>IF('Log_working_2-way'!$D351="","",A352^('Log_working_2-way'!$D351))</f>
        <v>1.8187663952959283</v>
      </c>
      <c r="K352" s="46">
        <f>IF('Log_working_2-way'!$D351="","",B352^('Log_working_2-way'!$D351))</f>
        <v>2.2213495885331906</v>
      </c>
      <c r="L352" s="53">
        <f t="shared" si="77"/>
        <v>0.54663212435233155</v>
      </c>
      <c r="M352" s="53">
        <f t="shared" si="78"/>
        <v>0.45336787564766845</v>
      </c>
      <c r="N352" s="54">
        <v>449</v>
      </c>
      <c r="O352" s="54">
        <f t="shared" si="79"/>
        <v>192.42857142857142</v>
      </c>
      <c r="P352" s="54">
        <f t="shared" si="80"/>
        <v>236.2037914691943</v>
      </c>
      <c r="Q352" s="54">
        <f t="shared" si="81"/>
        <v>212.7962085308057</v>
      </c>
      <c r="R352" s="54">
        <f t="shared" si="82"/>
        <v>256.57142857142856</v>
      </c>
      <c r="S352" s="55">
        <f t="shared" si="83"/>
        <v>-20.367637102234283</v>
      </c>
      <c r="T352" s="55">
        <f t="shared" si="84"/>
        <v>-20.367637102234255</v>
      </c>
      <c r="U352" t="s">
        <v>394</v>
      </c>
      <c r="V352" t="s">
        <v>258</v>
      </c>
      <c r="W352" t="s">
        <v>448</v>
      </c>
      <c r="X352" t="s">
        <v>521</v>
      </c>
    </row>
    <row r="353" spans="1:24" ht="15" x14ac:dyDescent="0.25">
      <c r="A353">
        <v>1.63</v>
      </c>
      <c r="B353">
        <v>2.33</v>
      </c>
      <c r="C353" s="43">
        <f t="shared" si="85"/>
        <v>4.2681481871560623E-2</v>
      </c>
      <c r="D353" s="44">
        <f>IF(OR($A353="",$B353=""),"",A353*'MPTO_working_2-way'!$G352)</f>
        <v>1.6995708154506437</v>
      </c>
      <c r="E353" s="46">
        <f>IF(OR($A353="",$B353=""),"",B353*'MPTO_working_2-way'!$G352)</f>
        <v>2.4294478527607364</v>
      </c>
      <c r="F353" s="44">
        <f>IF(OR($A353="",$B353=""),"",'MPTO_working_2-way'!D352)</f>
        <v>1.6887436359189842</v>
      </c>
      <c r="G353" s="46">
        <f>IF(OR($A353="",$B353=""),"",'MPTO_working_2-way'!E352)</f>
        <v>2.4519190419316312</v>
      </c>
      <c r="H353" s="44">
        <f>IF(OR($A353="",$B353=""),"",'OddsRatio_working_2-way'!M352)</f>
        <v>1.688247201611685</v>
      </c>
      <c r="I353" s="44">
        <f>IF(OR($A353="",$B353=""),"",'OddsRatio_working_2-way'!N352)</f>
        <v>2.4529663145135583</v>
      </c>
      <c r="J353" s="44">
        <f>IF('Log_working_2-way'!$D352="","",A353^('Log_working_2-way'!$D352))</f>
        <v>1.6833017356452447</v>
      </c>
      <c r="K353" s="46">
        <f>IF('Log_working_2-way'!$D352="","",B353^('Log_working_2-way'!$D352))</f>
        <v>2.4634823063272657</v>
      </c>
      <c r="L353" s="53">
        <f t="shared" si="77"/>
        <v>0.58838383838383845</v>
      </c>
      <c r="M353" s="53">
        <f t="shared" si="78"/>
        <v>0.4116161616161616</v>
      </c>
      <c r="N353" s="54">
        <v>450</v>
      </c>
      <c r="O353" s="54">
        <f t="shared" si="79"/>
        <v>173.92638036809817</v>
      </c>
      <c r="P353" s="54">
        <f t="shared" si="80"/>
        <v>256.86695278969955</v>
      </c>
      <c r="Q353" s="54">
        <f t="shared" si="81"/>
        <v>193.13304721030045</v>
      </c>
      <c r="R353" s="54">
        <f t="shared" si="82"/>
        <v>276.07361963190186</v>
      </c>
      <c r="S353" s="55">
        <f t="shared" si="83"/>
        <v>-19.206666842202281</v>
      </c>
      <c r="T353" s="55">
        <f t="shared" si="84"/>
        <v>-19.20666684220231</v>
      </c>
      <c r="U353" t="s">
        <v>392</v>
      </c>
      <c r="V353" t="s">
        <v>391</v>
      </c>
      <c r="W353" t="s">
        <v>448</v>
      </c>
      <c r="X353" t="s">
        <v>521</v>
      </c>
    </row>
    <row r="354" spans="1:24" ht="15" x14ac:dyDescent="0.25">
      <c r="A354">
        <v>1.65</v>
      </c>
      <c r="B354">
        <v>2.29</v>
      </c>
      <c r="C354" s="43">
        <f t="shared" si="85"/>
        <v>4.2741828768029677E-2</v>
      </c>
      <c r="D354" s="44">
        <f>IF(OR($A354="",$B354=""),"",A354*'MPTO_working_2-way'!$G353)</f>
        <v>1.7205240174672489</v>
      </c>
      <c r="E354" s="46">
        <f>IF(OR($A354="",$B354=""),"",B354*'MPTO_working_2-way'!$G353)</f>
        <v>2.3878787878787882</v>
      </c>
      <c r="F354" s="44">
        <f>IF(OR($A354="",$B354=""),"",'MPTO_working_2-way'!D353)</f>
        <v>1.7103089283693562</v>
      </c>
      <c r="G354" s="46">
        <f>IF(OR($A354="",$B354=""),"",'MPTO_working_2-way'!E353)</f>
        <v>2.40783813923849</v>
      </c>
      <c r="H354" s="44">
        <f>IF(OR($A354="",$B354=""),"",'OddsRatio_working_2-way'!M353)</f>
        <v>1.709842214152024</v>
      </c>
      <c r="I354" s="44">
        <f>IF(OR($A354="",$B354=""),"",'OddsRatio_working_2-way'!N353)</f>
        <v>2.408763778855556</v>
      </c>
      <c r="J354" s="44">
        <f>IF('Log_working_2-way'!$D353="","",A354^('Log_working_2-way'!$D353))</f>
        <v>1.7051768771820035</v>
      </c>
      <c r="K354" s="46">
        <f>IF('Log_working_2-way'!$D353="","",B354^('Log_working_2-way'!$D353))</f>
        <v>2.4180839337723543</v>
      </c>
      <c r="L354" s="53">
        <f t="shared" si="77"/>
        <v>0.58121827411167515</v>
      </c>
      <c r="M354" s="53">
        <f t="shared" si="78"/>
        <v>0.41878172588832485</v>
      </c>
      <c r="N354" s="54">
        <v>451</v>
      </c>
      <c r="O354" s="54">
        <f t="shared" si="79"/>
        <v>177.66666666666666</v>
      </c>
      <c r="P354" s="54">
        <f t="shared" si="80"/>
        <v>254.05676855895197</v>
      </c>
      <c r="Q354" s="54">
        <f t="shared" si="81"/>
        <v>196.94323144104806</v>
      </c>
      <c r="R354" s="54">
        <f t="shared" si="82"/>
        <v>273.33333333333331</v>
      </c>
      <c r="S354" s="55">
        <f t="shared" si="83"/>
        <v>-19.276564774381399</v>
      </c>
      <c r="T354" s="55">
        <f t="shared" si="84"/>
        <v>-19.276564774381342</v>
      </c>
      <c r="U354" t="s">
        <v>253</v>
      </c>
      <c r="V354" t="s">
        <v>257</v>
      </c>
      <c r="W354" t="s">
        <v>448</v>
      </c>
      <c r="X354" t="s">
        <v>521</v>
      </c>
    </row>
    <row r="355" spans="1:24" ht="15" x14ac:dyDescent="0.25">
      <c r="A355">
        <v>1.78</v>
      </c>
      <c r="B355">
        <v>2.08</v>
      </c>
      <c r="C355" s="43">
        <f t="shared" si="85"/>
        <v>4.2566983578219642E-2</v>
      </c>
      <c r="D355" s="44">
        <f>IF(OR($A355="",$B355=""),"",A355*'MPTO_working_2-way'!$G354)</f>
        <v>1.8557692307692311</v>
      </c>
      <c r="E355" s="46">
        <f>IF(OR($A355="",$B355=""),"",B355*'MPTO_working_2-way'!$G354)</f>
        <v>2.1685393258426968</v>
      </c>
      <c r="F355" s="44">
        <f>IF(OR($A355="",$B355=""),"",'MPTO_working_2-way'!D354)</f>
        <v>1.8500899460323807</v>
      </c>
      <c r="G355" s="46">
        <f>IF(OR($A355="",$B355=""),"",'MPTO_working_2-way'!E354)</f>
        <v>2.1763461086292031</v>
      </c>
      <c r="H355" s="44">
        <f>IF(OR($A355="",$B355=""),"",'OddsRatio_working_2-way'!M354)</f>
        <v>1.8498365855987975</v>
      </c>
      <c r="I355" s="44">
        <f>IF(OR($A355="",$B355=""),"",'OddsRatio_working_2-way'!N354)</f>
        <v>2.1766968108291049</v>
      </c>
      <c r="J355" s="44">
        <f>IF('Log_working_2-way'!$D354="","",A355^('Log_working_2-way'!$D354))</f>
        <v>1.8472406840805713</v>
      </c>
      <c r="K355" s="46">
        <f>IF('Log_working_2-way'!$D354="","",B355^('Log_working_2-way'!$D354))</f>
        <v>2.180302148833781</v>
      </c>
      <c r="L355" s="53">
        <f t="shared" si="77"/>
        <v>0.53886010362694292</v>
      </c>
      <c r="M355" s="53">
        <f t="shared" si="78"/>
        <v>0.46113989637305697</v>
      </c>
      <c r="N355" s="54">
        <v>452</v>
      </c>
      <c r="O355" s="54">
        <f t="shared" si="79"/>
        <v>198.06741573033713</v>
      </c>
      <c r="P355" s="54">
        <f t="shared" si="80"/>
        <v>234.69230769230771</v>
      </c>
      <c r="Q355" s="54">
        <f t="shared" si="81"/>
        <v>217.30769230769229</v>
      </c>
      <c r="R355" s="54">
        <f t="shared" si="82"/>
        <v>253.93258426966293</v>
      </c>
      <c r="S355" s="55">
        <f t="shared" si="83"/>
        <v>-19.240276577355161</v>
      </c>
      <c r="T355" s="55">
        <f t="shared" si="84"/>
        <v>-19.240276577355218</v>
      </c>
      <c r="U355" t="s">
        <v>238</v>
      </c>
      <c r="V355" t="s">
        <v>396</v>
      </c>
      <c r="W355" t="s">
        <v>448</v>
      </c>
      <c r="X355" t="s">
        <v>521</v>
      </c>
    </row>
    <row r="356" spans="1:24" ht="15" x14ac:dyDescent="0.25">
      <c r="A356">
        <v>1.75</v>
      </c>
      <c r="B356">
        <v>2.1800000000000002</v>
      </c>
      <c r="C356" s="43">
        <f t="shared" si="85"/>
        <v>3.0144167758846541E-2</v>
      </c>
      <c r="D356" s="44">
        <f>IF(OR($A356="",$B356=""),"",A356*'MPTO_working_2-way'!$G355)</f>
        <v>1.8027522935779814</v>
      </c>
      <c r="E356" s="46">
        <f>IF(OR($A356="",$B356=""),"",B356*'MPTO_working_2-way'!$G355)</f>
        <v>2.2457142857142856</v>
      </c>
      <c r="F356" s="44">
        <f>IF(OR($A356="",$B356=""),"",'MPTO_working_2-way'!D355)</f>
        <v>1.797408716136631</v>
      </c>
      <c r="G356" s="46">
        <f>IF(OR($A356="",$B356=""),"",'MPTO_working_2-way'!E355)</f>
        <v>2.2540620384047267</v>
      </c>
      <c r="H356" s="44">
        <f>IF(OR($A356="",$B356=""),"",'OddsRatio_working_2-way'!M355)</f>
        <v>1.797241005179101</v>
      </c>
      <c r="I356" s="44">
        <f>IF(OR($A356="",$B356=""),"",'OddsRatio_working_2-way'!N355)</f>
        <v>2.2543258481484516</v>
      </c>
      <c r="J356" s="44">
        <f>IF('Log_working_2-way'!$D355="","",A356^('Log_working_2-way'!$D355))</f>
        <v>1.7948212842092994</v>
      </c>
      <c r="K356" s="46">
        <f>IF('Log_working_2-way'!$D355="","",B356^('Log_working_2-way'!$D355))</f>
        <v>2.2581444657647705</v>
      </c>
      <c r="L356" s="53">
        <f t="shared" si="77"/>
        <v>0.55470737913486012</v>
      </c>
      <c r="M356" s="53">
        <f t="shared" si="78"/>
        <v>0.44529262086513999</v>
      </c>
      <c r="N356" s="54">
        <v>453</v>
      </c>
      <c r="O356" s="54">
        <f t="shared" si="79"/>
        <v>194.14285714285714</v>
      </c>
      <c r="P356" s="54">
        <f t="shared" si="80"/>
        <v>245.20183486238534</v>
      </c>
      <c r="Q356" s="54">
        <f t="shared" si="81"/>
        <v>207.79816513761466</v>
      </c>
      <c r="R356" s="54">
        <f t="shared" si="82"/>
        <v>258.85714285714283</v>
      </c>
      <c r="S356" s="55">
        <f t="shared" si="83"/>
        <v>-13.655307994757521</v>
      </c>
      <c r="T356" s="55">
        <f t="shared" si="84"/>
        <v>-13.655307994757493</v>
      </c>
      <c r="U356" t="s">
        <v>262</v>
      </c>
      <c r="V356" t="s">
        <v>270</v>
      </c>
      <c r="W356" t="s">
        <v>230</v>
      </c>
      <c r="X356" t="s">
        <v>521</v>
      </c>
    </row>
    <row r="357" spans="1:24" ht="15" x14ac:dyDescent="0.25">
      <c r="A357">
        <v>1.79</v>
      </c>
      <c r="B357">
        <v>2.12</v>
      </c>
      <c r="C357" s="43">
        <f t="shared" si="85"/>
        <v>3.0357331084642114E-2</v>
      </c>
      <c r="D357" s="44">
        <f>IF(OR($A357="",$B357=""),"",A357*'MPTO_working_2-way'!$G356)</f>
        <v>1.8443396226415094</v>
      </c>
      <c r="E357" s="46">
        <f>IF(OR($A357="",$B357=""),"",B357*'MPTO_working_2-way'!$G356)</f>
        <v>2.1843575418994412</v>
      </c>
      <c r="F357" s="44">
        <f>IF(OR($A357="",$B357=""),"",'MPTO_working_2-way'!D356)</f>
        <v>1.8399922420480992</v>
      </c>
      <c r="G357" s="46">
        <f>IF(OR($A357="",$B357=""),"",'MPTO_working_2-way'!E356)</f>
        <v>2.1904871854075272</v>
      </c>
      <c r="H357" s="44">
        <f>IF(OR($A357="",$B357=""),"",'OddsRatio_working_2-way'!M356)</f>
        <v>1.8398554297360612</v>
      </c>
      <c r="I357" s="44">
        <f>IF(OR($A357="",$B357=""),"",'OddsRatio_working_2-way'!N356)</f>
        <v>2.1906811155751749</v>
      </c>
      <c r="J357" s="44">
        <f>IF('Log_working_2-way'!$D356="","",A357^('Log_working_2-way'!$D356))</f>
        <v>1.8378863083703576</v>
      </c>
      <c r="K357" s="46">
        <f>IF('Log_working_2-way'!$D356="","",B357^('Log_working_2-way'!$D356))</f>
        <v>2.1934793420182777</v>
      </c>
      <c r="L357" s="53">
        <f t="shared" si="77"/>
        <v>0.5421994884910486</v>
      </c>
      <c r="M357" s="53">
        <f t="shared" si="78"/>
        <v>0.45780051150895146</v>
      </c>
      <c r="N357" s="54">
        <v>454</v>
      </c>
      <c r="O357" s="54">
        <f t="shared" si="79"/>
        <v>200.36871508379886</v>
      </c>
      <c r="P357" s="54">
        <f t="shared" si="80"/>
        <v>239.84905660377356</v>
      </c>
      <c r="Q357" s="54">
        <f t="shared" si="81"/>
        <v>214.15094339622638</v>
      </c>
      <c r="R357" s="54">
        <f t="shared" si="82"/>
        <v>253.63128491620111</v>
      </c>
      <c r="S357" s="55">
        <f t="shared" si="83"/>
        <v>-13.78222831242752</v>
      </c>
      <c r="T357" s="55">
        <f t="shared" si="84"/>
        <v>-13.782228312427549</v>
      </c>
      <c r="U357" t="s">
        <v>264</v>
      </c>
      <c r="V357" t="s">
        <v>269</v>
      </c>
      <c r="W357" t="s">
        <v>230</v>
      </c>
      <c r="X357" t="s">
        <v>521</v>
      </c>
    </row>
    <row r="358" spans="1:24" ht="15" x14ac:dyDescent="0.25">
      <c r="A358">
        <v>1.78</v>
      </c>
      <c r="B358">
        <v>2.15</v>
      </c>
      <c r="C358" s="43">
        <f t="shared" si="85"/>
        <v>2.6914031878756184E-2</v>
      </c>
      <c r="D358" s="44">
        <f>IF(OR($A358="",$B358=""),"",A358*'MPTO_working_2-way'!$G357)</f>
        <v>1.827906976744186</v>
      </c>
      <c r="E358" s="46">
        <f>IF(OR($A358="",$B358=""),"",B358*'MPTO_working_2-way'!$G357)</f>
        <v>2.2078651685393256</v>
      </c>
      <c r="F358" s="44">
        <f>IF(OR($A358="",$B358=""),"",'MPTO_working_2-way'!D357)</f>
        <v>1.8236835835120324</v>
      </c>
      <c r="G358" s="46">
        <f>IF(OR($A358="",$B358=""),"",'MPTO_working_2-way'!E357)</f>
        <v>2.2140584321666186</v>
      </c>
      <c r="H358" s="44">
        <f>IF(OR($A358="",$B358=""),"",'OddsRatio_working_2-way'!M357)</f>
        <v>1.8235659473079355</v>
      </c>
      <c r="I358" s="44">
        <f>IF(OR($A358="",$B358=""),"",'OddsRatio_working_2-way'!N357)</f>
        <v>2.214231845389905</v>
      </c>
      <c r="J358" s="44">
        <f>IF('Log_working_2-way'!$D357="","",A358^('Log_working_2-way'!$D357))</f>
        <v>1.821657795971604</v>
      </c>
      <c r="K358" s="46">
        <f>IF('Log_working_2-way'!$D357="","",B358^('Log_working_2-way'!$D357))</f>
        <v>2.2170516788166044</v>
      </c>
      <c r="L358" s="53">
        <f t="shared" si="77"/>
        <v>0.54707379134860057</v>
      </c>
      <c r="M358" s="53">
        <f t="shared" si="78"/>
        <v>0.45292620865139954</v>
      </c>
      <c r="N358" s="54">
        <v>455</v>
      </c>
      <c r="O358" s="54">
        <f t="shared" si="79"/>
        <v>199.38202247191012</v>
      </c>
      <c r="P358" s="54">
        <f t="shared" si="80"/>
        <v>243.37209302325581</v>
      </c>
      <c r="Q358" s="54">
        <f t="shared" si="81"/>
        <v>211.62790697674419</v>
      </c>
      <c r="R358" s="54">
        <f t="shared" si="82"/>
        <v>255.61797752808991</v>
      </c>
      <c r="S358" s="55">
        <f t="shared" si="83"/>
        <v>-12.245884504834066</v>
      </c>
      <c r="T358" s="55">
        <f t="shared" si="84"/>
        <v>-12.245884504834095</v>
      </c>
      <c r="U358" t="s">
        <v>260</v>
      </c>
      <c r="V358" t="s">
        <v>267</v>
      </c>
      <c r="W358" t="s">
        <v>230</v>
      </c>
      <c r="X358" t="s">
        <v>521</v>
      </c>
    </row>
    <row r="359" spans="1:24" ht="15" x14ac:dyDescent="0.25">
      <c r="A359">
        <v>1.97</v>
      </c>
      <c r="B359">
        <v>1.92</v>
      </c>
      <c r="C359" s="43">
        <f t="shared" si="85"/>
        <v>2.844754653130277E-2</v>
      </c>
      <c r="D359" s="44">
        <f>IF(OR($A359="",$B359=""),"",A359*'MPTO_working_2-way'!$G358)</f>
        <v>2.0260416666666665</v>
      </c>
      <c r="E359" s="46">
        <f>IF(OR($A359="",$B359=""),"",B359*'MPTO_working_2-way'!$G358)</f>
        <v>1.9746192893401013</v>
      </c>
      <c r="F359" s="44">
        <f>IF(OR($A359="",$B359=""),"",'MPTO_working_2-way'!D358)</f>
        <v>2.0267924123888115</v>
      </c>
      <c r="G359" s="46">
        <f>IF(OR($A359="",$B359=""),"",'MPTO_working_2-way'!E358)</f>
        <v>1.9739066903246005</v>
      </c>
      <c r="H359" s="44">
        <f>IF(OR($A359="",$B359=""),"",'OddsRatio_working_2-way'!M358)</f>
        <v>2.0268144068364817</v>
      </c>
      <c r="I359" s="44">
        <f>IF(OR($A359="",$B359=""),"",'OddsRatio_working_2-way'!N358)</f>
        <v>1.9738858291644976</v>
      </c>
      <c r="J359" s="44">
        <f>IF('Log_working_2-way'!$D358="","",A359^('Log_working_2-way'!$D358))</f>
        <v>2.0271548987306875</v>
      </c>
      <c r="K359" s="46">
        <f>IF('Log_working_2-way'!$D358="","",B359^('Log_working_2-way'!$D358))</f>
        <v>1.9735629954505829</v>
      </c>
      <c r="L359" s="53">
        <f t="shared" si="77"/>
        <v>0.49357326478149105</v>
      </c>
      <c r="M359" s="53">
        <f t="shared" si="78"/>
        <v>0.50642673521850901</v>
      </c>
      <c r="N359" s="54">
        <v>456</v>
      </c>
      <c r="O359" s="54">
        <f t="shared" si="79"/>
        <v>224.52791878172584</v>
      </c>
      <c r="P359" s="54">
        <f t="shared" si="80"/>
        <v>218.5</v>
      </c>
      <c r="Q359" s="54">
        <f t="shared" si="81"/>
        <v>237.50000000000003</v>
      </c>
      <c r="R359" s="54">
        <f t="shared" si="82"/>
        <v>231.4720812182741</v>
      </c>
      <c r="S359" s="55">
        <f t="shared" si="83"/>
        <v>-12.972081218274184</v>
      </c>
      <c r="T359" s="55">
        <f t="shared" si="84"/>
        <v>-12.972081218274099</v>
      </c>
      <c r="U359" t="s">
        <v>244</v>
      </c>
      <c r="V359" t="s">
        <v>232</v>
      </c>
      <c r="W359" t="s">
        <v>231</v>
      </c>
      <c r="X359" t="s">
        <v>521</v>
      </c>
    </row>
    <row r="360" spans="1:24" ht="15" x14ac:dyDescent="0.25">
      <c r="A360">
        <v>1.83</v>
      </c>
      <c r="B360">
        <v>2.06</v>
      </c>
      <c r="C360" s="43">
        <f t="shared" si="85"/>
        <v>3.1884980635577431E-2</v>
      </c>
      <c r="D360" s="44">
        <f>IF(OR($A360="",$B360=""),"",A360*'MPTO_working_2-way'!$G359)</f>
        <v>1.8883495145631068</v>
      </c>
      <c r="E360" s="46">
        <f>IF(OR($A360="",$B360=""),"",B360*'MPTO_working_2-way'!$G359)</f>
        <v>2.1256830601092895</v>
      </c>
      <c r="F360" s="44">
        <f>IF(OR($A360="",$B360=""),"",'MPTO_working_2-way'!D359)</f>
        <v>1.8849942497124856</v>
      </c>
      <c r="G360" s="46">
        <f>IF(OR($A360="",$B360=""),"",'MPTO_working_2-way'!E359)</f>
        <v>2.1299508446804905</v>
      </c>
      <c r="H360" s="44">
        <f>IF(OR($A360="",$B360=""),"",'OddsRatio_working_2-way'!M359)</f>
        <v>1.8848835335367746</v>
      </c>
      <c r="I360" s="44">
        <f>IF(OR($A360="",$B360=""),"",'OddsRatio_working_2-way'!N359)</f>
        <v>2.1300922235529893</v>
      </c>
      <c r="J360" s="44">
        <f>IF('Log_working_2-way'!$D359="","",A360^('Log_working_2-way'!$D359))</f>
        <v>1.8833614398916756</v>
      </c>
      <c r="K360" s="46">
        <f>IF('Log_working_2-way'!$D359="","",B360^('Log_working_2-way'!$D359))</f>
        <v>2.1320394516231058</v>
      </c>
      <c r="L360" s="53">
        <f t="shared" si="77"/>
        <v>0.5295629820051414</v>
      </c>
      <c r="M360" s="53">
        <f t="shared" si="78"/>
        <v>0.47043701799485865</v>
      </c>
      <c r="N360" s="54">
        <v>457</v>
      </c>
      <c r="O360" s="54">
        <f t="shared" si="79"/>
        <v>207.27322404371586</v>
      </c>
      <c r="P360" s="54">
        <f t="shared" si="80"/>
        <v>235.15533980582529</v>
      </c>
      <c r="Q360" s="54">
        <f t="shared" si="81"/>
        <v>221.84466019417476</v>
      </c>
      <c r="R360" s="54">
        <f t="shared" si="82"/>
        <v>249.72677595628411</v>
      </c>
      <c r="S360" s="55">
        <f t="shared" si="83"/>
        <v>-14.571436150458908</v>
      </c>
      <c r="T360" s="55">
        <f t="shared" si="84"/>
        <v>-14.571436150458823</v>
      </c>
      <c r="U360" t="s">
        <v>226</v>
      </c>
      <c r="V360" t="s">
        <v>404</v>
      </c>
      <c r="W360" t="s">
        <v>231</v>
      </c>
      <c r="X360" t="s">
        <v>521</v>
      </c>
    </row>
    <row r="361" spans="1:24" ht="15" x14ac:dyDescent="0.25">
      <c r="A361">
        <v>1.72</v>
      </c>
      <c r="B361">
        <v>2.21</v>
      </c>
      <c r="C361" s="43">
        <f t="shared" si="85"/>
        <v>3.3884036620014824E-2</v>
      </c>
      <c r="D361" s="44">
        <f>IF(OR($A361="",$B361=""),"",A361*'MPTO_working_2-way'!$G360)</f>
        <v>1.7782805429864255</v>
      </c>
      <c r="E361" s="46">
        <f>IF(OR($A361="",$B361=""),"",B361*'MPTO_working_2-way'!$G360)</f>
        <v>2.2848837209302326</v>
      </c>
      <c r="F361" s="44">
        <f>IF(OR($A361="",$B361=""),"",'MPTO_working_2-way'!D360)</f>
        <v>1.7716256524981358</v>
      </c>
      <c r="G361" s="46">
        <f>IF(OR($A361="",$B361=""),"",'MPTO_working_2-way'!E360)</f>
        <v>2.2959652089876781</v>
      </c>
      <c r="H361" s="44">
        <f>IF(OR($A361="",$B361=""),"",'OddsRatio_working_2-way'!M360)</f>
        <v>1.7713892158398703</v>
      </c>
      <c r="I361" s="44">
        <f>IF(OR($A361="",$B361=""),"",'OddsRatio_working_2-way'!N360)</f>
        <v>2.2963624321753371</v>
      </c>
      <c r="J361" s="44">
        <f>IF('Log_working_2-way'!$D360="","",A361^('Log_working_2-way'!$D360))</f>
        <v>1.7683679149287428</v>
      </c>
      <c r="K361" s="46">
        <f>IF('Log_working_2-way'!$D360="","",B361^('Log_working_2-way'!$D360))</f>
        <v>2.3014598613122459</v>
      </c>
      <c r="L361" s="53">
        <f t="shared" si="77"/>
        <v>0.56234096692111957</v>
      </c>
      <c r="M361" s="53">
        <f t="shared" si="78"/>
        <v>0.43765903307888038</v>
      </c>
      <c r="N361" s="54">
        <v>458</v>
      </c>
      <c r="O361" s="54">
        <f t="shared" si="79"/>
        <v>191.72093023255815</v>
      </c>
      <c r="P361" s="54">
        <f t="shared" si="80"/>
        <v>250.76018099547508</v>
      </c>
      <c r="Q361" s="54">
        <f t="shared" si="81"/>
        <v>207.23981900452489</v>
      </c>
      <c r="R361" s="54">
        <f t="shared" si="82"/>
        <v>266.27906976744185</v>
      </c>
      <c r="S361" s="55">
        <f t="shared" si="83"/>
        <v>-15.518888771966743</v>
      </c>
      <c r="T361" s="55">
        <f t="shared" si="84"/>
        <v>-15.518888771966772</v>
      </c>
      <c r="U361" t="s">
        <v>243</v>
      </c>
      <c r="V361" t="s">
        <v>271</v>
      </c>
      <c r="W361" t="s">
        <v>231</v>
      </c>
      <c r="X361" t="s">
        <v>521</v>
      </c>
    </row>
    <row r="362" spans="1:24" ht="15" x14ac:dyDescent="0.25">
      <c r="A362">
        <v>2.02</v>
      </c>
      <c r="B362">
        <v>1.89</v>
      </c>
      <c r="C362" s="43">
        <f t="shared" si="85"/>
        <v>2.4150034051024338E-2</v>
      </c>
      <c r="D362" s="44">
        <f>IF(OR($A362="",$B362=""),"",A362*'MPTO_working_2-way'!$G361)</f>
        <v>2.0687830687830693</v>
      </c>
      <c r="E362" s="46">
        <f>IF(OR($A362="",$B362=""),"",B362*'MPTO_working_2-way'!$G361)</f>
        <v>1.9356435643564358</v>
      </c>
      <c r="F362" s="44">
        <f>IF(OR($A362="",$B362=""),"",'MPTO_working_2-way'!D361)</f>
        <v>2.0705027387602368</v>
      </c>
      <c r="G362" s="46">
        <f>IF(OR($A362="",$B362=""),"",'MPTO_working_2-way'!E361)</f>
        <v>1.9341405339682862</v>
      </c>
      <c r="H362" s="44">
        <f>IF(OR($A362="",$B362=""),"",'OddsRatio_working_2-way'!M361)</f>
        <v>2.0705453823777571</v>
      </c>
      <c r="I362" s="44">
        <f>IF(OR($A362="",$B362=""),"",'OddsRatio_working_2-way'!N361)</f>
        <v>1.9341033238394147</v>
      </c>
      <c r="J362" s="44">
        <f>IF('Log_working_2-way'!$D361="","",A362^('Log_working_2-way'!$D361))</f>
        <v>2.0713231559049405</v>
      </c>
      <c r="K362" s="46">
        <f>IF('Log_working_2-way'!$D361="","",B362^('Log_working_2-way'!$D361))</f>
        <v>1.9334251710029571</v>
      </c>
      <c r="L362" s="53">
        <f t="shared" si="77"/>
        <v>0.48337595907928377</v>
      </c>
      <c r="M362" s="53">
        <f t="shared" si="78"/>
        <v>0.51662404092071612</v>
      </c>
      <c r="N362" s="54">
        <v>459</v>
      </c>
      <c r="O362" s="54">
        <f t="shared" si="79"/>
        <v>231.77227722772281</v>
      </c>
      <c r="P362" s="54">
        <f t="shared" si="80"/>
        <v>216.14285714285717</v>
      </c>
      <c r="Q362" s="54">
        <f t="shared" si="81"/>
        <v>242.85714285714289</v>
      </c>
      <c r="R362" s="54">
        <f t="shared" si="82"/>
        <v>227.22772277227722</v>
      </c>
      <c r="S362" s="55">
        <f t="shared" si="83"/>
        <v>-11.084865629420079</v>
      </c>
      <c r="T362" s="55">
        <f t="shared" si="84"/>
        <v>-11.084865629420051</v>
      </c>
      <c r="U362" t="s">
        <v>72</v>
      </c>
      <c r="V362" t="s">
        <v>133</v>
      </c>
      <c r="W362" t="s">
        <v>453</v>
      </c>
      <c r="X362" t="s">
        <v>521</v>
      </c>
    </row>
    <row r="363" spans="1:24" ht="15" x14ac:dyDescent="0.25">
      <c r="A363">
        <v>1.82</v>
      </c>
      <c r="B363">
        <v>2.09</v>
      </c>
      <c r="C363" s="43">
        <f t="shared" si="85"/>
        <v>2.7919448972080652E-2</v>
      </c>
      <c r="D363" s="44">
        <f>IF(OR($A363="",$B363=""),"",A363*'MPTO_working_2-way'!$G362)</f>
        <v>1.8708133971291869</v>
      </c>
      <c r="E363" s="46">
        <f>IF(OR($A363="",$B363=""),"",B363*'MPTO_working_2-way'!$G362)</f>
        <v>2.1483516483516483</v>
      </c>
      <c r="F363" s="44">
        <f>IF(OR($A363="",$B363=""),"",'MPTO_working_2-way'!D362)</f>
        <v>1.8674456281604401</v>
      </c>
      <c r="G363" s="46">
        <f>IF(OR($A363="",$B363=""),"",'MPTO_working_2-way'!E362)</f>
        <v>2.152810006225593</v>
      </c>
      <c r="H363" s="44">
        <f>IF(OR($A363="",$B363=""),"",'OddsRatio_working_2-way'!M362)</f>
        <v>1.8673485908108987</v>
      </c>
      <c r="I363" s="44">
        <f>IF(OR($A363="",$B363=""),"",'OddsRatio_working_2-way'!N362)</f>
        <v>2.1529389804681456</v>
      </c>
      <c r="J363" s="44">
        <f>IF('Log_working_2-way'!$D362="","",A363^('Log_working_2-way'!$D362))</f>
        <v>1.8658256434588982</v>
      </c>
      <c r="K363" s="46">
        <f>IF('Log_working_2-way'!$D362="","",B363^('Log_working_2-way'!$D362))</f>
        <v>2.1549669469306498</v>
      </c>
      <c r="L363" s="53">
        <f t="shared" si="77"/>
        <v>0.53452685421994872</v>
      </c>
      <c r="M363" s="53">
        <f t="shared" si="78"/>
        <v>0.46547314578005117</v>
      </c>
      <c r="N363" s="54">
        <v>460</v>
      </c>
      <c r="O363" s="54">
        <f t="shared" si="79"/>
        <v>207.25274725274724</v>
      </c>
      <c r="P363" s="54">
        <f t="shared" si="80"/>
        <v>239.90430622009572</v>
      </c>
      <c r="Q363" s="54">
        <f t="shared" si="81"/>
        <v>220.09569377990434</v>
      </c>
      <c r="R363" s="54">
        <f t="shared" si="82"/>
        <v>252.74725274725273</v>
      </c>
      <c r="S363" s="55">
        <f t="shared" si="83"/>
        <v>-12.842946527157096</v>
      </c>
      <c r="T363" s="55">
        <f t="shared" si="84"/>
        <v>-12.842946527157011</v>
      </c>
      <c r="U363" t="s">
        <v>136</v>
      </c>
      <c r="V363" t="s">
        <v>39</v>
      </c>
      <c r="W363" t="s">
        <v>453</v>
      </c>
      <c r="X363" t="s">
        <v>521</v>
      </c>
    </row>
    <row r="364" spans="1:24" ht="15" x14ac:dyDescent="0.25">
      <c r="A364">
        <v>1.78</v>
      </c>
      <c r="B364">
        <v>2.14</v>
      </c>
      <c r="C364" s="43">
        <f t="shared" si="85"/>
        <v>2.908747243515708E-2</v>
      </c>
      <c r="D364" s="44">
        <f>IF(OR($A364="",$B364=""),"",A364*'MPTO_working_2-way'!$G363)</f>
        <v>1.8317757009345796</v>
      </c>
      <c r="E364" s="46">
        <f>IF(OR($A364="",$B364=""),"",B364*'MPTO_working_2-way'!$G363)</f>
        <v>2.2022471910112364</v>
      </c>
      <c r="F364" s="44">
        <f>IF(OR($A364="",$B364=""),"",'MPTO_working_2-way'!D363)</f>
        <v>1.8273049985608751</v>
      </c>
      <c r="G364" s="46">
        <f>IF(OR($A364="",$B364=""),"",'MPTO_working_2-way'!E363)</f>
        <v>2.2087440565928333</v>
      </c>
      <c r="H364" s="44">
        <f>IF(OR($A364="",$B364=""),"",'OddsRatio_working_2-way'!M363)</f>
        <v>1.8271701918685113</v>
      </c>
      <c r="I364" s="44">
        <f>IF(OR($A364="",$B364=""),"",'OddsRatio_working_2-way'!N363)</f>
        <v>2.2089410496539781</v>
      </c>
      <c r="J364" s="44">
        <f>IF('Log_working_2-way'!$D363="","",A364^('Log_working_2-way'!$D363))</f>
        <v>1.8251471689098502</v>
      </c>
      <c r="K364" s="46">
        <f>IF('Log_working_2-way'!$D363="","",B364^('Log_working_2-way'!$D363))</f>
        <v>2.2119050245559748</v>
      </c>
      <c r="L364" s="53">
        <f t="shared" ref="L364:L418" si="86">(1/D364)</f>
        <v>0.54591836734693866</v>
      </c>
      <c r="M364" s="53">
        <f t="shared" ref="M364:M418" si="87">(1/E364)</f>
        <v>0.45408163265306112</v>
      </c>
      <c r="N364" s="54">
        <v>461</v>
      </c>
      <c r="O364" s="54">
        <f t="shared" ref="O364:O418" si="88">(1/A364)*((N364*A364)-N364)</f>
        <v>202.01123595505621</v>
      </c>
      <c r="P364" s="54">
        <f t="shared" ref="P364:P418" si="89">(1/B364)*((N364*B364)-N364)</f>
        <v>245.57943925233647</v>
      </c>
      <c r="Q364" s="54">
        <f t="shared" ref="Q364:Q418" si="90">(1/B364)*N364</f>
        <v>215.42056074766356</v>
      </c>
      <c r="R364" s="54">
        <f t="shared" ref="R364:R418" si="91">(1/A364)*N364</f>
        <v>258.98876404494382</v>
      </c>
      <c r="S364" s="55">
        <f t="shared" ref="S364:S418" si="92">O364-Q364</f>
        <v>-13.40932479260735</v>
      </c>
      <c r="T364" s="55">
        <f t="shared" ref="T364:T418" si="93">P364-R364</f>
        <v>-13.40932479260735</v>
      </c>
      <c r="U364" t="s">
        <v>38</v>
      </c>
      <c r="V364" t="s">
        <v>68</v>
      </c>
      <c r="W364" t="s">
        <v>453</v>
      </c>
      <c r="X364" t="s">
        <v>521</v>
      </c>
    </row>
    <row r="365" spans="1:24" ht="15" x14ac:dyDescent="0.25">
      <c r="A365">
        <v>1.58</v>
      </c>
      <c r="B365">
        <v>2.5099999999999998</v>
      </c>
      <c r="C365" s="43">
        <f t="shared" si="85"/>
        <v>3.1317766907055233E-2</v>
      </c>
      <c r="D365" s="44">
        <f>IF(OR($A365="",$B365=""),"",A365*'MPTO_working_2-way'!$G364)</f>
        <v>1.6294820717131473</v>
      </c>
      <c r="E365" s="46">
        <f>IF(OR($A365="",$B365=""),"",B365*'MPTO_working_2-way'!$G364)</f>
        <v>2.5886075949367084</v>
      </c>
      <c r="F365" s="44">
        <f>IF(OR($A365="",$B365=""),"",'MPTO_working_2-way'!D364)</f>
        <v>1.6200825197107724</v>
      </c>
      <c r="G365" s="46">
        <f>IF(OR($A365="",$B365=""),"",'MPTO_working_2-way'!E364)</f>
        <v>2.6126885829105997</v>
      </c>
      <c r="H365" s="44">
        <f>IF(OR($A365="",$B365=""),"",'OddsRatio_working_2-way'!M364)</f>
        <v>1.6197628258171834</v>
      </c>
      <c r="I365" s="44">
        <f>IF(OR($A365="",$B365=""),"",'OddsRatio_working_2-way'!N364)</f>
        <v>2.61352046031715</v>
      </c>
      <c r="J365" s="44">
        <f>IF('Log_working_2-way'!$D364="","",A365^('Log_working_2-way'!$D364))</f>
        <v>1.6154906063262049</v>
      </c>
      <c r="K365" s="46">
        <f>IF('Log_working_2-way'!$D364="","",B365^('Log_working_2-way'!$D364))</f>
        <v>2.6247201658670791</v>
      </c>
      <c r="L365" s="53">
        <f t="shared" si="86"/>
        <v>0.61369193154034229</v>
      </c>
      <c r="M365" s="53">
        <f t="shared" si="87"/>
        <v>0.38630806845965776</v>
      </c>
      <c r="N365" s="54">
        <v>462</v>
      </c>
      <c r="O365" s="54">
        <f t="shared" si="88"/>
        <v>169.59493670886076</v>
      </c>
      <c r="P365" s="54">
        <f t="shared" si="89"/>
        <v>277.93625498007964</v>
      </c>
      <c r="Q365" s="54">
        <f t="shared" si="90"/>
        <v>184.06374501992033</v>
      </c>
      <c r="R365" s="54">
        <f t="shared" si="91"/>
        <v>292.40506329113919</v>
      </c>
      <c r="S365" s="55">
        <f t="shared" si="92"/>
        <v>-14.468808311059576</v>
      </c>
      <c r="T365" s="55">
        <f t="shared" si="93"/>
        <v>-14.468808311059547</v>
      </c>
      <c r="U365" t="s">
        <v>137</v>
      </c>
      <c r="V365" t="s">
        <v>69</v>
      </c>
      <c r="W365" t="s">
        <v>453</v>
      </c>
      <c r="X365" t="s">
        <v>521</v>
      </c>
    </row>
    <row r="366" spans="1:24" ht="15" x14ac:dyDescent="0.25">
      <c r="A366">
        <v>2.16</v>
      </c>
      <c r="B366">
        <v>1.72</v>
      </c>
      <c r="C366" s="43">
        <f t="shared" si="85"/>
        <v>4.4358311800172245E-2</v>
      </c>
      <c r="D366" s="44">
        <f>IF(OR($A366="",$B366=""),"",A366*'MPTO_working_2-way'!$G365)</f>
        <v>2.2558139534883721</v>
      </c>
      <c r="E366" s="46">
        <f>IF(OR($A366="",$B366=""),"",B366*'MPTO_working_2-way'!$G365)</f>
        <v>1.7962962962962963</v>
      </c>
      <c r="F366" s="44">
        <f>IF(OR($A366="",$B366=""),"",'MPTO_working_2-way'!D365)</f>
        <v>2.2686858817782118</v>
      </c>
      <c r="G366" s="46">
        <f>IF(OR($A366="",$B366=""),"",'MPTO_working_2-way'!E365)</f>
        <v>1.7882171736619177</v>
      </c>
      <c r="H366" s="44">
        <f>IF(OR($A366="",$B366=""),"",'OddsRatio_working_2-way'!M365)</f>
        <v>2.2692955176439846</v>
      </c>
      <c r="I366" s="44">
        <f>IF(OR($A366="",$B366=""),"",'OddsRatio_working_2-way'!N365)</f>
        <v>1.7878385971583355</v>
      </c>
      <c r="J366" s="44">
        <f>IF('Log_working_2-way'!$D365="","",A366^('Log_working_2-way'!$D365))</f>
        <v>2.2752758866273552</v>
      </c>
      <c r="K366" s="46">
        <f>IF('Log_working_2-way'!$D365="","",B366^('Log_working_2-way'!$D365))</f>
        <v>1.7841440510917015</v>
      </c>
      <c r="L366" s="53">
        <f t="shared" si="86"/>
        <v>0.44329896907216493</v>
      </c>
      <c r="M366" s="53">
        <f t="shared" si="87"/>
        <v>0.55670103092783507</v>
      </c>
      <c r="N366" s="54">
        <v>463</v>
      </c>
      <c r="O366" s="54">
        <f t="shared" si="88"/>
        <v>248.64814814814815</v>
      </c>
      <c r="P366" s="54">
        <f t="shared" si="89"/>
        <v>193.81395348837211</v>
      </c>
      <c r="Q366" s="54">
        <f t="shared" si="90"/>
        <v>269.18604651162792</v>
      </c>
      <c r="R366" s="54">
        <f t="shared" si="91"/>
        <v>214.35185185185182</v>
      </c>
      <c r="S366" s="55">
        <f t="shared" si="92"/>
        <v>-20.537898363479769</v>
      </c>
      <c r="T366" s="55">
        <f t="shared" si="93"/>
        <v>-20.537898363479712</v>
      </c>
      <c r="U366" t="s">
        <v>502</v>
      </c>
      <c r="V366" t="s">
        <v>495</v>
      </c>
      <c r="W366" t="s">
        <v>449</v>
      </c>
      <c r="X366" t="s">
        <v>521</v>
      </c>
    </row>
    <row r="367" spans="1:24" ht="15" x14ac:dyDescent="0.25">
      <c r="A367">
        <v>2.08</v>
      </c>
      <c r="B367">
        <v>1.84</v>
      </c>
      <c r="C367" s="43">
        <f t="shared" si="85"/>
        <v>2.4247491638795804E-2</v>
      </c>
      <c r="D367" s="44">
        <f>IF(OR($A367="",$B367=""),"",A367*'MPTO_working_2-way'!$G366)</f>
        <v>2.1304347826086953</v>
      </c>
      <c r="E367" s="46">
        <f>IF(OR($A367="",$B367=""),"",B367*'MPTO_working_2-way'!$G366)</f>
        <v>1.8846153846153844</v>
      </c>
      <c r="F367" s="44">
        <f>IF(OR($A367="",$B367=""),"",'MPTO_working_2-way'!D366)</f>
        <v>2.1338090990187331</v>
      </c>
      <c r="G367" s="46">
        <f>IF(OR($A367="",$B367=""),"",'MPTO_working_2-way'!E366)</f>
        <v>1.8819826907946497</v>
      </c>
      <c r="H367" s="44">
        <f>IF(OR($A367="",$B367=""),"",'OddsRatio_working_2-way'!M366)</f>
        <v>2.1338934190276815</v>
      </c>
      <c r="I367" s="44">
        <f>IF(OR($A367="",$B367=""),"",'OddsRatio_working_2-way'!N366)</f>
        <v>1.8819171036881968</v>
      </c>
      <c r="J367" s="44">
        <f>IF('Log_working_2-way'!$D366="","",A367^('Log_working_2-way'!$D366))</f>
        <v>2.1354221138982008</v>
      </c>
      <c r="K367" s="46">
        <f>IF('Log_working_2-way'!$D366="","",B367^('Log_working_2-way'!$D366))</f>
        <v>1.8807297195989381</v>
      </c>
      <c r="L367" s="53">
        <f t="shared" si="86"/>
        <v>0.46938775510204089</v>
      </c>
      <c r="M367" s="53">
        <f t="shared" si="87"/>
        <v>0.53061224489795922</v>
      </c>
      <c r="N367" s="54">
        <v>464</v>
      </c>
      <c r="O367" s="54">
        <f t="shared" si="88"/>
        <v>240.92307692307691</v>
      </c>
      <c r="P367" s="54">
        <f t="shared" si="89"/>
        <v>211.82608695652172</v>
      </c>
      <c r="Q367" s="54">
        <f t="shared" si="90"/>
        <v>252.17391304347825</v>
      </c>
      <c r="R367" s="54">
        <f t="shared" si="91"/>
        <v>223.07692307692307</v>
      </c>
      <c r="S367" s="55">
        <f t="shared" si="92"/>
        <v>-11.250836120401345</v>
      </c>
      <c r="T367" s="55">
        <f t="shared" si="93"/>
        <v>-11.250836120401345</v>
      </c>
      <c r="U367" t="s">
        <v>327</v>
      </c>
      <c r="V367" t="s">
        <v>330</v>
      </c>
      <c r="W367" t="s">
        <v>450</v>
      </c>
      <c r="X367" t="s">
        <v>521</v>
      </c>
    </row>
    <row r="368" spans="1:24" ht="15" x14ac:dyDescent="0.25">
      <c r="A368">
        <v>1.92</v>
      </c>
      <c r="B368">
        <v>1.99</v>
      </c>
      <c r="C368" s="43">
        <f t="shared" si="85"/>
        <v>2.3345896147403788E-2</v>
      </c>
      <c r="D368" s="44">
        <f>IF(OR($A368="",$B368=""),"",A368*'MPTO_working_2-way'!$G367)</f>
        <v>1.9648241206030153</v>
      </c>
      <c r="E368" s="46">
        <f>IF(OR($A368="",$B368=""),"",B368*'MPTO_working_2-way'!$G367)</f>
        <v>2.0364583333333335</v>
      </c>
      <c r="F368" s="44">
        <f>IF(OR($A368="",$B368=""),"",'MPTO_working_2-way'!D367)</f>
        <v>1.9640176827387685</v>
      </c>
      <c r="G368" s="46">
        <f>IF(OR($A368="",$B368=""),"",'MPTO_working_2-way'!E367)</f>
        <v>2.0373253705876082</v>
      </c>
      <c r="H368" s="44">
        <f>IF(OR($A368="",$B368=""),"",'OddsRatio_working_2-way'!M367)</f>
        <v>1.9639984073082948</v>
      </c>
      <c r="I368" s="44">
        <f>IF(OR($A368="",$B368=""),"",'OddsRatio_working_2-way'!N367)</f>
        <v>2.0373461122121879</v>
      </c>
      <c r="J368" s="44">
        <f>IF('Log_working_2-way'!$D367="","",A368^('Log_working_2-way'!$D367))</f>
        <v>1.9636346459170313</v>
      </c>
      <c r="K368" s="46">
        <f>IF('Log_working_2-way'!$D367="","",B368^('Log_working_2-way'!$D367))</f>
        <v>2.0377376988644484</v>
      </c>
      <c r="L368" s="53">
        <f t="shared" si="86"/>
        <v>0.50895140664961636</v>
      </c>
      <c r="M368" s="53">
        <f t="shared" si="87"/>
        <v>0.49104859335038359</v>
      </c>
      <c r="N368" s="54">
        <v>465</v>
      </c>
      <c r="O368" s="54">
        <f t="shared" si="88"/>
        <v>222.8125</v>
      </c>
      <c r="P368" s="54">
        <f t="shared" si="89"/>
        <v>231.33165829145727</v>
      </c>
      <c r="Q368" s="54">
        <f t="shared" si="90"/>
        <v>233.6683417085427</v>
      </c>
      <c r="R368" s="54">
        <f t="shared" si="91"/>
        <v>242.18750000000003</v>
      </c>
      <c r="S368" s="55">
        <f t="shared" si="92"/>
        <v>-10.855841708542698</v>
      </c>
      <c r="T368" s="55">
        <f t="shared" si="93"/>
        <v>-10.855841708542755</v>
      </c>
      <c r="U368" t="s">
        <v>328</v>
      </c>
      <c r="V368" t="s">
        <v>416</v>
      </c>
      <c r="W368" t="s">
        <v>450</v>
      </c>
      <c r="X368" t="s">
        <v>521</v>
      </c>
    </row>
    <row r="369" spans="1:24" ht="15" x14ac:dyDescent="0.25">
      <c r="A369">
        <v>2.33</v>
      </c>
      <c r="B369">
        <v>1.67</v>
      </c>
      <c r="C369" s="43">
        <f t="shared" si="85"/>
        <v>2.7986944565804084E-2</v>
      </c>
      <c r="D369" s="44">
        <f>IF(OR($A369="",$B369=""),"",A369*'MPTO_working_2-way'!$G368)</f>
        <v>2.3952095808383236</v>
      </c>
      <c r="E369" s="46">
        <f>IF(OR($A369="",$B369=""),"",B369*'MPTO_working_2-way'!$G368)</f>
        <v>1.7167381974248928</v>
      </c>
      <c r="F369" s="44">
        <f>IF(OR($A369="",$B369=""),"",'MPTO_working_2-way'!D368)</f>
        <v>2.4085296029216061</v>
      </c>
      <c r="G369" s="46">
        <f>IF(OR($A369="",$B369=""),"",'MPTO_working_2-way'!E368)</f>
        <v>1.7099602293950913</v>
      </c>
      <c r="H369" s="44">
        <f>IF(OR($A369="",$B369=""),"",'OddsRatio_working_2-way'!M368)</f>
        <v>2.408926764195241</v>
      </c>
      <c r="I369" s="44">
        <f>IF(OR($A369="",$B369=""),"",'OddsRatio_working_2-way'!N368)</f>
        <v>1.7097600992562489</v>
      </c>
      <c r="J369" s="44">
        <f>IF('Log_working_2-way'!$D368="","",A369^('Log_working_2-way'!$D368))</f>
        <v>2.4150421151239718</v>
      </c>
      <c r="K369" s="46">
        <f>IF('Log_working_2-way'!$D368="","",B369^('Log_working_2-way'!$D368))</f>
        <v>1.7066927473832643</v>
      </c>
      <c r="L369" s="53">
        <f t="shared" si="86"/>
        <v>0.41749999999999998</v>
      </c>
      <c r="M369" s="53">
        <f t="shared" si="87"/>
        <v>0.58250000000000002</v>
      </c>
      <c r="N369" s="54">
        <v>466</v>
      </c>
      <c r="O369" s="54">
        <f t="shared" si="88"/>
        <v>266</v>
      </c>
      <c r="P369" s="54">
        <f t="shared" si="89"/>
        <v>186.95808383233529</v>
      </c>
      <c r="Q369" s="54">
        <f t="shared" si="90"/>
        <v>279.04191616766468</v>
      </c>
      <c r="R369" s="54">
        <f t="shared" si="91"/>
        <v>200</v>
      </c>
      <c r="S369" s="55">
        <f t="shared" si="92"/>
        <v>-13.041916167664681</v>
      </c>
      <c r="T369" s="55">
        <f t="shared" si="93"/>
        <v>-13.041916167664709</v>
      </c>
      <c r="U369" t="s">
        <v>405</v>
      </c>
      <c r="V369" t="s">
        <v>410</v>
      </c>
      <c r="W369" t="s">
        <v>450</v>
      </c>
      <c r="X369" t="s">
        <v>521</v>
      </c>
    </row>
    <row r="370" spans="1:24" ht="15" x14ac:dyDescent="0.25">
      <c r="A370">
        <v>2.0099999999999998</v>
      </c>
      <c r="B370">
        <v>1.9</v>
      </c>
      <c r="C370" s="43">
        <f t="shared" si="85"/>
        <v>2.3828227284629522E-2</v>
      </c>
      <c r="D370" s="44">
        <f>IF(OR($A370="",$B370=""),"",A370*'MPTO_working_2-way'!$G369)</f>
        <v>2.0578947368421052</v>
      </c>
      <c r="E370" s="46">
        <f>IF(OR($A370="",$B370=""),"",B370*'MPTO_working_2-way'!$G369)</f>
        <v>1.9452736318407959</v>
      </c>
      <c r="F370" s="44">
        <f>IF(OR($A370="",$B370=""),"",'MPTO_working_2-way'!D369)</f>
        <v>2.05931517929361</v>
      </c>
      <c r="G370" s="46">
        <f>IF(OR($A370="",$B370=""),"",'MPTO_working_2-way'!E369)</f>
        <v>1.9440061084245355</v>
      </c>
      <c r="H370" s="44">
        <f>IF(OR($A370="",$B370=""),"",'OddsRatio_working_2-way'!M369)</f>
        <v>2.0593499054713802</v>
      </c>
      <c r="I370" s="44">
        <f>IF(OR($A370="",$B370=""),"",'OddsRatio_working_2-way'!N369)</f>
        <v>1.9439751632913294</v>
      </c>
      <c r="J370" s="44">
        <f>IF('Log_working_2-way'!$D369="","",A370^('Log_working_2-way'!$D369))</f>
        <v>2.0599919987911819</v>
      </c>
      <c r="K370" s="46">
        <f>IF('Log_working_2-way'!$D369="","",B370^('Log_working_2-way'!$D369))</f>
        <v>1.9434033475162076</v>
      </c>
      <c r="L370" s="53">
        <f t="shared" si="86"/>
        <v>0.48593350383631717</v>
      </c>
      <c r="M370" s="53">
        <f t="shared" si="87"/>
        <v>0.51406649616368294</v>
      </c>
      <c r="N370" s="54">
        <v>467</v>
      </c>
      <c r="O370" s="54">
        <f t="shared" si="88"/>
        <v>234.66169154228851</v>
      </c>
      <c r="P370" s="54">
        <f t="shared" si="89"/>
        <v>221.21052631578945</v>
      </c>
      <c r="Q370" s="54">
        <f t="shared" si="90"/>
        <v>245.78947368421052</v>
      </c>
      <c r="R370" s="54">
        <f t="shared" si="91"/>
        <v>232.33830845771146</v>
      </c>
      <c r="S370" s="55">
        <f t="shared" si="92"/>
        <v>-11.127782141922012</v>
      </c>
      <c r="T370" s="55">
        <f t="shared" si="93"/>
        <v>-11.127782141922012</v>
      </c>
      <c r="U370" t="s">
        <v>408</v>
      </c>
      <c r="V370" t="s">
        <v>248</v>
      </c>
      <c r="W370" t="s">
        <v>450</v>
      </c>
      <c r="X370" t="s">
        <v>521</v>
      </c>
    </row>
    <row r="371" spans="1:24" ht="15" x14ac:dyDescent="0.25">
      <c r="A371">
        <v>2.29</v>
      </c>
      <c r="B371">
        <v>1.68</v>
      </c>
      <c r="C371" s="43">
        <f t="shared" si="85"/>
        <v>3.1919317945518833E-2</v>
      </c>
      <c r="D371" s="44">
        <f>IF(OR($A371="",$B371=""),"",A371*'MPTO_working_2-way'!$G370)</f>
        <v>2.3630952380952381</v>
      </c>
      <c r="E371" s="46">
        <f>IF(OR($A371="",$B371=""),"",B371*'MPTO_working_2-way'!$G370)</f>
        <v>1.7336244541484715</v>
      </c>
      <c r="F371" s="44">
        <f>IF(OR($A371="",$B371=""),"",'MPTO_working_2-way'!D370)</f>
        <v>2.3768688990485605</v>
      </c>
      <c r="G371" s="46">
        <f>IF(OR($A371="",$B371=""),"",'MPTO_working_2-way'!E370)</f>
        <v>1.7262855604415328</v>
      </c>
      <c r="H371" s="44">
        <f>IF(OR($A371="",$B371=""),"",'OddsRatio_working_2-way'!M370)</f>
        <v>2.3773375851727168</v>
      </c>
      <c r="I371" s="44">
        <f>IF(OR($A371="",$B371=""),"",'OddsRatio_working_2-way'!N370)</f>
        <v>1.7260384169902692</v>
      </c>
      <c r="J371" s="44">
        <f>IF('Log_working_2-way'!$D370="","",A371^('Log_working_2-way'!$D370))</f>
        <v>2.3836811049586637</v>
      </c>
      <c r="K371" s="46">
        <f>IF('Log_working_2-way'!$D370="","",B371^('Log_working_2-way'!$D370))</f>
        <v>1.7227098761530257</v>
      </c>
      <c r="L371" s="53">
        <f t="shared" si="86"/>
        <v>0.42317380352644834</v>
      </c>
      <c r="M371" s="53">
        <f t="shared" si="87"/>
        <v>0.57682619647355171</v>
      </c>
      <c r="N371" s="54">
        <v>468</v>
      </c>
      <c r="O371" s="54">
        <f t="shared" si="88"/>
        <v>263.63318777292579</v>
      </c>
      <c r="P371" s="54">
        <f t="shared" si="89"/>
        <v>189.42857142857144</v>
      </c>
      <c r="Q371" s="54">
        <f t="shared" si="90"/>
        <v>278.57142857142856</v>
      </c>
      <c r="R371" s="54">
        <f t="shared" si="91"/>
        <v>204.36681222707423</v>
      </c>
      <c r="S371" s="55">
        <f t="shared" si="92"/>
        <v>-14.938240798502761</v>
      </c>
      <c r="T371" s="55">
        <f t="shared" si="93"/>
        <v>-14.93824079850279</v>
      </c>
      <c r="U371" t="s">
        <v>413</v>
      </c>
      <c r="V371" t="s">
        <v>407</v>
      </c>
      <c r="W371" t="s">
        <v>450</v>
      </c>
      <c r="X371" t="s">
        <v>521</v>
      </c>
    </row>
    <row r="372" spans="1:24" ht="15" x14ac:dyDescent="0.25">
      <c r="A372">
        <v>2.2799999999999998</v>
      </c>
      <c r="B372">
        <v>1.69</v>
      </c>
      <c r="C372" s="43">
        <f t="shared" si="85"/>
        <v>3.0312467559431067E-2</v>
      </c>
      <c r="D372" s="44">
        <f>IF(OR($A372="",$B372=""),"",A372*'MPTO_working_2-way'!$G371)</f>
        <v>2.3491124260355027</v>
      </c>
      <c r="E372" s="46">
        <f>IF(OR($A372="",$B372=""),"",B372*'MPTO_working_2-way'!$G371)</f>
        <v>1.7412280701754383</v>
      </c>
      <c r="F372" s="44">
        <f>IF(OR($A372="",$B372=""),"",'MPTO_working_2-way'!D371)</f>
        <v>2.3616082373130669</v>
      </c>
      <c r="G372" s="46">
        <f>IF(OR($A372="",$B372=""),"",'MPTO_working_2-way'!E371)</f>
        <v>1.7344256391789699</v>
      </c>
      <c r="H372" s="44">
        <f>IF(OR($A372="",$B372=""),"",'OddsRatio_working_2-way'!M371)</f>
        <v>2.3620104492139973</v>
      </c>
      <c r="I372" s="44">
        <f>IF(OR($A372="",$B372=""),"",'OddsRatio_working_2-way'!N371)</f>
        <v>1.7342087577794201</v>
      </c>
      <c r="J372" s="44">
        <f>IF('Log_working_2-way'!$D371="","",A372^('Log_working_2-way'!$D371))</f>
        <v>2.3677515095728476</v>
      </c>
      <c r="K372" s="46">
        <f>IF('Log_working_2-way'!$D371="","",B372^('Log_working_2-way'!$D371))</f>
        <v>1.7311269576388733</v>
      </c>
      <c r="L372" s="53">
        <f t="shared" si="86"/>
        <v>0.42569269521410585</v>
      </c>
      <c r="M372" s="53">
        <f t="shared" si="87"/>
        <v>0.57430730478589431</v>
      </c>
      <c r="N372" s="54">
        <v>469</v>
      </c>
      <c r="O372" s="54">
        <f t="shared" si="88"/>
        <v>263.29824561403507</v>
      </c>
      <c r="P372" s="54">
        <f t="shared" si="89"/>
        <v>191.48520710059174</v>
      </c>
      <c r="Q372" s="54">
        <f t="shared" si="90"/>
        <v>277.51479289940829</v>
      </c>
      <c r="R372" s="54">
        <f t="shared" si="91"/>
        <v>205.70175438596493</v>
      </c>
      <c r="S372" s="55">
        <f t="shared" si="92"/>
        <v>-14.216547285373224</v>
      </c>
      <c r="T372" s="55">
        <f t="shared" si="93"/>
        <v>-14.216547285373196</v>
      </c>
      <c r="U372" t="s">
        <v>411</v>
      </c>
      <c r="V372" t="s">
        <v>415</v>
      </c>
      <c r="W372" t="s">
        <v>450</v>
      </c>
      <c r="X372" t="s">
        <v>521</v>
      </c>
    </row>
    <row r="373" spans="1:24" ht="15" x14ac:dyDescent="0.25">
      <c r="A373">
        <v>1.43</v>
      </c>
      <c r="B373">
        <v>2.98</v>
      </c>
      <c r="C373" s="43">
        <f t="shared" si="85"/>
        <v>3.4871169099357058E-2</v>
      </c>
      <c r="D373" s="44">
        <f>IF(OR($A373="",$B373=""),"",A373*'MPTO_working_2-way'!$G372)</f>
        <v>1.4798657718120805</v>
      </c>
      <c r="E373" s="46">
        <f>IF(OR($A373="",$B373=""),"",B373*'MPTO_working_2-way'!$G372)</f>
        <v>3.0839160839160842</v>
      </c>
      <c r="F373" s="44">
        <f>IF(OR($A373="",$B373=""),"",'MPTO_working_2-way'!D372)</f>
        <v>1.4665657156623189</v>
      </c>
      <c r="G373" s="46">
        <f>IF(OR($A373="",$B373=""),"",'MPTO_working_2-way'!E372)</f>
        <v>3.1433207936859189</v>
      </c>
      <c r="H373" s="44">
        <f>IF(OR($A373="",$B373=""),"",'OddsRatio_working_2-way'!M372)</f>
        <v>1.4660168636130213</v>
      </c>
      <c r="I373" s="44">
        <f>IF(OR($A373="",$B373=""),"",'OddsRatio_working_2-way'!N372)</f>
        <v>3.1458450929157724</v>
      </c>
      <c r="J373" s="44">
        <f>IF('Log_working_2-way'!$D372="","",A373^('Log_working_2-way'!$D372))</f>
        <v>1.4599047160471825</v>
      </c>
      <c r="K373" s="46">
        <f>IF('Log_working_2-way'!$D372="","",B373^('Log_working_2-way'!$D372))</f>
        <v>3.1743634390061923</v>
      </c>
      <c r="L373" s="53">
        <f t="shared" si="86"/>
        <v>0.67573696145124718</v>
      </c>
      <c r="M373" s="53">
        <f t="shared" si="87"/>
        <v>0.32426303854875282</v>
      </c>
      <c r="N373" s="54">
        <v>470</v>
      </c>
      <c r="O373" s="54">
        <f t="shared" si="88"/>
        <v>141.32867132867136</v>
      </c>
      <c r="P373" s="54">
        <f t="shared" si="89"/>
        <v>312.28187919463085</v>
      </c>
      <c r="Q373" s="54">
        <f t="shared" si="90"/>
        <v>157.71812080536913</v>
      </c>
      <c r="R373" s="54">
        <f t="shared" si="91"/>
        <v>328.67132867132869</v>
      </c>
      <c r="S373" s="55">
        <f t="shared" si="92"/>
        <v>-16.389449476697763</v>
      </c>
      <c r="T373" s="55">
        <f t="shared" si="93"/>
        <v>-16.389449476697848</v>
      </c>
      <c r="U373" t="s">
        <v>412</v>
      </c>
      <c r="V373" t="s">
        <v>418</v>
      </c>
      <c r="W373" t="s">
        <v>450</v>
      </c>
      <c r="X373" t="s">
        <v>521</v>
      </c>
    </row>
    <row r="374" spans="1:24" ht="15" x14ac:dyDescent="0.25">
      <c r="A374">
        <v>1.74</v>
      </c>
      <c r="B374">
        <v>2.08</v>
      </c>
      <c r="C374" s="43">
        <f t="shared" si="85"/>
        <v>5.5481874447391721E-2</v>
      </c>
      <c r="D374" s="44">
        <f>IF(OR($A374="",$B374=""),"",A374*'MPTO_working_2-way'!$G373)</f>
        <v>1.8365384615384617</v>
      </c>
      <c r="E374" s="46">
        <f>IF(OR($A374="",$B374=""),"",B374*'MPTO_working_2-way'!$G373)</f>
        <v>2.195402298850575</v>
      </c>
      <c r="F374" s="44">
        <f>IF(OR($A374="",$B374=""),"",'MPTO_working_2-way'!D373)</f>
        <v>1.8282481309355427</v>
      </c>
      <c r="G374" s="46">
        <f>IF(OR($A374="",$B374=""),"",'MPTO_working_2-way'!E373)</f>
        <v>2.2073676506464994</v>
      </c>
      <c r="H374" s="44">
        <f>IF(OR($A374="",$B374=""),"",'OddsRatio_working_2-way'!M373)</f>
        <v>1.8277591347639637</v>
      </c>
      <c r="I374" s="44">
        <f>IF(OR($A374="",$B374=""),"",'OddsRatio_working_2-way'!N373)</f>
        <v>2.2080808993852443</v>
      </c>
      <c r="J374" s="44">
        <f>IF('Log_working_2-way'!$D373="","",A374^('Log_working_2-way'!$D373))</f>
        <v>1.823934898859128</v>
      </c>
      <c r="K374" s="46">
        <f>IF('Log_working_2-way'!$D373="","",B374^('Log_working_2-way'!$D373))</f>
        <v>2.2136881219405091</v>
      </c>
      <c r="L374" s="53">
        <f t="shared" si="86"/>
        <v>0.54450261780104703</v>
      </c>
      <c r="M374" s="53">
        <f t="shared" si="87"/>
        <v>0.4554973821989528</v>
      </c>
      <c r="N374" s="54">
        <v>471</v>
      </c>
      <c r="O374" s="54">
        <f t="shared" si="88"/>
        <v>200.31034482758616</v>
      </c>
      <c r="P374" s="54">
        <f t="shared" si="89"/>
        <v>244.55769230769232</v>
      </c>
      <c r="Q374" s="54">
        <f t="shared" si="90"/>
        <v>226.44230769230768</v>
      </c>
      <c r="R374" s="54">
        <f t="shared" si="91"/>
        <v>270.68965517241378</v>
      </c>
      <c r="S374" s="55">
        <f t="shared" si="92"/>
        <v>-26.131962864721515</v>
      </c>
      <c r="T374" s="55">
        <f t="shared" si="93"/>
        <v>-26.131962864721459</v>
      </c>
      <c r="U374" t="s">
        <v>90</v>
      </c>
      <c r="V374" t="s">
        <v>354</v>
      </c>
      <c r="W374" t="s">
        <v>457</v>
      </c>
      <c r="X374" t="s">
        <v>521</v>
      </c>
    </row>
    <row r="375" spans="1:24" ht="15" x14ac:dyDescent="0.25">
      <c r="A375">
        <v>2.38</v>
      </c>
      <c r="B375">
        <v>1.58</v>
      </c>
      <c r="C375" s="43">
        <f t="shared" si="85"/>
        <v>5.3079459631953929E-2</v>
      </c>
      <c r="D375" s="44">
        <f>IF(OR($A375="",$B375=""),"",A375*'MPTO_working_2-way'!$G374)</f>
        <v>2.5063291139240502</v>
      </c>
      <c r="E375" s="46">
        <f>IF(OR($A375="",$B375=""),"",B375*'MPTO_working_2-way'!$G374)</f>
        <v>1.6638655462184873</v>
      </c>
      <c r="F375" s="44">
        <f>IF(OR($A375="",$B375=""),"",'MPTO_working_2-way'!D374)</f>
        <v>2.5404675043912981</v>
      </c>
      <c r="G375" s="46">
        <f>IF(OR($A375="",$B375=""),"",'MPTO_working_2-way'!E374)</f>
        <v>1.6491535830190334</v>
      </c>
      <c r="H375" s="44">
        <f>IF(OR($A375="",$B375=""),"",'OddsRatio_working_2-way'!M374)</f>
        <v>2.5425013273341408</v>
      </c>
      <c r="I375" s="44">
        <f>IF(OR($A375="",$B375=""),"",'OddsRatio_working_2-way'!N374)</f>
        <v>1.648297659314349</v>
      </c>
      <c r="J375" s="44">
        <f>IF('Log_working_2-way'!$D374="","",A375^('Log_working_2-way'!$D374))</f>
        <v>2.5587645597566064</v>
      </c>
      <c r="K375" s="46">
        <f>IF('Log_working_2-way'!$D374="","",B375^('Log_working_2-way'!$D374))</f>
        <v>1.6415337029172934</v>
      </c>
      <c r="L375" s="53">
        <f t="shared" si="86"/>
        <v>0.39898989898989906</v>
      </c>
      <c r="M375" s="53">
        <f t="shared" si="87"/>
        <v>0.60101010101010111</v>
      </c>
      <c r="N375" s="54">
        <v>472</v>
      </c>
      <c r="O375" s="54">
        <f t="shared" si="88"/>
        <v>273.68067226890753</v>
      </c>
      <c r="P375" s="54">
        <f t="shared" si="89"/>
        <v>173.2658227848101</v>
      </c>
      <c r="Q375" s="54">
        <f t="shared" si="90"/>
        <v>298.73417721518985</v>
      </c>
      <c r="R375" s="54">
        <f t="shared" si="91"/>
        <v>198.31932773109244</v>
      </c>
      <c r="S375" s="55">
        <f t="shared" si="92"/>
        <v>-25.053504946282317</v>
      </c>
      <c r="T375" s="55">
        <f t="shared" si="93"/>
        <v>-25.053504946282345</v>
      </c>
      <c r="U375" t="s">
        <v>352</v>
      </c>
      <c r="V375" t="s">
        <v>422</v>
      </c>
      <c r="W375" t="s">
        <v>457</v>
      </c>
      <c r="X375" t="s">
        <v>521</v>
      </c>
    </row>
    <row r="376" spans="1:24" ht="15" x14ac:dyDescent="0.25">
      <c r="A376">
        <v>2.2799999999999998</v>
      </c>
      <c r="B376">
        <v>1.63</v>
      </c>
      <c r="C376" s="43">
        <f t="shared" si="85"/>
        <v>5.2093423743407641E-2</v>
      </c>
      <c r="D376" s="44">
        <f>IF(OR($A376="",$B376=""),"",A376*'MPTO_working_2-way'!$G375)</f>
        <v>2.3987730061349692</v>
      </c>
      <c r="E376" s="46">
        <f>IF(OR($A376="",$B376=""),"",B376*'MPTO_working_2-way'!$G375)</f>
        <v>1.7149122807017543</v>
      </c>
      <c r="F376" s="44">
        <f>IF(OR($A376="",$B376=""),"",'MPTO_working_2-way'!D375)</f>
        <v>2.4239499086877121</v>
      </c>
      <c r="G376" s="46">
        <f>IF(OR($A376="",$B376=""),"",'MPTO_working_2-way'!E375)</f>
        <v>1.7022718944668376</v>
      </c>
      <c r="H376" s="44">
        <f>IF(OR($A376="",$B376=""),"",'OddsRatio_working_2-way'!M375)</f>
        <v>2.4253932901995969</v>
      </c>
      <c r="I376" s="44">
        <f>IF(OR($A376="",$B376=""),"",'OddsRatio_working_2-way'!N375)</f>
        <v>1.7015607600201139</v>
      </c>
      <c r="J376" s="44">
        <f>IF('Log_working_2-way'!$D375="","",A376^('Log_working_2-way'!$D375))</f>
        <v>2.4372903209290904</v>
      </c>
      <c r="K376" s="46">
        <f>IF('Log_working_2-way'!$D375="","",B376^('Log_working_2-way'!$D375))</f>
        <v>1.6957536591156257</v>
      </c>
      <c r="L376" s="53">
        <f t="shared" si="86"/>
        <v>0.41687979539641945</v>
      </c>
      <c r="M376" s="53">
        <f t="shared" si="87"/>
        <v>0.58312020460358061</v>
      </c>
      <c r="N376" s="54">
        <v>473</v>
      </c>
      <c r="O376" s="54">
        <f t="shared" si="88"/>
        <v>265.54385964912274</v>
      </c>
      <c r="P376" s="54">
        <f t="shared" si="89"/>
        <v>182.81595092024534</v>
      </c>
      <c r="Q376" s="54">
        <f t="shared" si="90"/>
        <v>290.18404907975463</v>
      </c>
      <c r="R376" s="54">
        <f t="shared" si="91"/>
        <v>207.45614035087721</v>
      </c>
      <c r="S376" s="55">
        <f t="shared" si="92"/>
        <v>-24.640189430631892</v>
      </c>
      <c r="T376" s="55">
        <f t="shared" si="93"/>
        <v>-24.640189430631864</v>
      </c>
      <c r="U376" t="s">
        <v>419</v>
      </c>
      <c r="V376" t="s">
        <v>93</v>
      </c>
      <c r="W376" t="s">
        <v>457</v>
      </c>
      <c r="X376" t="s">
        <v>521</v>
      </c>
    </row>
    <row r="377" spans="1:24" ht="15" x14ac:dyDescent="0.25">
      <c r="A377">
        <v>1.89</v>
      </c>
      <c r="B377">
        <v>1.93</v>
      </c>
      <c r="C377" s="43">
        <f t="shared" si="85"/>
        <v>4.7235244126436093E-2</v>
      </c>
      <c r="D377" s="44">
        <f>IF(OR($A377="",$B377=""),"",A377*'MPTO_working_2-way'!$G376)</f>
        <v>1.9792746113989641</v>
      </c>
      <c r="E377" s="46">
        <f>IF(OR($A377="",$B377=""),"",B377*'MPTO_working_2-way'!$G376)</f>
        <v>2.0211640211640214</v>
      </c>
      <c r="F377" s="44">
        <f>IF(OR($A377="",$B377=""),"",'MPTO_working_2-way'!D376)</f>
        <v>1.9783062613553166</v>
      </c>
      <c r="G377" s="46">
        <f>IF(OR($A377="",$B377=""),"",'MPTO_working_2-way'!E376)</f>
        <v>2.0221747928042801</v>
      </c>
      <c r="H377" s="44">
        <f>IF(OR($A377="",$B377=""),"",'OddsRatio_working_2-way'!M376)</f>
        <v>1.9782582722940953</v>
      </c>
      <c r="I377" s="44">
        <f>IF(OR($A377="",$B377=""),"",'OddsRatio_working_2-way'!N376)</f>
        <v>2.0222249362174249</v>
      </c>
      <c r="J377" s="44">
        <f>IF('Log_working_2-way'!$D376="","",A377^('Log_working_2-way'!$D376))</f>
        <v>1.9778125435355127</v>
      </c>
      <c r="K377" s="46">
        <f>IF('Log_working_2-way'!$D376="","",B377^('Log_working_2-way'!$D376))</f>
        <v>2.0226909100425914</v>
      </c>
      <c r="L377" s="53">
        <f t="shared" si="86"/>
        <v>0.50523560209424079</v>
      </c>
      <c r="M377" s="53">
        <f t="shared" si="87"/>
        <v>0.4947643979057591</v>
      </c>
      <c r="N377" s="54">
        <v>474</v>
      </c>
      <c r="O377" s="54">
        <f t="shared" si="88"/>
        <v>223.20634920634919</v>
      </c>
      <c r="P377" s="54">
        <f t="shared" si="89"/>
        <v>228.40414507772022</v>
      </c>
      <c r="Q377" s="54">
        <f t="shared" si="90"/>
        <v>245.59585492227981</v>
      </c>
      <c r="R377" s="54">
        <f t="shared" si="91"/>
        <v>250.79365079365084</v>
      </c>
      <c r="S377" s="55">
        <f t="shared" si="92"/>
        <v>-22.389505715930625</v>
      </c>
      <c r="T377" s="55">
        <f t="shared" si="93"/>
        <v>-22.389505715930625</v>
      </c>
      <c r="U377" t="s">
        <v>89</v>
      </c>
      <c r="V377" t="s">
        <v>88</v>
      </c>
      <c r="W377" t="s">
        <v>457</v>
      </c>
      <c r="X377" t="s">
        <v>521</v>
      </c>
    </row>
    <row r="378" spans="1:24" ht="15" x14ac:dyDescent="0.25">
      <c r="A378">
        <v>2.2400000000000002</v>
      </c>
      <c r="B378">
        <v>1.72</v>
      </c>
      <c r="C378" s="43">
        <f t="shared" si="85"/>
        <v>2.7823920265780622E-2</v>
      </c>
      <c r="D378" s="44">
        <f>IF(OR($A378="",$B378=""),"",A378*'MPTO_working_2-way'!$G377)</f>
        <v>2.3023255813953489</v>
      </c>
      <c r="E378" s="46">
        <f>IF(OR($A378="",$B378=""),"",B378*'MPTO_working_2-way'!$G377)</f>
        <v>1.7678571428571426</v>
      </c>
      <c r="F378" s="44">
        <f>IF(OR($A378="",$B378=""),"",'MPTO_working_2-way'!D377)</f>
        <v>2.3120499279884781</v>
      </c>
      <c r="G378" s="46">
        <f>IF(OR($A378="",$B378=""),"",'MPTO_working_2-way'!E377)</f>
        <v>1.762166117819246</v>
      </c>
      <c r="H378" s="44">
        <f>IF(OR($A378="",$B378=""),"",'OddsRatio_working_2-way'!M377)</f>
        <v>2.3123346456686344</v>
      </c>
      <c r="I378" s="44">
        <f>IF(OR($A378="",$B378=""),"",'OddsRatio_working_2-way'!N377)</f>
        <v>1.7620007620011424</v>
      </c>
      <c r="J378" s="44">
        <f>IF('Log_working_2-way'!$D377="","",A378^('Log_working_2-way'!$D377))</f>
        <v>2.3167816840015738</v>
      </c>
      <c r="K378" s="46">
        <f>IF('Log_working_2-way'!$D377="","",B378^('Log_working_2-way'!$D377))</f>
        <v>1.7594273311587105</v>
      </c>
      <c r="L378" s="53">
        <f t="shared" si="86"/>
        <v>0.43434343434343431</v>
      </c>
      <c r="M378" s="53">
        <f t="shared" si="87"/>
        <v>0.56565656565656575</v>
      </c>
      <c r="N378" s="54">
        <v>475</v>
      </c>
      <c r="O378" s="54">
        <f t="shared" si="88"/>
        <v>262.94642857142856</v>
      </c>
      <c r="P378" s="54">
        <f t="shared" si="89"/>
        <v>198.83720930232559</v>
      </c>
      <c r="Q378" s="54">
        <f t="shared" si="90"/>
        <v>276.16279069767444</v>
      </c>
      <c r="R378" s="54">
        <f t="shared" si="91"/>
        <v>212.05357142857142</v>
      </c>
      <c r="S378" s="55">
        <f t="shared" si="92"/>
        <v>-13.216362126245883</v>
      </c>
      <c r="T378" s="55">
        <f t="shared" si="93"/>
        <v>-13.216362126245826</v>
      </c>
      <c r="U378" t="s">
        <v>103</v>
      </c>
      <c r="V378" t="s">
        <v>141</v>
      </c>
      <c r="W378" t="s">
        <v>451</v>
      </c>
      <c r="X378" t="s">
        <v>521</v>
      </c>
    </row>
    <row r="379" spans="1:24" ht="15" x14ac:dyDescent="0.25">
      <c r="A379">
        <v>1.74</v>
      </c>
      <c r="B379">
        <v>2.21</v>
      </c>
      <c r="C379" s="43">
        <f t="shared" si="85"/>
        <v>2.720133146096626E-2</v>
      </c>
      <c r="D379" s="44">
        <f>IF(OR($A379="",$B379=""),"",A379*'MPTO_working_2-way'!$G378)</f>
        <v>1.7873303167420813</v>
      </c>
      <c r="E379" s="46">
        <f>IF(OR($A379="",$B379=""),"",B379*'MPTO_working_2-way'!$G378)</f>
        <v>2.2701149425287355</v>
      </c>
      <c r="F379" s="44">
        <f>IF(OR($A379="",$B379=""),"",'MPTO_working_2-way'!D378)</f>
        <v>1.7821754646150993</v>
      </c>
      <c r="G379" s="46">
        <f>IF(OR($A379="",$B379=""),"",'MPTO_working_2-way'!E378)</f>
        <v>2.2784855128281092</v>
      </c>
      <c r="H379" s="44">
        <f>IF(OR($A379="",$B379=""),"",'OddsRatio_working_2-way'!M378)</f>
        <v>1.7820295697311479</v>
      </c>
      <c r="I379" s="44">
        <f>IF(OR($A379="",$B379=""),"",'OddsRatio_working_2-way'!N378)</f>
        <v>2.2787240261820116</v>
      </c>
      <c r="J379" s="44">
        <f>IF('Log_working_2-way'!$D378="","",A379^('Log_working_2-way'!$D378))</f>
        <v>1.7796998822901224</v>
      </c>
      <c r="K379" s="46">
        <f>IF('Log_working_2-way'!$D378="","",B379^('Log_working_2-way'!$D378))</f>
        <v>2.2825447620471673</v>
      </c>
      <c r="L379" s="53">
        <f t="shared" si="86"/>
        <v>0.55949367088607604</v>
      </c>
      <c r="M379" s="53">
        <f t="shared" si="87"/>
        <v>0.44050632911392407</v>
      </c>
      <c r="N379" s="54">
        <v>476</v>
      </c>
      <c r="O379" s="54">
        <f t="shared" si="88"/>
        <v>202.43678160919541</v>
      </c>
      <c r="P379" s="54">
        <f t="shared" si="89"/>
        <v>260.61538461538464</v>
      </c>
      <c r="Q379" s="54">
        <f t="shared" si="90"/>
        <v>215.38461538461539</v>
      </c>
      <c r="R379" s="54">
        <f t="shared" si="91"/>
        <v>273.56321839080459</v>
      </c>
      <c r="S379" s="55">
        <f t="shared" si="92"/>
        <v>-12.94783377541998</v>
      </c>
      <c r="T379" s="55">
        <f t="shared" si="93"/>
        <v>-12.947833775419952</v>
      </c>
      <c r="U379" t="s">
        <v>52</v>
      </c>
      <c r="V379" t="s">
        <v>143</v>
      </c>
      <c r="W379" t="s">
        <v>451</v>
      </c>
      <c r="X379" t="s">
        <v>521</v>
      </c>
    </row>
    <row r="380" spans="1:24" ht="15" x14ac:dyDescent="0.25">
      <c r="A380">
        <v>1.68</v>
      </c>
      <c r="B380">
        <v>2.29</v>
      </c>
      <c r="C380" s="43">
        <f t="shared" si="85"/>
        <v>3.1919317945518833E-2</v>
      </c>
      <c r="D380" s="44">
        <f>IF(OR($A380="",$B380=""),"",A380*'MPTO_working_2-way'!$G379)</f>
        <v>1.7336244541484715</v>
      </c>
      <c r="E380" s="46">
        <f>IF(OR($A380="",$B380=""),"",B380*'MPTO_working_2-way'!$G379)</f>
        <v>2.3630952380952381</v>
      </c>
      <c r="F380" s="44">
        <f>IF(OR($A380="",$B380=""),"",'MPTO_working_2-way'!D379)</f>
        <v>1.7262855604415328</v>
      </c>
      <c r="G380" s="46">
        <f>IF(OR($A380="",$B380=""),"",'MPTO_working_2-way'!E379)</f>
        <v>2.3768688990485605</v>
      </c>
      <c r="H380" s="44">
        <f>IF(OR($A380="",$B380=""),"",'OddsRatio_working_2-way'!M379)</f>
        <v>1.7260384169902692</v>
      </c>
      <c r="I380" s="44">
        <f>IF(OR($A380="",$B380=""),"",'OddsRatio_working_2-way'!N379)</f>
        <v>2.3773375851727168</v>
      </c>
      <c r="J380" s="44">
        <f>IF('Log_working_2-way'!$D379="","",A380^('Log_working_2-way'!$D379))</f>
        <v>1.7227098761530257</v>
      </c>
      <c r="K380" s="46">
        <f>IF('Log_working_2-way'!$D379="","",B380^('Log_working_2-way'!$D379))</f>
        <v>2.3836811049586637</v>
      </c>
      <c r="L380" s="53">
        <f t="shared" si="86"/>
        <v>0.57682619647355171</v>
      </c>
      <c r="M380" s="53">
        <f t="shared" si="87"/>
        <v>0.42317380352644834</v>
      </c>
      <c r="N380" s="54">
        <v>477</v>
      </c>
      <c r="O380" s="54">
        <f t="shared" si="88"/>
        <v>193.07142857142858</v>
      </c>
      <c r="P380" s="54">
        <f t="shared" si="89"/>
        <v>268.70305676855895</v>
      </c>
      <c r="Q380" s="54">
        <f t="shared" si="90"/>
        <v>208.29694323144105</v>
      </c>
      <c r="R380" s="54">
        <f t="shared" si="91"/>
        <v>283.92857142857144</v>
      </c>
      <c r="S380" s="55">
        <f t="shared" si="92"/>
        <v>-15.225514660012465</v>
      </c>
      <c r="T380" s="55">
        <f t="shared" si="93"/>
        <v>-15.225514660012493</v>
      </c>
      <c r="U380" t="s">
        <v>98</v>
      </c>
      <c r="V380" t="s">
        <v>97</v>
      </c>
      <c r="W380" t="s">
        <v>451</v>
      </c>
      <c r="X380" t="s">
        <v>521</v>
      </c>
    </row>
    <row r="381" spans="1:24" ht="15" x14ac:dyDescent="0.25">
      <c r="A381">
        <v>1.5</v>
      </c>
      <c r="B381">
        <v>2.74</v>
      </c>
      <c r="C381" s="43">
        <f t="shared" si="85"/>
        <v>3.1630170316301776E-2</v>
      </c>
      <c r="D381" s="44">
        <f>IF(OR($A381="",$B381=""),"",A381*'MPTO_working_2-way'!$G380)</f>
        <v>1.5474452554744527</v>
      </c>
      <c r="E381" s="46">
        <f>IF(OR($A381="",$B381=""),"",B381*'MPTO_working_2-way'!$G380)</f>
        <v>2.8266666666666671</v>
      </c>
      <c r="F381" s="44">
        <f>IF(OR($A381="",$B381=""),"",'MPTO_working_2-way'!D380)</f>
        <v>1.5364485981308411</v>
      </c>
      <c r="G381" s="46">
        <f>IF(OR($A381="",$B381=""),"",'MPTO_working_2-way'!E380)</f>
        <v>2.8641114982578402</v>
      </c>
      <c r="H381" s="44">
        <f>IF(OR($A381="",$B381=""),"",'OddsRatio_working_2-way'!M380)</f>
        <v>1.5360562674188976</v>
      </c>
      <c r="I381" s="44">
        <f>IF(OR($A381="",$B381=""),"",'OddsRatio_working_2-way'!N380)</f>
        <v>2.8654758106177636</v>
      </c>
      <c r="J381" s="44">
        <f>IF('Log_working_2-way'!$D380="","",A381^('Log_working_2-way'!$D380))</f>
        <v>1.5310365299466371</v>
      </c>
      <c r="K381" s="46">
        <f>IF('Log_working_2-way'!$D380="","",B381^('Log_working_2-way'!$D380))</f>
        <v>2.8831096235514604</v>
      </c>
      <c r="L381" s="53">
        <f t="shared" si="86"/>
        <v>0.64622641509433953</v>
      </c>
      <c r="M381" s="53">
        <f t="shared" si="87"/>
        <v>0.3537735849056603</v>
      </c>
      <c r="N381" s="54">
        <v>478</v>
      </c>
      <c r="O381" s="54">
        <f t="shared" si="88"/>
        <v>159.33333333333331</v>
      </c>
      <c r="P381" s="54">
        <f t="shared" si="89"/>
        <v>303.54744525547449</v>
      </c>
      <c r="Q381" s="54">
        <f t="shared" si="90"/>
        <v>174.45255474452554</v>
      </c>
      <c r="R381" s="54">
        <f t="shared" si="91"/>
        <v>318.66666666666663</v>
      </c>
      <c r="S381" s="55">
        <f t="shared" si="92"/>
        <v>-15.119221411192228</v>
      </c>
      <c r="T381" s="55">
        <f t="shared" si="93"/>
        <v>-15.119221411192143</v>
      </c>
      <c r="U381" t="s">
        <v>355</v>
      </c>
      <c r="V381" t="s">
        <v>102</v>
      </c>
      <c r="W381" t="s">
        <v>451</v>
      </c>
      <c r="X381" t="s">
        <v>521</v>
      </c>
    </row>
    <row r="382" spans="1:24" ht="15" x14ac:dyDescent="0.25">
      <c r="A382">
        <v>2.42</v>
      </c>
      <c r="B382">
        <v>1.61</v>
      </c>
      <c r="C382" s="43">
        <f t="shared" si="85"/>
        <v>3.4341152918228035E-2</v>
      </c>
      <c r="D382" s="44">
        <f>IF(OR($A382="",$B382=""),"",A382*'MPTO_working_2-way'!$G381)</f>
        <v>2.5031055900621118</v>
      </c>
      <c r="E382" s="46">
        <f>IF(OR($A382="",$B382=""),"",B382*'MPTO_working_2-way'!$G381)</f>
        <v>1.6652892561983472</v>
      </c>
      <c r="F382" s="44">
        <f>IF(OR($A382="",$B382=""),"",'MPTO_working_2-way'!D381)</f>
        <v>2.5249173741170372</v>
      </c>
      <c r="G382" s="46">
        <f>IF(OR($A382="",$B382=""),"",'MPTO_working_2-way'!E381)</f>
        <v>1.655773235306617</v>
      </c>
      <c r="H382" s="44">
        <f>IF(OR($A382="",$B382=""),"",'OddsRatio_working_2-way'!M381)</f>
        <v>2.5257355119610394</v>
      </c>
      <c r="I382" s="44">
        <f>IF(OR($A382="",$B382=""),"",'OddsRatio_working_2-way'!N381)</f>
        <v>1.6554215931663621</v>
      </c>
      <c r="J382" s="44">
        <f>IF('Log_working_2-way'!$D381="","",A382^('Log_working_2-way'!$D381))</f>
        <v>2.5358767096666233</v>
      </c>
      <c r="K382" s="46">
        <f>IF('Log_working_2-way'!$D381="","",B382^('Log_working_2-way'!$D381))</f>
        <v>1.6510939281167687</v>
      </c>
      <c r="L382" s="53">
        <f t="shared" si="86"/>
        <v>0.39950372208436724</v>
      </c>
      <c r="M382" s="53">
        <f t="shared" si="87"/>
        <v>0.60049627791563276</v>
      </c>
      <c r="N382" s="54">
        <v>479</v>
      </c>
      <c r="O382" s="54">
        <f t="shared" si="88"/>
        <v>281.06611570247935</v>
      </c>
      <c r="P382" s="54">
        <f t="shared" si="89"/>
        <v>181.48447204968946</v>
      </c>
      <c r="Q382" s="54">
        <f t="shared" si="90"/>
        <v>297.51552795031051</v>
      </c>
      <c r="R382" s="54">
        <f t="shared" si="91"/>
        <v>197.93388429752068</v>
      </c>
      <c r="S382" s="55">
        <f t="shared" si="92"/>
        <v>-16.449412247831162</v>
      </c>
      <c r="T382" s="55">
        <f t="shared" si="93"/>
        <v>-16.449412247831219</v>
      </c>
      <c r="U382" t="s">
        <v>234</v>
      </c>
      <c r="V382" t="s">
        <v>359</v>
      </c>
      <c r="W382" t="s">
        <v>444</v>
      </c>
      <c r="X382" t="s">
        <v>521</v>
      </c>
    </row>
    <row r="383" spans="1:24" ht="15" x14ac:dyDescent="0.25">
      <c r="A383">
        <v>1.92</v>
      </c>
      <c r="B383">
        <v>1.96</v>
      </c>
      <c r="C383" s="43">
        <f t="shared" si="85"/>
        <v>3.1037414965986443E-2</v>
      </c>
      <c r="D383" s="44">
        <f>IF(OR($A383="",$B383=""),"",A383*'MPTO_working_2-way'!$G382)</f>
        <v>1.9795918367346939</v>
      </c>
      <c r="E383" s="46">
        <f>IF(OR($A383="",$B383=""),"",B383*'MPTO_working_2-way'!$G382)</f>
        <v>2.0208333333333335</v>
      </c>
      <c r="F383" s="44">
        <f>IF(OR($A383="",$B383=""),"",'MPTO_working_2-way'!D382)</f>
        <v>1.9789650820361799</v>
      </c>
      <c r="G383" s="46">
        <f>IF(OR($A383="",$B383=""),"",'MPTO_working_2-way'!E382)</f>
        <v>2.0214868929952732</v>
      </c>
      <c r="H383" s="44">
        <f>IF(OR($A383="",$B383=""),"",'OddsRatio_working_2-way'!M382)</f>
        <v>1.9789450103725608</v>
      </c>
      <c r="I383" s="44">
        <f>IF(OR($A383="",$B383=""),"",'OddsRatio_working_2-way'!N382)</f>
        <v>2.0215078369104988</v>
      </c>
      <c r="J383" s="44">
        <f>IF('Log_working_2-way'!$D382="","",A383^('Log_working_2-way'!$D382))</f>
        <v>1.978660427169332</v>
      </c>
      <c r="K383" s="46">
        <f>IF('Log_working_2-way'!$D382="","",B383^('Log_working_2-way'!$D382))</f>
        <v>2.0218048796479562</v>
      </c>
      <c r="L383" s="53">
        <f t="shared" si="86"/>
        <v>0.50515463917525771</v>
      </c>
      <c r="M383" s="53">
        <f t="shared" si="87"/>
        <v>0.49484536082474223</v>
      </c>
      <c r="N383" s="54">
        <v>480</v>
      </c>
      <c r="O383" s="54">
        <f t="shared" si="88"/>
        <v>229.99999999999997</v>
      </c>
      <c r="P383" s="54">
        <f t="shared" si="89"/>
        <v>235.10204081632651</v>
      </c>
      <c r="Q383" s="54">
        <f t="shared" si="90"/>
        <v>244.89795918367346</v>
      </c>
      <c r="R383" s="54">
        <f t="shared" si="91"/>
        <v>250.00000000000003</v>
      </c>
      <c r="S383" s="55">
        <f t="shared" si="92"/>
        <v>-14.897959183673493</v>
      </c>
      <c r="T383" s="55">
        <f t="shared" si="93"/>
        <v>-14.897959183673521</v>
      </c>
      <c r="U383" t="s">
        <v>50</v>
      </c>
      <c r="V383" t="s">
        <v>361</v>
      </c>
      <c r="W383" t="s">
        <v>444</v>
      </c>
      <c r="X383" t="s">
        <v>521</v>
      </c>
    </row>
    <row r="384" spans="1:24" ht="15" x14ac:dyDescent="0.25">
      <c r="A384">
        <v>1.69</v>
      </c>
      <c r="B384">
        <v>2.2599999999999998</v>
      </c>
      <c r="C384" s="43">
        <f t="shared" si="85"/>
        <v>3.4193852437555794E-2</v>
      </c>
      <c r="D384" s="44">
        <f>IF(OR($A384="",$B384=""),"",A384*'MPTO_working_2-way'!$G383)</f>
        <v>1.7477876106194692</v>
      </c>
      <c r="E384" s="46">
        <f>IF(OR($A384="",$B384=""),"",B384*'MPTO_working_2-way'!$G383)</f>
        <v>2.3372781065088759</v>
      </c>
      <c r="F384" s="44">
        <f>IF(OR($A384="",$B384=""),"",'MPTO_working_2-way'!D383)</f>
        <v>1.740283410033262</v>
      </c>
      <c r="G384" s="46">
        <f>IF(OR($A384="",$B384=""),"",'MPTO_working_2-way'!E383)</f>
        <v>2.3508340001231001</v>
      </c>
      <c r="H384" s="44">
        <f>IF(OR($A384="",$B384=""),"",'OddsRatio_working_2-way'!M383)</f>
        <v>1.7400128699009547</v>
      </c>
      <c r="I384" s="44">
        <f>IF(OR($A384="",$B384=""),"",'OddsRatio_working_2-way'!N383)</f>
        <v>2.351327849384353</v>
      </c>
      <c r="J384" s="44">
        <f>IF('Log_working_2-way'!$D383="","",A384^('Log_working_2-way'!$D383))</f>
        <v>1.7366048392090647</v>
      </c>
      <c r="K384" s="46">
        <f>IF('Log_working_2-way'!$D383="","",B384^('Log_working_2-way'!$D383))</f>
        <v>2.3575800032398484</v>
      </c>
      <c r="L384" s="53">
        <f t="shared" si="86"/>
        <v>0.57215189873417716</v>
      </c>
      <c r="M384" s="53">
        <f t="shared" si="87"/>
        <v>0.42784810126582273</v>
      </c>
      <c r="N384" s="54">
        <v>481</v>
      </c>
      <c r="O384" s="54">
        <f t="shared" si="88"/>
        <v>196.38461538461539</v>
      </c>
      <c r="P384" s="54">
        <f t="shared" si="89"/>
        <v>268.16814159292034</v>
      </c>
      <c r="Q384" s="54">
        <f t="shared" si="90"/>
        <v>212.83185840707966</v>
      </c>
      <c r="R384" s="54">
        <f t="shared" si="91"/>
        <v>284.61538461538464</v>
      </c>
      <c r="S384" s="55">
        <f t="shared" si="92"/>
        <v>-16.447243022464278</v>
      </c>
      <c r="T384" s="55">
        <f t="shared" si="93"/>
        <v>-16.447243022464306</v>
      </c>
      <c r="U384" t="s">
        <v>430</v>
      </c>
      <c r="V384" t="s">
        <v>432</v>
      </c>
      <c r="W384" t="s">
        <v>458</v>
      </c>
      <c r="X384" t="s">
        <v>521</v>
      </c>
    </row>
    <row r="385" spans="1:24" ht="15" x14ac:dyDescent="0.25">
      <c r="A385">
        <v>2.0099999999999998</v>
      </c>
      <c r="B385">
        <v>1.88</v>
      </c>
      <c r="C385" s="43">
        <f t="shared" si="85"/>
        <v>2.9427331427966497E-2</v>
      </c>
      <c r="D385" s="44">
        <f>IF(OR($A385="",$B385=""),"",A385*'MPTO_working_2-way'!$G384)</f>
        <v>2.0691489361702122</v>
      </c>
      <c r="E385" s="46">
        <f>IF(OR($A385="",$B385=""),"",B385*'MPTO_working_2-way'!$G384)</f>
        <v>1.9353233830845769</v>
      </c>
      <c r="F385" s="44">
        <f>IF(OR($A385="",$B385=""),"",'MPTO_working_2-way'!D384)</f>
        <v>2.0712563034422273</v>
      </c>
      <c r="G385" s="46">
        <f>IF(OR($A385="",$B385=""),"",'MPTO_working_2-way'!E384)</f>
        <v>1.9334834220221038</v>
      </c>
      <c r="H385" s="44">
        <f>IF(OR($A385="",$B385=""),"",'OddsRatio_working_2-way'!M384)</f>
        <v>2.0713203408538785</v>
      </c>
      <c r="I385" s="44">
        <f>IF(OR($A385="",$B385=""),"",'OddsRatio_working_2-way'!N384)</f>
        <v>1.9334276237142709</v>
      </c>
      <c r="J385" s="44">
        <f>IF('Log_working_2-way'!$D384="","",A385^('Log_working_2-way'!$D384))</f>
        <v>2.0722780043286777</v>
      </c>
      <c r="K385" s="46">
        <f>IF('Log_working_2-way'!$D384="","",B385^('Log_working_2-way'!$D384))</f>
        <v>1.9325939690668699</v>
      </c>
      <c r="L385" s="53">
        <f t="shared" si="86"/>
        <v>0.48329048843187672</v>
      </c>
      <c r="M385" s="53">
        <f t="shared" si="87"/>
        <v>0.5167095115681235</v>
      </c>
      <c r="N385" s="54">
        <v>482</v>
      </c>
      <c r="O385" s="54">
        <f t="shared" si="88"/>
        <v>242.19900497512438</v>
      </c>
      <c r="P385" s="54">
        <f t="shared" si="89"/>
        <v>225.61702127659572</v>
      </c>
      <c r="Q385" s="54">
        <f t="shared" si="90"/>
        <v>256.38297872340428</v>
      </c>
      <c r="R385" s="54">
        <f t="shared" si="91"/>
        <v>239.80099502487565</v>
      </c>
      <c r="S385" s="55">
        <f t="shared" si="92"/>
        <v>-14.183973748279897</v>
      </c>
      <c r="T385" s="55">
        <f t="shared" si="93"/>
        <v>-14.183973748279925</v>
      </c>
      <c r="U385" t="s">
        <v>431</v>
      </c>
      <c r="V385" t="s">
        <v>365</v>
      </c>
      <c r="W385" t="s">
        <v>458</v>
      </c>
      <c r="X385" t="s">
        <v>521</v>
      </c>
    </row>
    <row r="386" spans="1:24" ht="15" x14ac:dyDescent="0.25">
      <c r="A386">
        <v>1.93</v>
      </c>
      <c r="B386">
        <v>1.95</v>
      </c>
      <c r="C386" s="43">
        <f t="shared" si="85"/>
        <v>3.0955227846419575E-2</v>
      </c>
      <c r="D386" s="44">
        <f>IF(OR($A386="",$B386=""),"",A386*'MPTO_working_2-way'!$G385)</f>
        <v>1.9897435897435898</v>
      </c>
      <c r="E386" s="46">
        <f>IF(OR($A386="",$B386=""),"",B386*'MPTO_working_2-way'!$G385)</f>
        <v>2.0103626943005182</v>
      </c>
      <c r="F386" s="44">
        <f>IF(OR($A386="",$B386=""),"",'MPTO_working_2-way'!D385)</f>
        <v>1.9894277785119598</v>
      </c>
      <c r="G386" s="46">
        <f>IF(OR($A386="",$B386=""),"",'MPTO_working_2-way'!E385)</f>
        <v>2.0106851876586083</v>
      </c>
      <c r="H386" s="44">
        <f>IF(OR($A386="",$B386=""),"",'OddsRatio_working_2-way'!M385)</f>
        <v>1.9894176915848294</v>
      </c>
      <c r="I386" s="44">
        <f>IF(OR($A386="",$B386=""),"",'OddsRatio_working_2-way'!N385)</f>
        <v>2.0106954914038573</v>
      </c>
      <c r="J386" s="44">
        <f>IF('Log_working_2-way'!$D385="","",A386^('Log_working_2-way'!$D385))</f>
        <v>1.9892742724695103</v>
      </c>
      <c r="K386" s="46">
        <f>IF('Log_working_2-way'!$D385="","",B386^('Log_working_2-way'!$D385))</f>
        <v>2.0108420160403986</v>
      </c>
      <c r="L386" s="53">
        <f t="shared" si="86"/>
        <v>0.50257731958762886</v>
      </c>
      <c r="M386" s="53">
        <f t="shared" si="87"/>
        <v>0.49742268041237114</v>
      </c>
      <c r="N386" s="54">
        <v>483</v>
      </c>
      <c r="O386" s="54">
        <f t="shared" si="88"/>
        <v>232.74093264248705</v>
      </c>
      <c r="P386" s="54">
        <f t="shared" si="89"/>
        <v>235.30769230769235</v>
      </c>
      <c r="Q386" s="54">
        <f t="shared" si="90"/>
        <v>247.69230769230774</v>
      </c>
      <c r="R386" s="54">
        <f t="shared" si="91"/>
        <v>250.25906735751298</v>
      </c>
      <c r="S386" s="55">
        <f t="shared" si="92"/>
        <v>-14.951375049820683</v>
      </c>
      <c r="T386" s="55">
        <f t="shared" si="93"/>
        <v>-14.951375049820626</v>
      </c>
      <c r="U386" t="s">
        <v>371</v>
      </c>
      <c r="V386" t="s">
        <v>364</v>
      </c>
      <c r="W386" t="s">
        <v>458</v>
      </c>
      <c r="X386" t="s">
        <v>521</v>
      </c>
    </row>
    <row r="387" spans="1:24" ht="15" x14ac:dyDescent="0.25">
      <c r="A387">
        <v>1.66</v>
      </c>
      <c r="B387">
        <v>2.2999999999999998</v>
      </c>
      <c r="C387" s="43">
        <f t="shared" ref="C387:C418" si="94">IF(OR($A387="",$B387=""),"",(1/A387)+(1/B387)-1)</f>
        <v>3.7192247249869137E-2</v>
      </c>
      <c r="D387" s="44">
        <f>IF(OR($A387="",$B387=""),"",A387*'MPTO_working_2-way'!$G386)</f>
        <v>1.7217391304347827</v>
      </c>
      <c r="E387" s="46">
        <f>IF(OR($A387="",$B387=""),"",B387*'MPTO_working_2-way'!$G386)</f>
        <v>2.3855421686746987</v>
      </c>
      <c r="F387" s="44">
        <f>IF(OR($A387="",$B387=""),"",'MPTO_working_2-way'!D386)</f>
        <v>1.7128757290264693</v>
      </c>
      <c r="G387" s="46">
        <f>IF(OR($A387="",$B387=""),"",'MPTO_working_2-way'!E386)</f>
        <v>2.402769037130271</v>
      </c>
      <c r="H387" s="44">
        <f>IF(OR($A387="",$B387=""),"",'OddsRatio_working_2-way'!M386)</f>
        <v>1.7125253031944256</v>
      </c>
      <c r="I387" s="44">
        <f>IF(OR($A387="",$B387=""),"",'OddsRatio_working_2-way'!N386)</f>
        <v>2.4034589305344736</v>
      </c>
      <c r="J387" s="44">
        <f>IF('Log_working_2-way'!$D386="","",A387^('Log_working_2-way'!$D386))</f>
        <v>1.708491418138335</v>
      </c>
      <c r="K387" s="46">
        <f>IF('Log_working_2-way'!$D386="","",B387^('Log_working_2-way'!$D386))</f>
        <v>2.4114497005870583</v>
      </c>
      <c r="L387" s="53">
        <f t="shared" si="86"/>
        <v>0.58080808080808077</v>
      </c>
      <c r="M387" s="53">
        <f t="shared" si="87"/>
        <v>0.41919191919191923</v>
      </c>
      <c r="N387" s="54">
        <v>484</v>
      </c>
      <c r="O387" s="54">
        <f t="shared" si="88"/>
        <v>192.43373493975901</v>
      </c>
      <c r="P387" s="54">
        <f t="shared" si="89"/>
        <v>273.56521739130432</v>
      </c>
      <c r="Q387" s="54">
        <f t="shared" si="90"/>
        <v>210.43478260869568</v>
      </c>
      <c r="R387" s="54">
        <f t="shared" si="91"/>
        <v>291.56626506024099</v>
      </c>
      <c r="S387" s="55">
        <f t="shared" si="92"/>
        <v>-18.001047668936678</v>
      </c>
      <c r="T387" s="55">
        <f t="shared" si="93"/>
        <v>-18.001047668936678</v>
      </c>
      <c r="U387" t="s">
        <v>433</v>
      </c>
      <c r="V387" t="s">
        <v>370</v>
      </c>
      <c r="W387" t="s">
        <v>458</v>
      </c>
      <c r="X387" t="s">
        <v>521</v>
      </c>
    </row>
    <row r="388" spans="1:24" ht="15" x14ac:dyDescent="0.25">
      <c r="A388">
        <v>1.25</v>
      </c>
      <c r="B388">
        <v>4.1100000000000003</v>
      </c>
      <c r="C388" s="43">
        <f t="shared" si="94"/>
        <v>4.3309002433089994E-2</v>
      </c>
      <c r="D388" s="44">
        <f>IF(OR($A388="",$B388=""),"",A388*'MPTO_working_2-way'!$G387)</f>
        <v>1.3041362530413625</v>
      </c>
      <c r="E388" s="46">
        <f>IF(OR($A388="",$B388=""),"",B388*'MPTO_working_2-way'!$G387)</f>
        <v>4.2880000000000003</v>
      </c>
      <c r="F388" s="44">
        <f>IF(OR($A388="",$B388=""),"",'MPTO_working_2-way'!D387)</f>
        <v>1.2847764926539544</v>
      </c>
      <c r="G388" s="46">
        <f>IF(OR($A388="",$B388=""),"",'MPTO_working_2-way'!E387)</f>
        <v>4.51152579582876</v>
      </c>
      <c r="H388" s="44">
        <f>IF(OR($A388="",$B388=""),"",'OddsRatio_working_2-way'!M387)</f>
        <v>1.2835239885618712</v>
      </c>
      <c r="I388" s="44">
        <f>IF(OR($A388="",$B388=""),"",'OddsRatio_working_2-way'!N387)</f>
        <v>4.5270384177096794</v>
      </c>
      <c r="J388" s="44">
        <f>IF('Log_working_2-way'!$D387="","",A388^('Log_working_2-way'!$D387))</f>
        <v>1.2743705814249382</v>
      </c>
      <c r="K388" s="46">
        <f>IF('Log_working_2-way'!$D387="","",B388^('Log_working_2-way'!$D387))</f>
        <v>4.6447056194905363</v>
      </c>
      <c r="L388" s="53">
        <f t="shared" si="86"/>
        <v>0.76679104477611948</v>
      </c>
      <c r="M388" s="53">
        <f t="shared" si="87"/>
        <v>0.23320895522388058</v>
      </c>
      <c r="N388" s="54">
        <v>485</v>
      </c>
      <c r="O388" s="54">
        <f t="shared" si="88"/>
        <v>97</v>
      </c>
      <c r="P388" s="54">
        <f t="shared" si="89"/>
        <v>366.99513381995132</v>
      </c>
      <c r="Q388" s="54">
        <f t="shared" si="90"/>
        <v>118.00486618004865</v>
      </c>
      <c r="R388" s="54">
        <f t="shared" si="91"/>
        <v>388</v>
      </c>
      <c r="S388" s="55">
        <f t="shared" si="92"/>
        <v>-21.004866180048651</v>
      </c>
      <c r="T388" s="55">
        <f t="shared" si="93"/>
        <v>-21.00486618004868</v>
      </c>
      <c r="U388" t="s">
        <v>437</v>
      </c>
      <c r="V388" t="s">
        <v>439</v>
      </c>
      <c r="W388" t="s">
        <v>458</v>
      </c>
      <c r="X388" t="s">
        <v>521</v>
      </c>
    </row>
    <row r="389" spans="1:24" ht="15" x14ac:dyDescent="0.25">
      <c r="A389">
        <v>2.5499999999999998</v>
      </c>
      <c r="B389">
        <v>1.54</v>
      </c>
      <c r="C389" s="43">
        <f t="shared" si="94"/>
        <v>4.1507512095747323E-2</v>
      </c>
      <c r="D389" s="44">
        <f>IF(OR($A389="",$B389=""),"",A389*'MPTO_working_2-way'!$G388)</f>
        <v>2.6558441558441555</v>
      </c>
      <c r="E389" s="46">
        <f>IF(OR($A389="",$B389=""),"",B389*'MPTO_working_2-way'!$G388)</f>
        <v>1.6039215686274508</v>
      </c>
      <c r="F389" s="44">
        <f>IF(OR($A389="",$B389=""),"",'MPTO_working_2-way'!D388)</f>
        <v>2.692492286595817</v>
      </c>
      <c r="G389" s="46">
        <f>IF(OR($A389="",$B389=""),"",'MPTO_working_2-way'!E388)</f>
        <v>1.5908446424954426</v>
      </c>
      <c r="H389" s="44">
        <f>IF(OR($A389="",$B389=""),"",'OddsRatio_working_2-way'!M388)</f>
        <v>2.6942167424418777</v>
      </c>
      <c r="I389" s="44">
        <f>IF(OR($A389="",$B389=""),"",'OddsRatio_working_2-way'!N388)</f>
        <v>1.5902432522055576</v>
      </c>
      <c r="J389" s="44">
        <f>IF('Log_working_2-way'!$D388="","",A389^('Log_working_2-way'!$D388))</f>
        <v>2.7115623684765842</v>
      </c>
      <c r="K389" s="46">
        <f>IF('Log_working_2-way'!$D388="","",B389^('Log_working_2-way'!$D388))</f>
        <v>1.5842615018986619</v>
      </c>
      <c r="L389" s="53">
        <f t="shared" si="86"/>
        <v>0.37652811735941327</v>
      </c>
      <c r="M389" s="53">
        <f t="shared" si="87"/>
        <v>0.62347188264058684</v>
      </c>
      <c r="N389" s="54">
        <v>486</v>
      </c>
      <c r="O389" s="54">
        <f t="shared" si="88"/>
        <v>295.41176470588238</v>
      </c>
      <c r="P389" s="54">
        <f t="shared" si="89"/>
        <v>170.41558441558445</v>
      </c>
      <c r="Q389" s="54">
        <f t="shared" si="90"/>
        <v>315.58441558441558</v>
      </c>
      <c r="R389" s="54">
        <f t="shared" si="91"/>
        <v>190.58823529411768</v>
      </c>
      <c r="S389" s="55">
        <f t="shared" si="92"/>
        <v>-20.172650878533204</v>
      </c>
      <c r="T389" s="55">
        <f t="shared" si="93"/>
        <v>-20.172650878533233</v>
      </c>
      <c r="U389" t="s">
        <v>174</v>
      </c>
      <c r="V389" t="s">
        <v>440</v>
      </c>
      <c r="W389" t="s">
        <v>445</v>
      </c>
      <c r="X389" t="s">
        <v>521</v>
      </c>
    </row>
    <row r="390" spans="1:24" ht="15" x14ac:dyDescent="0.25">
      <c r="A390">
        <v>2.35</v>
      </c>
      <c r="B390">
        <v>1.65</v>
      </c>
      <c r="C390" s="43">
        <f t="shared" si="94"/>
        <v>3.1592520954223158E-2</v>
      </c>
      <c r="D390" s="44">
        <f>IF(OR($A390="",$B390=""),"",A390*'MPTO_working_2-way'!$G389)</f>
        <v>2.4242424242424243</v>
      </c>
      <c r="E390" s="46">
        <f>IF(OR($A390="",$B390=""),"",B390*'MPTO_working_2-way'!$G389)</f>
        <v>1.7021276595744681</v>
      </c>
      <c r="F390" s="44">
        <f>IF(OR($A390="",$B390=""),"",'MPTO_working_2-way'!D389)</f>
        <v>2.4405979543666407</v>
      </c>
      <c r="G390" s="46">
        <f>IF(OR($A390="",$B390=""),"",'MPTO_working_2-way'!E389)</f>
        <v>1.6941561987984708</v>
      </c>
      <c r="H390" s="44">
        <f>IF(OR($A390="",$B390=""),"",'OddsRatio_working_2-way'!M389)</f>
        <v>2.4411533842457849</v>
      </c>
      <c r="I390" s="44">
        <f>IF(OR($A390="",$B390=""),"",'OddsRatio_working_2-way'!N389)</f>
        <v>1.6938886664887112</v>
      </c>
      <c r="J390" s="44">
        <f>IF('Log_working_2-way'!$D389="","",A390^('Log_working_2-way'!$D389))</f>
        <v>2.4487037782009757</v>
      </c>
      <c r="K390" s="46">
        <f>IF('Log_working_2-way'!$D389="","",B390^('Log_working_2-way'!$D389))</f>
        <v>1.6902722385674813</v>
      </c>
      <c r="L390" s="53">
        <f t="shared" si="86"/>
        <v>0.41249999999999998</v>
      </c>
      <c r="M390" s="53">
        <f t="shared" si="87"/>
        <v>0.58750000000000002</v>
      </c>
      <c r="N390" s="54">
        <v>487</v>
      </c>
      <c r="O390" s="54">
        <f t="shared" si="88"/>
        <v>279.76595744680856</v>
      </c>
      <c r="P390" s="54">
        <f t="shared" si="89"/>
        <v>191.84848484848482</v>
      </c>
      <c r="Q390" s="54">
        <f t="shared" si="90"/>
        <v>295.15151515151518</v>
      </c>
      <c r="R390" s="54">
        <f t="shared" si="91"/>
        <v>207.2340425531915</v>
      </c>
      <c r="S390" s="55">
        <f t="shared" si="92"/>
        <v>-15.385557704706628</v>
      </c>
      <c r="T390" s="55">
        <f t="shared" si="93"/>
        <v>-15.385557704706684</v>
      </c>
      <c r="U390" t="s">
        <v>144</v>
      </c>
      <c r="V390" t="s">
        <v>148</v>
      </c>
      <c r="W390" t="s">
        <v>445</v>
      </c>
      <c r="X390" t="s">
        <v>521</v>
      </c>
    </row>
    <row r="391" spans="1:24" ht="15" x14ac:dyDescent="0.25">
      <c r="A391">
        <v>1.74</v>
      </c>
      <c r="B391">
        <v>2.1800000000000002</v>
      </c>
      <c r="C391" s="43">
        <f t="shared" si="94"/>
        <v>3.3428240008436028E-2</v>
      </c>
      <c r="D391" s="44">
        <f>IF(OR($A391="",$B391=""),"",A391*'MPTO_working_2-way'!$G390)</f>
        <v>1.7981651376146788</v>
      </c>
      <c r="E391" s="46">
        <f>IF(OR($A391="",$B391=""),"",B391*'MPTO_working_2-way'!$G390)</f>
        <v>2.2528735632183907</v>
      </c>
      <c r="F391" s="44">
        <f>IF(OR($A391="",$B391=""),"",'MPTO_working_2-way'!D390)</f>
        <v>1.7921194368326561</v>
      </c>
      <c r="G391" s="46">
        <f>IF(OR($A391="",$B391=""),"",'MPTO_working_2-way'!E390)</f>
        <v>2.2624358821424311</v>
      </c>
      <c r="H391" s="44">
        <f>IF(OR($A391="",$B391=""),"",'OddsRatio_working_2-way'!M390)</f>
        <v>1.7919082295744857</v>
      </c>
      <c r="I391" s="44">
        <f>IF(OR($A391="",$B391=""),"",'OddsRatio_working_2-way'!N390)</f>
        <v>2.26277258229445</v>
      </c>
      <c r="J391" s="44">
        <f>IF('Log_working_2-way'!$D390="","",A391^('Log_working_2-way'!$D390))</f>
        <v>1.7891643629660847</v>
      </c>
      <c r="K391" s="46">
        <f>IF('Log_working_2-way'!$D390="","",B391^('Log_working_2-way'!$D390))</f>
        <v>2.2671631499443738</v>
      </c>
      <c r="L391" s="53">
        <f t="shared" si="86"/>
        <v>0.55612244897959184</v>
      </c>
      <c r="M391" s="53">
        <f t="shared" si="87"/>
        <v>0.44387755102040816</v>
      </c>
      <c r="N391" s="54">
        <v>488</v>
      </c>
      <c r="O391" s="54">
        <f t="shared" si="88"/>
        <v>207.54022988505747</v>
      </c>
      <c r="P391" s="54">
        <f t="shared" si="89"/>
        <v>264.14678899082571</v>
      </c>
      <c r="Q391" s="54">
        <f t="shared" si="90"/>
        <v>223.85321100917429</v>
      </c>
      <c r="R391" s="54">
        <f t="shared" si="91"/>
        <v>280.4597701149425</v>
      </c>
      <c r="S391" s="55">
        <f t="shared" si="92"/>
        <v>-16.312981124116817</v>
      </c>
      <c r="T391" s="55">
        <f t="shared" si="93"/>
        <v>-16.312981124116789</v>
      </c>
      <c r="U391" t="s">
        <v>175</v>
      </c>
      <c r="V391" t="s">
        <v>146</v>
      </c>
      <c r="W391" t="s">
        <v>445</v>
      </c>
      <c r="X391" t="s">
        <v>521</v>
      </c>
    </row>
    <row r="392" spans="1:24" ht="15" x14ac:dyDescent="0.25">
      <c r="A392">
        <v>1.72</v>
      </c>
      <c r="B392">
        <v>2.2000000000000002</v>
      </c>
      <c r="C392" s="43">
        <f t="shared" si="94"/>
        <v>3.5940803382663811E-2</v>
      </c>
      <c r="D392" s="44">
        <f>IF(OR($A392="",$B392=""),"",A392*'MPTO_working_2-way'!$G391)</f>
        <v>1.7818181818181817</v>
      </c>
      <c r="E392" s="46">
        <f>IF(OR($A392="",$B392=""),"",B392*'MPTO_working_2-way'!$G391)</f>
        <v>2.2790697674418605</v>
      </c>
      <c r="F392" s="44">
        <f>IF(OR($A392="",$B392=""),"",'MPTO_working_2-way'!D391)</f>
        <v>1.7748592870544089</v>
      </c>
      <c r="G392" s="46">
        <f>IF(OR($A392="",$B392=""),"",'MPTO_working_2-way'!E391)</f>
        <v>2.2905569007263922</v>
      </c>
      <c r="H392" s="44">
        <f>IF(OR($A392="",$B392=""),"",'OddsRatio_working_2-way'!M391)</f>
        <v>1.7745966692414832</v>
      </c>
      <c r="I392" s="44">
        <f>IF(OR($A392="",$B392=""),"",'OddsRatio_working_2-way'!N391)</f>
        <v>2.2909944487358058</v>
      </c>
      <c r="J392" s="44">
        <f>IF('Log_working_2-way'!$D391="","",A392^('Log_working_2-way'!$D391))</f>
        <v>1.7714329684655428</v>
      </c>
      <c r="K392" s="46">
        <f>IF('Log_working_2-way'!$D391="","",B392^('Log_working_2-way'!$D391))</f>
        <v>2.2962889076273294</v>
      </c>
      <c r="L392" s="53">
        <f t="shared" si="86"/>
        <v>0.56122448979591844</v>
      </c>
      <c r="M392" s="53">
        <f t="shared" si="87"/>
        <v>0.43877551020408162</v>
      </c>
      <c r="N392" s="54">
        <v>489</v>
      </c>
      <c r="O392" s="54">
        <f t="shared" si="88"/>
        <v>204.69767441860469</v>
      </c>
      <c r="P392" s="54">
        <f t="shared" si="89"/>
        <v>266.7272727272728</v>
      </c>
      <c r="Q392" s="54">
        <f t="shared" si="90"/>
        <v>222.27272727272725</v>
      </c>
      <c r="R392" s="54">
        <f t="shared" si="91"/>
        <v>284.30232558139534</v>
      </c>
      <c r="S392" s="55">
        <f t="shared" si="92"/>
        <v>-17.575052854122561</v>
      </c>
      <c r="T392" s="55">
        <f t="shared" si="93"/>
        <v>-17.575052854122532</v>
      </c>
      <c r="U392" t="s">
        <v>373</v>
      </c>
      <c r="V392" t="s">
        <v>149</v>
      </c>
      <c r="W392" t="s">
        <v>445</v>
      </c>
      <c r="X392" t="s">
        <v>521</v>
      </c>
    </row>
    <row r="393" spans="1:24" ht="15" x14ac:dyDescent="0.25">
      <c r="A393">
        <v>1.6</v>
      </c>
      <c r="B393">
        <v>2.41</v>
      </c>
      <c r="C393" s="43">
        <f t="shared" si="94"/>
        <v>3.9937759336099443E-2</v>
      </c>
      <c r="D393" s="44">
        <f>IF(OR($A393="",$B393=""),"",A393*'MPTO_working_2-way'!$G392)</f>
        <v>1.6639004149377592</v>
      </c>
      <c r="E393" s="46">
        <f>IF(OR($A393="",$B393=""),"",B393*'MPTO_working_2-way'!$G392)</f>
        <v>2.5062499999999996</v>
      </c>
      <c r="F393" s="44">
        <f>IF(OR($A393="",$B393=""),"",'MPTO_working_2-way'!D392)</f>
        <v>1.6528075439348477</v>
      </c>
      <c r="G393" s="46">
        <f>IF(OR($A393="",$B393=""),"",'MPTO_working_2-way'!E392)</f>
        <v>2.5318450426789227</v>
      </c>
      <c r="H393" s="44">
        <f>IF(OR($A393="",$B393=""),"",'OddsRatio_working_2-way'!M392)</f>
        <v>1.652328073053442</v>
      </c>
      <c r="I393" s="44">
        <f>IF(OR($A393="",$B393=""),"",'OddsRatio_working_2-way'!N392)</f>
        <v>2.532970971675589</v>
      </c>
      <c r="J393" s="44">
        <f>IF('Log_working_2-way'!$D392="","",A393^('Log_working_2-way'!$D392))</f>
        <v>1.6472667918433761</v>
      </c>
      <c r="K393" s="46">
        <f>IF('Log_working_2-way'!$D392="","",B393^('Log_working_2-way'!$D392))</f>
        <v>2.5449579873420185</v>
      </c>
      <c r="L393" s="53">
        <f t="shared" si="86"/>
        <v>0.60099750623441406</v>
      </c>
      <c r="M393" s="53">
        <f t="shared" si="87"/>
        <v>0.39900249376558611</v>
      </c>
      <c r="N393" s="54">
        <v>490</v>
      </c>
      <c r="O393" s="54">
        <f t="shared" si="88"/>
        <v>183.75</v>
      </c>
      <c r="P393" s="54">
        <f t="shared" si="89"/>
        <v>286.68049792531122</v>
      </c>
      <c r="Q393" s="54">
        <f t="shared" si="90"/>
        <v>203.31950207468878</v>
      </c>
      <c r="R393" s="54">
        <f t="shared" si="91"/>
        <v>306.25</v>
      </c>
      <c r="S393" s="55">
        <f t="shared" si="92"/>
        <v>-19.569502074688785</v>
      </c>
      <c r="T393" s="55">
        <f t="shared" si="93"/>
        <v>-19.569502074688785</v>
      </c>
      <c r="U393" t="s">
        <v>466</v>
      </c>
      <c r="V393" t="s">
        <v>376</v>
      </c>
      <c r="W393" t="s">
        <v>459</v>
      </c>
      <c r="X393" t="s">
        <v>521</v>
      </c>
    </row>
    <row r="394" spans="1:24" ht="15" x14ac:dyDescent="0.25">
      <c r="A394">
        <v>1.6</v>
      </c>
      <c r="B394">
        <v>2.46</v>
      </c>
      <c r="C394" s="43">
        <f t="shared" si="94"/>
        <v>3.1504065040650397E-2</v>
      </c>
      <c r="D394" s="44">
        <f>IF(OR($A394="",$B394=""),"",A394*'MPTO_working_2-way'!$G393)</f>
        <v>1.6504065040650406</v>
      </c>
      <c r="E394" s="46">
        <f>IF(OR($A394="",$B394=""),"",B394*'MPTO_working_2-way'!$G393)</f>
        <v>2.5375000000000001</v>
      </c>
      <c r="F394" s="44">
        <f>IF(OR($A394="",$B394=""),"",'MPTO_working_2-way'!D393)</f>
        <v>1.6413678065054211</v>
      </c>
      <c r="G394" s="46">
        <f>IF(OR($A394="",$B394=""),"",'MPTO_working_2-way'!E393)</f>
        <v>2.5591677503250976</v>
      </c>
      <c r="H394" s="44">
        <f>IF(OR($A394="",$B394=""),"",'OddsRatio_working_2-way'!M393)</f>
        <v>1.6410607647560327</v>
      </c>
      <c r="I394" s="44">
        <f>IF(OR($A394="",$B394=""),"",'OddsRatio_working_2-way'!N393)</f>
        <v>2.5599145275730124</v>
      </c>
      <c r="J394" s="44">
        <f>IF('Log_working_2-way'!$D393="","",A394^('Log_working_2-way'!$D393))</f>
        <v>1.6369550951524368</v>
      </c>
      <c r="K394" s="46">
        <f>IF('Log_working_2-way'!$D393="","",B394^('Log_working_2-way'!$D393))</f>
        <v>2.5699693865556159</v>
      </c>
      <c r="L394" s="53">
        <f t="shared" si="86"/>
        <v>0.60591133004926112</v>
      </c>
      <c r="M394" s="53">
        <f t="shared" si="87"/>
        <v>0.39408866995073888</v>
      </c>
      <c r="N394" s="54">
        <v>491</v>
      </c>
      <c r="O394" s="54">
        <f t="shared" si="88"/>
        <v>184.125</v>
      </c>
      <c r="P394" s="54">
        <f t="shared" si="89"/>
        <v>291.40650406504062</v>
      </c>
      <c r="Q394" s="54">
        <f t="shared" si="90"/>
        <v>199.59349593495935</v>
      </c>
      <c r="R394" s="54">
        <f t="shared" si="91"/>
        <v>306.875</v>
      </c>
      <c r="S394" s="55">
        <f t="shared" si="92"/>
        <v>-15.46849593495935</v>
      </c>
      <c r="T394" s="55">
        <f t="shared" si="93"/>
        <v>-15.468495934959378</v>
      </c>
      <c r="U394" t="s">
        <v>464</v>
      </c>
      <c r="V394" t="s">
        <v>374</v>
      </c>
      <c r="W394" t="s">
        <v>459</v>
      </c>
      <c r="X394" t="s">
        <v>521</v>
      </c>
    </row>
    <row r="395" spans="1:24" ht="15" x14ac:dyDescent="0.25">
      <c r="A395">
        <v>1.38</v>
      </c>
      <c r="B395">
        <v>3.12</v>
      </c>
      <c r="C395" s="43">
        <f t="shared" si="94"/>
        <v>4.5150501672240884E-2</v>
      </c>
      <c r="D395" s="44">
        <f>IF(OR($A395="",$B395=""),"",A395*'MPTO_working_2-way'!$G394)</f>
        <v>1.4423076923076923</v>
      </c>
      <c r="E395" s="46">
        <f>IF(OR($A395="",$B395=""),"",B395*'MPTO_working_2-way'!$G394)</f>
        <v>3.2608695652173916</v>
      </c>
      <c r="F395" s="44">
        <f>IF(OR($A395="",$B395=""),"",'MPTO_working_2-way'!D394)</f>
        <v>1.4243747518856689</v>
      </c>
      <c r="G395" s="46">
        <f>IF(OR($A395="",$B395=""),"",'MPTO_working_2-way'!E394)</f>
        <v>3.3564078578110386</v>
      </c>
      <c r="H395" s="44">
        <f>IF(OR($A395="",$B395=""),"",'OddsRatio_working_2-way'!M394)</f>
        <v>1.4233736919305071</v>
      </c>
      <c r="I395" s="44">
        <f>IF(OR($A395="",$B395=""),"",'OddsRatio_working_2-way'!N394)</f>
        <v>3.3619795444544089</v>
      </c>
      <c r="J395" s="44">
        <f>IF('Log_working_2-way'!$D394="","",A395^('Log_working_2-way'!$D394))</f>
        <v>1.4150696544719332</v>
      </c>
      <c r="K395" s="46">
        <f>IF('Log_working_2-way'!$D394="","",B395^('Log_working_2-way'!$D394))</f>
        <v>3.4092341832748581</v>
      </c>
      <c r="L395" s="53">
        <f t="shared" si="86"/>
        <v>0.69333333333333336</v>
      </c>
      <c r="M395" s="53">
        <f t="shared" si="87"/>
        <v>0.30666666666666664</v>
      </c>
      <c r="N395" s="54">
        <v>492</v>
      </c>
      <c r="O395" s="54">
        <f t="shared" si="88"/>
        <v>135.47826086956519</v>
      </c>
      <c r="P395" s="54">
        <f t="shared" si="89"/>
        <v>334.30769230769226</v>
      </c>
      <c r="Q395" s="54">
        <f t="shared" si="90"/>
        <v>157.69230769230768</v>
      </c>
      <c r="R395" s="54">
        <f t="shared" si="91"/>
        <v>356.52173913043481</v>
      </c>
      <c r="S395" s="55">
        <f t="shared" si="92"/>
        <v>-22.214046822742489</v>
      </c>
      <c r="T395" s="55">
        <f t="shared" si="93"/>
        <v>-22.214046822742546</v>
      </c>
      <c r="U395" t="s">
        <v>114</v>
      </c>
      <c r="V395" t="s">
        <v>63</v>
      </c>
      <c r="W395" t="s">
        <v>446</v>
      </c>
      <c r="X395" t="s">
        <v>521</v>
      </c>
    </row>
    <row r="396" spans="1:24" s="50" customFormat="1" ht="15" x14ac:dyDescent="0.25">
      <c r="A396">
        <v>2.17</v>
      </c>
      <c r="B396">
        <v>1.76</v>
      </c>
      <c r="C396" s="43">
        <f t="shared" si="94"/>
        <v>2.9011311269375728E-2</v>
      </c>
      <c r="D396" s="44">
        <f>IF(OR($A396="",$B396=""),"",A396*'MPTO_working_2-way'!$G395)</f>
        <v>2.2329545454545454</v>
      </c>
      <c r="E396" s="46">
        <f>IF(OR($A396="",$B396=""),"",B396*'MPTO_working_2-way'!$G395)</f>
        <v>1.8110599078341012</v>
      </c>
      <c r="F396" s="44">
        <f>IF(OR($A396="",$B396=""),"",'MPTO_working_2-way'!D395)</f>
        <v>2.2405256365129644</v>
      </c>
      <c r="G396" s="46">
        <f>IF(OR($A396="",$B396=""),"",'MPTO_working_2-way'!E395)</f>
        <v>1.8061099025820484</v>
      </c>
      <c r="H396" s="44">
        <f>IF(OR($A396="",$B396=""),"",'OddsRatio_working_2-way'!M395)</f>
        <v>2.2407552878027661</v>
      </c>
      <c r="I396" s="44">
        <f>IF(OR($A396="",$B396=""),"",'OddsRatio_working_2-way'!N395)</f>
        <v>1.8059606997693183</v>
      </c>
      <c r="J396" s="44">
        <f>IF('Log_working_2-way'!$D395="","",A396^('Log_working_2-way'!$D395))</f>
        <v>2.2442129030289037</v>
      </c>
      <c r="K396" s="46">
        <f>IF('Log_working_2-way'!$D395="","",B396^('Log_working_2-way'!$D395))</f>
        <v>1.8037209689479914</v>
      </c>
      <c r="L396" s="53">
        <f t="shared" si="86"/>
        <v>0.44783715012722647</v>
      </c>
      <c r="M396" s="53">
        <f t="shared" si="87"/>
        <v>0.55216284987277364</v>
      </c>
      <c r="N396" s="54">
        <v>493</v>
      </c>
      <c r="O396" s="54">
        <f t="shared" si="88"/>
        <v>265.81105990783408</v>
      </c>
      <c r="P396" s="54">
        <f t="shared" si="89"/>
        <v>212.88636363636363</v>
      </c>
      <c r="Q396" s="54">
        <f t="shared" si="90"/>
        <v>280.11363636363637</v>
      </c>
      <c r="R396" s="54">
        <f t="shared" si="91"/>
        <v>227.18894009216589</v>
      </c>
      <c r="S396" s="55">
        <f t="shared" si="92"/>
        <v>-14.302576455802296</v>
      </c>
      <c r="T396" s="55">
        <f t="shared" si="93"/>
        <v>-14.302576455802267</v>
      </c>
      <c r="U396" t="s">
        <v>176</v>
      </c>
      <c r="V396" t="s">
        <v>179</v>
      </c>
      <c r="W396" t="s">
        <v>446</v>
      </c>
      <c r="X396" t="s">
        <v>521</v>
      </c>
    </row>
    <row r="397" spans="1:24" ht="15" x14ac:dyDescent="0.25">
      <c r="A397">
        <v>2.4300000000000002</v>
      </c>
      <c r="B397">
        <v>1.62</v>
      </c>
      <c r="C397" s="43">
        <f t="shared" si="94"/>
        <v>2.8806584362139898E-2</v>
      </c>
      <c r="D397" s="44">
        <f>IF(OR($A397="",$B397=""),"",A397*'MPTO_working_2-way'!$G396)</f>
        <v>2.5</v>
      </c>
      <c r="E397" s="46">
        <f>IF(OR($A397="",$B397=""),"",B397*'MPTO_working_2-way'!$G396)</f>
        <v>1.6666666666666667</v>
      </c>
      <c r="F397" s="44">
        <f>IF(OR($A397="",$B397=""),"",'MPTO_working_2-way'!D396)</f>
        <v>2.5181347150259068</v>
      </c>
      <c r="G397" s="46">
        <f>IF(OR($A397="",$B397=""),"",'MPTO_working_2-way'!E396)</f>
        <v>1.658703071672355</v>
      </c>
      <c r="H397" s="44">
        <f>IF(OR($A397="",$B397=""),"",'OddsRatio_working_2-way'!M396)</f>
        <v>2.5187006330752704</v>
      </c>
      <c r="I397" s="44">
        <f>IF(OR($A397="",$B397=""),"",'OddsRatio_working_2-way'!N396)</f>
        <v>1.6584576171375296</v>
      </c>
      <c r="J397" s="44">
        <f>IF('Log_working_2-way'!$D396="","",A397^('Log_working_2-way'!$D396))</f>
        <v>2.5270727654504732</v>
      </c>
      <c r="K397" s="46">
        <f>IF('Log_working_2-way'!$D396="","",B397^('Log_working_2-way'!$D396))</f>
        <v>1.6548476422503566</v>
      </c>
      <c r="L397" s="53">
        <f t="shared" si="86"/>
        <v>0.4</v>
      </c>
      <c r="M397" s="53">
        <f t="shared" si="87"/>
        <v>0.6</v>
      </c>
      <c r="N397" s="54">
        <v>494</v>
      </c>
      <c r="O397" s="54">
        <f t="shared" si="88"/>
        <v>290.70781893004113</v>
      </c>
      <c r="P397" s="54">
        <f t="shared" si="89"/>
        <v>189.06172839506178</v>
      </c>
      <c r="Q397" s="54">
        <f t="shared" si="90"/>
        <v>304.93827160493828</v>
      </c>
      <c r="R397" s="54">
        <f t="shared" si="91"/>
        <v>203.29218106995881</v>
      </c>
      <c r="S397" s="55">
        <f t="shared" si="92"/>
        <v>-14.230452674897151</v>
      </c>
      <c r="T397" s="55">
        <f t="shared" si="93"/>
        <v>-14.230452674897037</v>
      </c>
      <c r="U397" t="s">
        <v>120</v>
      </c>
      <c r="V397" t="s">
        <v>177</v>
      </c>
      <c r="W397" t="s">
        <v>446</v>
      </c>
      <c r="X397" t="s">
        <v>521</v>
      </c>
    </row>
    <row r="398" spans="1:24" ht="15" x14ac:dyDescent="0.25">
      <c r="A398">
        <v>2.41</v>
      </c>
      <c r="B398">
        <v>1.63</v>
      </c>
      <c r="C398" s="43">
        <f t="shared" si="94"/>
        <v>2.8434691851436877E-2</v>
      </c>
      <c r="D398" s="44">
        <f>IF(OR($A398="",$B398=""),"",A398*'MPTO_working_2-way'!$G397)</f>
        <v>2.4785276073619631</v>
      </c>
      <c r="E398" s="46">
        <f>IF(OR($A398="",$B398=""),"",B398*'MPTO_working_2-way'!$G397)</f>
        <v>1.6763485477178419</v>
      </c>
      <c r="F398" s="44">
        <f>IF(OR($A398="",$B398=""),"",'MPTO_working_2-way'!D397)</f>
        <v>2.4955055109106499</v>
      </c>
      <c r="G398" s="46">
        <f>IF(OR($A398="",$B398=""),"",'MPTO_working_2-way'!E397)</f>
        <v>1.6686702206741284</v>
      </c>
      <c r="H398" s="44">
        <f>IF(OR($A398="",$B398=""),"",'OddsRatio_working_2-way'!M397)</f>
        <v>2.4960264830861911</v>
      </c>
      <c r="I398" s="44">
        <f>IF(OR($A398="",$B398=""),"",'OddsRatio_working_2-way'!N397)</f>
        <v>1.6684373647831916</v>
      </c>
      <c r="J398" s="44">
        <f>IF('Log_working_2-way'!$D397="","",A398^('Log_working_2-way'!$D397))</f>
        <v>2.5038534406814188</v>
      </c>
      <c r="K398" s="46">
        <f>IF('Log_working_2-way'!$D397="","",B398^('Log_working_2-way'!$D397))</f>
        <v>1.6649584147953032</v>
      </c>
      <c r="L398" s="53">
        <f t="shared" si="86"/>
        <v>0.40346534653465349</v>
      </c>
      <c r="M398" s="53">
        <f t="shared" si="87"/>
        <v>0.59653465346534673</v>
      </c>
      <c r="N398" s="54">
        <v>495</v>
      </c>
      <c r="O398" s="54">
        <f t="shared" si="88"/>
        <v>289.60580912863071</v>
      </c>
      <c r="P398" s="54">
        <f t="shared" si="89"/>
        <v>191.31901840490792</v>
      </c>
      <c r="Q398" s="54">
        <f t="shared" si="90"/>
        <v>303.68098159509202</v>
      </c>
      <c r="R398" s="54">
        <f t="shared" si="91"/>
        <v>205.39419087136929</v>
      </c>
      <c r="S398" s="55">
        <f t="shared" si="92"/>
        <v>-14.075172466461311</v>
      </c>
      <c r="T398" s="55">
        <f t="shared" si="93"/>
        <v>-14.075172466461368</v>
      </c>
      <c r="U398" t="s">
        <v>154</v>
      </c>
      <c r="V398" t="s">
        <v>113</v>
      </c>
      <c r="W398" t="s">
        <v>446</v>
      </c>
      <c r="X398" t="s">
        <v>521</v>
      </c>
    </row>
    <row r="399" spans="1:24" ht="15" x14ac:dyDescent="0.25">
      <c r="A399">
        <v>2.89</v>
      </c>
      <c r="B399">
        <v>1.44</v>
      </c>
      <c r="C399" s="43">
        <f t="shared" si="94"/>
        <v>4.0465205690119133E-2</v>
      </c>
      <c r="D399" s="44">
        <f>IF(OR($A399="",$B399=""),"",A399*'MPTO_working_2-way'!$G398)</f>
        <v>3.0069444444444446</v>
      </c>
      <c r="E399" s="46">
        <f>IF(OR($A399="",$B399=""),"",B399*'MPTO_working_2-way'!$G398)</f>
        <v>1.4982698961937715</v>
      </c>
      <c r="F399" s="44">
        <f>IF(OR($A399="",$B399=""),"",'MPTO_working_2-way'!D398)</f>
        <v>3.0694792742292374</v>
      </c>
      <c r="G399" s="46">
        <f>IF(OR($A399="",$B399=""),"",'MPTO_working_2-way'!E398)</f>
        <v>1.4832133437878678</v>
      </c>
      <c r="H399" s="44">
        <f>IF(OR($A399="",$B399=""),"",'OddsRatio_working_2-way'!M398)</f>
        <v>3.0725478391232723</v>
      </c>
      <c r="I399" s="44">
        <f>IF(OR($A399="",$B399=""),"",'OddsRatio_working_2-way'!N398)</f>
        <v>1.4824979096371642</v>
      </c>
      <c r="J399" s="44">
        <f>IF('Log_working_2-way'!$D398="","",A399^('Log_working_2-way'!$D398))</f>
        <v>3.1027246078987192</v>
      </c>
      <c r="K399" s="46">
        <f>IF('Log_working_2-way'!$D398="","",B399^('Log_working_2-way'!$D398))</f>
        <v>1.4755734518168881</v>
      </c>
      <c r="L399" s="53">
        <f t="shared" si="86"/>
        <v>0.33256351039260967</v>
      </c>
      <c r="M399" s="53">
        <f t="shared" si="87"/>
        <v>0.66743648960739033</v>
      </c>
      <c r="N399" s="54">
        <v>496</v>
      </c>
      <c r="O399" s="54">
        <f t="shared" si="88"/>
        <v>324.3737024221453</v>
      </c>
      <c r="P399" s="54">
        <f t="shared" si="89"/>
        <v>151.55555555555554</v>
      </c>
      <c r="Q399" s="54">
        <f t="shared" si="90"/>
        <v>344.44444444444446</v>
      </c>
      <c r="R399" s="54">
        <f t="shared" si="91"/>
        <v>171.62629757785464</v>
      </c>
      <c r="S399" s="55">
        <f t="shared" si="92"/>
        <v>-20.070742022299157</v>
      </c>
      <c r="T399" s="55">
        <f t="shared" si="93"/>
        <v>-20.0707420222991</v>
      </c>
      <c r="U399" t="s">
        <v>151</v>
      </c>
      <c r="V399" t="s">
        <v>162</v>
      </c>
      <c r="W399" t="s">
        <v>447</v>
      </c>
      <c r="X399" t="s">
        <v>521</v>
      </c>
    </row>
    <row r="400" spans="1:24" ht="15" x14ac:dyDescent="0.25">
      <c r="A400">
        <v>2.35</v>
      </c>
      <c r="B400">
        <v>1.63</v>
      </c>
      <c r="C400" s="43">
        <f t="shared" si="94"/>
        <v>3.9028847408954404E-2</v>
      </c>
      <c r="D400" s="44">
        <f>IF(OR($A400="",$B400=""),"",A400*'MPTO_working_2-way'!$G399)</f>
        <v>2.4417177914110431</v>
      </c>
      <c r="E400" s="46">
        <f>IF(OR($A400="",$B400=""),"",B400*'MPTO_working_2-way'!$G399)</f>
        <v>1.6936170212765955</v>
      </c>
      <c r="F400" s="44">
        <f>IF(OR($A400="",$B400=""),"",'MPTO_working_2-way'!D399)</f>
        <v>2.4629480790869636</v>
      </c>
      <c r="G400" s="46">
        <f>IF(OR($A400="",$B400=""),"",'MPTO_working_2-way'!E399)</f>
        <v>1.6835512581035048</v>
      </c>
      <c r="H400" s="44">
        <f>IF(OR($A400="",$B400=""),"",'OddsRatio_working_2-way'!M399)</f>
        <v>2.4638501094227996</v>
      </c>
      <c r="I400" s="44">
        <f>IF(OR($A400="",$B400=""),"",'OddsRatio_working_2-way'!N399)</f>
        <v>1.6831300510639733</v>
      </c>
      <c r="J400" s="44">
        <f>IF('Log_working_2-way'!$D399="","",A400^('Log_working_2-way'!$D399))</f>
        <v>2.4737476176576996</v>
      </c>
      <c r="K400" s="46">
        <f>IF('Log_working_2-way'!$D399="","",B400^('Log_working_2-way'!$D399))</f>
        <v>1.6785422334314666</v>
      </c>
      <c r="L400" s="53">
        <f t="shared" si="86"/>
        <v>0.40954773869346733</v>
      </c>
      <c r="M400" s="53">
        <f t="shared" si="87"/>
        <v>0.59045226130653272</v>
      </c>
      <c r="N400" s="54">
        <v>497</v>
      </c>
      <c r="O400" s="54">
        <f t="shared" si="88"/>
        <v>285.51063829787239</v>
      </c>
      <c r="P400" s="54">
        <f t="shared" si="89"/>
        <v>192.09202453987723</v>
      </c>
      <c r="Q400" s="54">
        <f t="shared" si="90"/>
        <v>304.90797546012271</v>
      </c>
      <c r="R400" s="54">
        <f t="shared" si="91"/>
        <v>211.48936170212767</v>
      </c>
      <c r="S400" s="55">
        <f t="shared" si="92"/>
        <v>-19.397337162250324</v>
      </c>
      <c r="T400" s="55">
        <f t="shared" si="93"/>
        <v>-19.397337162250437</v>
      </c>
      <c r="U400" t="s">
        <v>152</v>
      </c>
      <c r="V400" t="s">
        <v>161</v>
      </c>
      <c r="W400" t="s">
        <v>447</v>
      </c>
      <c r="X400" t="s">
        <v>521</v>
      </c>
    </row>
    <row r="401" spans="1:24" ht="15" x14ac:dyDescent="0.25">
      <c r="A401">
        <v>2.44</v>
      </c>
      <c r="B401">
        <v>1.59</v>
      </c>
      <c r="C401" s="43">
        <f t="shared" si="94"/>
        <v>3.8766883183833478E-2</v>
      </c>
      <c r="D401" s="44">
        <f>IF(OR($A401="",$B401=""),"",A401*'MPTO_working_2-way'!$G400)</f>
        <v>2.5345911949685536</v>
      </c>
      <c r="E401" s="46">
        <f>IF(OR($A401="",$B401=""),"",B401*'MPTO_working_2-way'!$G400)</f>
        <v>1.6516393442622954</v>
      </c>
      <c r="F401" s="44">
        <f>IF(OR($A401="",$B401=""),"",'MPTO_working_2-way'!D400)</f>
        <v>2.561130182202271</v>
      </c>
      <c r="G401" s="46">
        <f>IF(OR($A401="",$B401=""),"",'MPTO_working_2-way'!E400)</f>
        <v>1.640561569688769</v>
      </c>
      <c r="H401" s="44">
        <f>IF(OR($A401="",$B401=""),"",'OddsRatio_working_2-way'!M400)</f>
        <v>2.5622669317698867</v>
      </c>
      <c r="I401" s="44">
        <f>IF(OR($A401="",$B401=""),"",'OddsRatio_working_2-way'!N400)</f>
        <v>1.6400954789890509</v>
      </c>
      <c r="J401" s="44">
        <f>IF('Log_working_2-way'!$D400="","",A401^('Log_working_2-way'!$D400))</f>
        <v>2.5746963443895066</v>
      </c>
      <c r="K401" s="46">
        <f>IF('Log_working_2-way'!$D400="","",B401^('Log_working_2-way'!$D400))</f>
        <v>1.6350430694543896</v>
      </c>
      <c r="L401" s="53">
        <f t="shared" si="86"/>
        <v>0.39454094292803971</v>
      </c>
      <c r="M401" s="53">
        <f t="shared" si="87"/>
        <v>0.60545905707196013</v>
      </c>
      <c r="N401" s="54">
        <v>498</v>
      </c>
      <c r="O401" s="54">
        <f t="shared" si="88"/>
        <v>293.90163934426226</v>
      </c>
      <c r="P401" s="54">
        <f t="shared" si="89"/>
        <v>184.79245283018869</v>
      </c>
      <c r="Q401" s="54">
        <f t="shared" si="90"/>
        <v>313.20754716981133</v>
      </c>
      <c r="R401" s="54">
        <f t="shared" si="91"/>
        <v>204.09836065573771</v>
      </c>
      <c r="S401" s="55">
        <f t="shared" si="92"/>
        <v>-19.30590782554907</v>
      </c>
      <c r="T401" s="55">
        <f t="shared" si="93"/>
        <v>-19.305907825549014</v>
      </c>
      <c r="U401" t="s">
        <v>160</v>
      </c>
      <c r="V401" t="s">
        <v>388</v>
      </c>
      <c r="W401" t="s">
        <v>447</v>
      </c>
      <c r="X401" t="s">
        <v>521</v>
      </c>
    </row>
    <row r="402" spans="1:24" ht="15" x14ac:dyDescent="0.25">
      <c r="A402">
        <v>2.99</v>
      </c>
      <c r="B402">
        <v>1.41</v>
      </c>
      <c r="C402" s="43">
        <f t="shared" si="94"/>
        <v>4.3668018691145338E-2</v>
      </c>
      <c r="D402" s="44">
        <f>IF(OR($A402="",$B402=""),"",A402*'MPTO_working_2-way'!$G401)</f>
        <v>3.1205673758865249</v>
      </c>
      <c r="E402" s="46">
        <f>IF(OR($A402="",$B402=""),"",B402*'MPTO_working_2-way'!$G401)</f>
        <v>1.4715719063545147</v>
      </c>
      <c r="F402" s="44">
        <f>IF(OR($A402="",$B402=""),"",'MPTO_working_2-way'!D401)</f>
        <v>3.1988315186463825</v>
      </c>
      <c r="G402" s="46">
        <f>IF(OR($A402="",$B402=""),"",'MPTO_working_2-way'!E401)</f>
        <v>1.4547870046067044</v>
      </c>
      <c r="H402" s="44">
        <f>IF(OR($A402="",$B402=""),"",'OddsRatio_working_2-way'!M401)</f>
        <v>3.203102025913771</v>
      </c>
      <c r="I402" s="44">
        <f>IF(OR($A402="",$B402=""),"",'OddsRatio_working_2-way'!N401)</f>
        <v>1.4539054425249476</v>
      </c>
      <c r="J402" s="44">
        <f>IF('Log_working_2-way'!$D401="","",A402^('Log_working_2-way'!$D401))</f>
        <v>3.2413537936541892</v>
      </c>
      <c r="K402" s="46">
        <f>IF('Log_working_2-way'!$D401="","",B402^('Log_working_2-way'!$D401))</f>
        <v>1.4461589253905467</v>
      </c>
      <c r="L402" s="53">
        <f t="shared" si="86"/>
        <v>0.32045454545454544</v>
      </c>
      <c r="M402" s="53">
        <f t="shared" si="87"/>
        <v>0.67954545454545467</v>
      </c>
      <c r="N402" s="54">
        <v>499</v>
      </c>
      <c r="O402" s="54">
        <f t="shared" si="88"/>
        <v>332.11036789297668</v>
      </c>
      <c r="P402" s="54">
        <f t="shared" si="89"/>
        <v>145.09929078014179</v>
      </c>
      <c r="Q402" s="54">
        <f t="shared" si="90"/>
        <v>353.90070921985819</v>
      </c>
      <c r="R402" s="54">
        <f t="shared" si="91"/>
        <v>166.8896321070234</v>
      </c>
      <c r="S402" s="55">
        <f t="shared" si="92"/>
        <v>-21.790341326881503</v>
      </c>
      <c r="T402" s="55">
        <f t="shared" si="93"/>
        <v>-21.790341326881617</v>
      </c>
      <c r="U402" t="s">
        <v>123</v>
      </c>
      <c r="V402" t="s">
        <v>237</v>
      </c>
      <c r="W402" t="s">
        <v>447</v>
      </c>
      <c r="X402" t="s">
        <v>521</v>
      </c>
    </row>
    <row r="403" spans="1:24" ht="15" x14ac:dyDescent="0.25">
      <c r="A403">
        <v>2.64</v>
      </c>
      <c r="B403">
        <v>1.52</v>
      </c>
      <c r="C403" s="43">
        <f t="shared" si="94"/>
        <v>3.6682615629984205E-2</v>
      </c>
      <c r="D403" s="44">
        <f>IF(OR($A403="",$B403=""),"",A403*'MPTO_working_2-way'!$G402)</f>
        <v>2.7368421052631584</v>
      </c>
      <c r="E403" s="46">
        <f>IF(OR($A403="",$B403=""),"",B403*'MPTO_working_2-way'!$G402)</f>
        <v>1.5757575757575759</v>
      </c>
      <c r="F403" s="44">
        <f>IF(OR($A403="",$B403=""),"",'MPTO_working_2-way'!D402)</f>
        <v>2.7743362831858414</v>
      </c>
      <c r="G403" s="46">
        <f>IF(OR($A403="",$B403=""),"",'MPTO_working_2-way'!E402)</f>
        <v>1.5635910224438905</v>
      </c>
      <c r="H403" s="44">
        <f>IF(OR($A403="",$B403=""),"",'OddsRatio_working_2-way'!M402)</f>
        <v>2.7759071354792617</v>
      </c>
      <c r="I403" s="44">
        <f>IF(OR($A403="",$B403=""),"",'OddsRatio_working_2-way'!N402)</f>
        <v>1.5630925063714729</v>
      </c>
      <c r="J403" s="44">
        <f>IF('Log_working_2-way'!$D402="","",A403^('Log_working_2-way'!$D402))</f>
        <v>2.793612000650485</v>
      </c>
      <c r="K403" s="46">
        <f>IF('Log_working_2-way'!$D402="","",B403^('Log_working_2-way'!$D402))</f>
        <v>1.5575341822183606</v>
      </c>
      <c r="L403" s="53">
        <f t="shared" si="86"/>
        <v>0.36538461538461531</v>
      </c>
      <c r="M403" s="53">
        <f t="shared" si="87"/>
        <v>0.63461538461538458</v>
      </c>
      <c r="N403" s="54">
        <v>500</v>
      </c>
      <c r="O403" s="54">
        <f t="shared" si="88"/>
        <v>310.60606060606062</v>
      </c>
      <c r="P403" s="54">
        <f t="shared" si="89"/>
        <v>171.05263157894737</v>
      </c>
      <c r="Q403" s="54">
        <f t="shared" si="90"/>
        <v>328.94736842105266</v>
      </c>
      <c r="R403" s="54">
        <f t="shared" si="91"/>
        <v>189.39393939393941</v>
      </c>
      <c r="S403" s="55">
        <f t="shared" si="92"/>
        <v>-18.341307814992035</v>
      </c>
      <c r="T403" s="55">
        <f t="shared" si="93"/>
        <v>-18.341307814992035</v>
      </c>
      <c r="U403" t="s">
        <v>116</v>
      </c>
      <c r="V403" t="s">
        <v>158</v>
      </c>
      <c r="W403" t="s">
        <v>447</v>
      </c>
      <c r="X403" t="s">
        <v>521</v>
      </c>
    </row>
    <row r="404" spans="1:24" ht="15" x14ac:dyDescent="0.25">
      <c r="A404">
        <v>2.06</v>
      </c>
      <c r="B404">
        <v>1.81</v>
      </c>
      <c r="C404" s="43">
        <f t="shared" si="94"/>
        <v>3.7923081049187513E-2</v>
      </c>
      <c r="D404" s="44">
        <f>IF(OR($A404="",$B404=""),"",A404*'MPTO_working_2-way'!$G403)</f>
        <v>2.1381215469613264</v>
      </c>
      <c r="E404" s="46">
        <f>IF(OR($A404="",$B404=""),"",B404*'MPTO_working_2-way'!$G403)</f>
        <v>1.8786407766990294</v>
      </c>
      <c r="F404" s="44">
        <f>IF(OR($A404="",$B404=""),"",'MPTO_working_2-way'!D403)</f>
        <v>2.1437359857413907</v>
      </c>
      <c r="G404" s="46">
        <f>IF(OR($A404="",$B404=""),"",'MPTO_working_2-way'!E403)</f>
        <v>1.8743276529432467</v>
      </c>
      <c r="H404" s="44">
        <f>IF(OR($A404="",$B404=""),"",'OddsRatio_working_2-way'!M403)</f>
        <v>2.1439589045541121</v>
      </c>
      <c r="I404" s="44">
        <f>IF(OR($A404="",$B404=""),"",'OddsRatio_working_2-way'!N403)</f>
        <v>1.8741572761215382</v>
      </c>
      <c r="J404" s="44">
        <f>IF('Log_working_2-way'!$D403="","",A404^('Log_working_2-way'!$D403))</f>
        <v>2.1465366309290381</v>
      </c>
      <c r="K404" s="46">
        <f>IF('Log_working_2-way'!$D403="","",B404^('Log_working_2-way'!$D403))</f>
        <v>1.8721919326638379</v>
      </c>
      <c r="L404" s="53">
        <f t="shared" si="86"/>
        <v>0.46770025839793272</v>
      </c>
      <c r="M404" s="53">
        <f t="shared" si="87"/>
        <v>0.53229974160206706</v>
      </c>
      <c r="N404" s="54">
        <v>501</v>
      </c>
      <c r="O404" s="54">
        <f t="shared" si="88"/>
        <v>257.79611650485435</v>
      </c>
      <c r="P404" s="54">
        <f t="shared" si="89"/>
        <v>224.20441988950282</v>
      </c>
      <c r="Q404" s="54">
        <f t="shared" si="90"/>
        <v>276.79558011049727</v>
      </c>
      <c r="R404" s="54">
        <f t="shared" si="91"/>
        <v>243.20388349514565</v>
      </c>
      <c r="S404" s="55">
        <f t="shared" si="92"/>
        <v>-18.999463605642916</v>
      </c>
      <c r="T404" s="55">
        <f t="shared" si="93"/>
        <v>-18.999463605642831</v>
      </c>
      <c r="U404" t="s">
        <v>442</v>
      </c>
      <c r="V404" t="s">
        <v>389</v>
      </c>
      <c r="W404" t="s">
        <v>452</v>
      </c>
      <c r="X404" t="s">
        <v>521</v>
      </c>
    </row>
    <row r="405" spans="1:24" ht="15" x14ac:dyDescent="0.25">
      <c r="A405">
        <v>2.2400000000000002</v>
      </c>
      <c r="B405">
        <v>1.68</v>
      </c>
      <c r="C405" s="43">
        <f t="shared" si="94"/>
        <v>4.1666666666666519E-2</v>
      </c>
      <c r="D405" s="44">
        <f>IF(OR($A405="",$B405=""),"",A405*'MPTO_working_2-way'!$G404)</f>
        <v>2.333333333333333</v>
      </c>
      <c r="E405" s="46">
        <f>IF(OR($A405="",$B405=""),"",B405*'MPTO_working_2-way'!$G404)</f>
        <v>1.7499999999999998</v>
      </c>
      <c r="F405" s="44">
        <f>IF(OR($A405="",$B405=""),"",'MPTO_working_2-way'!D404)</f>
        <v>2.3496503496503496</v>
      </c>
      <c r="G405" s="46">
        <f>IF(OR($A405="",$B405=""),"",'MPTO_working_2-way'!E404)</f>
        <v>1.7409326424870464</v>
      </c>
      <c r="H405" s="44">
        <f>IF(OR($A405="",$B405=""),"",'OddsRatio_working_2-way'!M404)</f>
        <v>2.3503812097939996</v>
      </c>
      <c r="I405" s="44">
        <f>IF(OR($A405="",$B405=""),"",'OddsRatio_working_2-way'!N404)</f>
        <v>1.7405316311773544</v>
      </c>
      <c r="J405" s="44">
        <f>IF('Log_working_2-way'!$D404="","",A405^('Log_working_2-way'!$D404))</f>
        <v>2.357969334439959</v>
      </c>
      <c r="K405" s="46">
        <f>IF('Log_working_2-way'!$D404="","",B405^('Log_working_2-way'!$D404))</f>
        <v>1.7363936538464513</v>
      </c>
      <c r="L405" s="53">
        <f t="shared" si="86"/>
        <v>0.4285714285714286</v>
      </c>
      <c r="M405" s="53">
        <f t="shared" si="87"/>
        <v>0.57142857142857151</v>
      </c>
      <c r="N405" s="54">
        <v>502</v>
      </c>
      <c r="O405" s="54">
        <f t="shared" si="88"/>
        <v>277.89285714285711</v>
      </c>
      <c r="P405" s="54">
        <f t="shared" si="89"/>
        <v>203.1904761904762</v>
      </c>
      <c r="Q405" s="54">
        <f t="shared" si="90"/>
        <v>298.8095238095238</v>
      </c>
      <c r="R405" s="54">
        <f t="shared" si="91"/>
        <v>224.10714285714283</v>
      </c>
      <c r="S405" s="55">
        <f t="shared" si="92"/>
        <v>-20.916666666666686</v>
      </c>
      <c r="T405" s="55">
        <f t="shared" si="93"/>
        <v>-20.916666666666629</v>
      </c>
      <c r="U405" t="s">
        <v>168</v>
      </c>
      <c r="V405" t="s">
        <v>127</v>
      </c>
      <c r="W405" t="s">
        <v>452</v>
      </c>
      <c r="X405" t="s">
        <v>521</v>
      </c>
    </row>
    <row r="406" spans="1:24" ht="15" x14ac:dyDescent="0.25">
      <c r="A406">
        <v>1.98</v>
      </c>
      <c r="B406">
        <v>1.87</v>
      </c>
      <c r="C406" s="43">
        <f t="shared" si="94"/>
        <v>3.9809863339275164E-2</v>
      </c>
      <c r="D406" s="44">
        <f>IF(OR($A406="",$B406=""),"",A406*'MPTO_working_2-way'!$G405)</f>
        <v>2.0588235294117649</v>
      </c>
      <c r="E406" s="46">
        <f>IF(OR($A406="",$B406=""),"",B406*'MPTO_working_2-way'!$G405)</f>
        <v>1.9444444444444446</v>
      </c>
      <c r="F406" s="44">
        <f>IF(OR($A406="",$B406=""),"",'MPTO_working_2-way'!D405)</f>
        <v>2.0612369871402327</v>
      </c>
      <c r="G406" s="46">
        <f>IF(OR($A406="",$B406=""),"",'MPTO_working_2-way'!E405)</f>
        <v>1.9422965954991347</v>
      </c>
      <c r="H406" s="44">
        <f>IF(OR($A406="",$B406=""),"",'OddsRatio_working_2-way'!M405)</f>
        <v>2.0613372610104652</v>
      </c>
      <c r="I406" s="44">
        <f>IF(OR($A406="",$B406=""),"",'OddsRatio_working_2-way'!N405)</f>
        <v>1.9422075684480664</v>
      </c>
      <c r="J406" s="44">
        <f>IF('Log_working_2-way'!$D405="","",A406^('Log_working_2-way'!$D405))</f>
        <v>2.0624440275290437</v>
      </c>
      <c r="K406" s="46">
        <f>IF('Log_working_2-way'!$D405="","",B406^('Log_working_2-way'!$D405))</f>
        <v>1.9412260543508966</v>
      </c>
      <c r="L406" s="53">
        <f t="shared" si="86"/>
        <v>0.48571428571428565</v>
      </c>
      <c r="M406" s="53">
        <f t="shared" si="87"/>
        <v>0.51428571428571423</v>
      </c>
      <c r="N406" s="54">
        <v>503</v>
      </c>
      <c r="O406" s="54">
        <f t="shared" si="88"/>
        <v>248.95959595959596</v>
      </c>
      <c r="P406" s="54">
        <f t="shared" si="89"/>
        <v>234.01604278074862</v>
      </c>
      <c r="Q406" s="54">
        <f t="shared" si="90"/>
        <v>268.98395721925129</v>
      </c>
      <c r="R406" s="54">
        <f t="shared" si="91"/>
        <v>254.04040404040407</v>
      </c>
      <c r="S406" s="55">
        <f t="shared" si="92"/>
        <v>-20.024361259655336</v>
      </c>
      <c r="T406" s="55">
        <f t="shared" si="93"/>
        <v>-20.02436125965545</v>
      </c>
      <c r="U406" t="s">
        <v>124</v>
      </c>
      <c r="V406" t="s">
        <v>165</v>
      </c>
      <c r="W406" t="s">
        <v>452</v>
      </c>
      <c r="X406" t="s">
        <v>521</v>
      </c>
    </row>
    <row r="407" spans="1:24" ht="15" x14ac:dyDescent="0.25">
      <c r="A407">
        <v>1.82</v>
      </c>
      <c r="B407">
        <v>2.0499999999999998</v>
      </c>
      <c r="C407" s="43">
        <f t="shared" si="94"/>
        <v>3.7255427499329974E-2</v>
      </c>
      <c r="D407" s="44">
        <f>IF(OR($A407="",$B407=""),"",A407*'MPTO_working_2-way'!$G406)</f>
        <v>1.8878048780487806</v>
      </c>
      <c r="E407" s="46">
        <f>IF(OR($A407="",$B407=""),"",B407*'MPTO_working_2-way'!$G406)</f>
        <v>2.1263736263736264</v>
      </c>
      <c r="F407" s="44">
        <f>IF(OR($A407="",$B407=""),"",'MPTO_working_2-way'!D406)</f>
        <v>1.8838677101741985</v>
      </c>
      <c r="G407" s="46">
        <f>IF(OR($A407="",$B407=""),"",'MPTO_working_2-way'!E406)</f>
        <v>2.1313910311339619</v>
      </c>
      <c r="H407" s="44">
        <f>IF(OR($A407="",$B407=""),"",'OddsRatio_working_2-way'!M406)</f>
        <v>1.883715101688537</v>
      </c>
      <c r="I407" s="44">
        <f>IF(OR($A407="",$B407=""),"",'OddsRatio_working_2-way'!N406)</f>
        <v>2.1315864106987359</v>
      </c>
      <c r="J407" s="44">
        <f>IF('Log_working_2-way'!$D406="","",A407^('Log_working_2-way'!$D406))</f>
        <v>1.8819217068707428</v>
      </c>
      <c r="K407" s="46">
        <f>IF('Log_working_2-way'!$D406="","",B407^('Log_working_2-way'!$D406))</f>
        <v>2.1338875006808986</v>
      </c>
      <c r="L407" s="53">
        <f t="shared" si="86"/>
        <v>0.52971576227390182</v>
      </c>
      <c r="M407" s="53">
        <f t="shared" si="87"/>
        <v>0.47028423772609818</v>
      </c>
      <c r="N407" s="54">
        <v>504</v>
      </c>
      <c r="O407" s="54">
        <f t="shared" si="88"/>
        <v>227.07692307692309</v>
      </c>
      <c r="P407" s="54">
        <f t="shared" si="89"/>
        <v>258.14634146341456</v>
      </c>
      <c r="Q407" s="54">
        <f t="shared" si="90"/>
        <v>245.85365853658539</v>
      </c>
      <c r="R407" s="54">
        <f t="shared" si="91"/>
        <v>276.92307692307691</v>
      </c>
      <c r="S407" s="55">
        <f t="shared" si="92"/>
        <v>-18.776735459662291</v>
      </c>
      <c r="T407" s="55">
        <f t="shared" si="93"/>
        <v>-18.776735459662348</v>
      </c>
      <c r="U407" t="s">
        <v>65</v>
      </c>
      <c r="V407" t="s">
        <v>130</v>
      </c>
      <c r="W407" t="s">
        <v>452</v>
      </c>
      <c r="X407" t="s">
        <v>521</v>
      </c>
    </row>
    <row r="408" spans="1:24" ht="15" x14ac:dyDescent="0.25">
      <c r="A408">
        <v>1.52</v>
      </c>
      <c r="B408">
        <v>2.61</v>
      </c>
      <c r="C408" s="43">
        <f t="shared" si="94"/>
        <v>4.1036499294212714E-2</v>
      </c>
      <c r="D408" s="44">
        <f>IF(OR($A408="",$B408=""),"",A408*'MPTO_working_2-way'!$G407)</f>
        <v>1.5823754789272033</v>
      </c>
      <c r="E408" s="46">
        <f>IF(OR($A408="",$B408=""),"",B408*'MPTO_working_2-way'!$G407)</f>
        <v>2.7171052631578951</v>
      </c>
      <c r="F408" s="44">
        <f>IF(OR($A408="",$B408=""),"",'MPTO_working_2-way'!D407)</f>
        <v>1.5689314245036781</v>
      </c>
      <c r="G408" s="46">
        <f>IF(OR($A408="",$B408=""),"",'MPTO_working_2-way'!E407)</f>
        <v>2.7576810788266375</v>
      </c>
      <c r="H408" s="44">
        <f>IF(OR($A408="",$B408=""),"",'OddsRatio_working_2-way'!M407)</f>
        <v>1.5683144960843667</v>
      </c>
      <c r="I408" s="44">
        <f>IF(OR($A408="",$B408=""),"",'OddsRatio_working_2-way'!N407)</f>
        <v>2.7595891128765966</v>
      </c>
      <c r="J408" s="44">
        <f>IF('Log_working_2-way'!$D407="","",A408^('Log_working_2-way'!$D407))</f>
        <v>1.5621610312258727</v>
      </c>
      <c r="K408" s="46">
        <f>IF('Log_working_2-way'!$D407="","",B408^('Log_working_2-way'!$D407))</f>
        <v>2.7788497324666475</v>
      </c>
      <c r="L408" s="53">
        <f t="shared" si="86"/>
        <v>0.63196125907990308</v>
      </c>
      <c r="M408" s="53">
        <f t="shared" si="87"/>
        <v>0.36803874092009681</v>
      </c>
      <c r="N408" s="54">
        <v>505</v>
      </c>
      <c r="O408" s="54">
        <f t="shared" si="88"/>
        <v>172.76315789473688</v>
      </c>
      <c r="P408" s="54">
        <f t="shared" si="89"/>
        <v>311.5134099616858</v>
      </c>
      <c r="Q408" s="54">
        <f t="shared" si="90"/>
        <v>193.48659003831418</v>
      </c>
      <c r="R408" s="54">
        <f t="shared" si="91"/>
        <v>332.23684210526318</v>
      </c>
      <c r="S408" s="55">
        <f t="shared" si="92"/>
        <v>-20.723432143577298</v>
      </c>
      <c r="T408" s="55">
        <f t="shared" si="93"/>
        <v>-20.723432143577384</v>
      </c>
      <c r="U408" t="s">
        <v>390</v>
      </c>
      <c r="V408" t="s">
        <v>256</v>
      </c>
      <c r="W408" t="s">
        <v>448</v>
      </c>
      <c r="X408" t="s">
        <v>522</v>
      </c>
    </row>
    <row r="409" spans="1:24" ht="15" x14ac:dyDescent="0.25">
      <c r="A409">
        <v>1.81</v>
      </c>
      <c r="B409">
        <v>2.0499999999999998</v>
      </c>
      <c r="C409" s="43">
        <f t="shared" si="94"/>
        <v>4.0291065894084488E-2</v>
      </c>
      <c r="D409" s="44">
        <f>IF(OR($A409="",$B409=""),"",A409*'MPTO_working_2-way'!$G408)</f>
        <v>1.882926829268293</v>
      </c>
      <c r="E409" s="46">
        <f>IF(OR($A409="",$B409=""),"",B409*'MPTO_working_2-way'!$G408)</f>
        <v>2.132596685082873</v>
      </c>
      <c r="F409" s="44">
        <f>IF(OR($A409="",$B409=""),"",'MPTO_working_2-way'!D408)</f>
        <v>1.8784963928616634</v>
      </c>
      <c r="G409" s="46">
        <f>IF(OR($A409="",$B409=""),"",'MPTO_working_2-way'!E408)</f>
        <v>2.1383086010661287</v>
      </c>
      <c r="H409" s="44">
        <f>IF(OR($A409="",$B409=""),"",'OddsRatio_working_2-way'!M408)</f>
        <v>1.8783100656536802</v>
      </c>
      <c r="I409" s="44">
        <f>IF(OR($A409="",$B409=""),"",'OddsRatio_working_2-way'!N408)</f>
        <v>2.1385500851066221</v>
      </c>
      <c r="J409" s="44">
        <f>IF('Log_working_2-way'!$D408="","",A409^('Log_working_2-way'!$D408))</f>
        <v>1.8762874687184776</v>
      </c>
      <c r="K409" s="46">
        <f>IF('Log_working_2-way'!$D408="","",B409^('Log_working_2-way'!$D408))</f>
        <v>2.1411780217081708</v>
      </c>
      <c r="L409" s="53">
        <f t="shared" si="86"/>
        <v>0.53108808290155429</v>
      </c>
      <c r="M409" s="53">
        <f t="shared" si="87"/>
        <v>0.4689119170984456</v>
      </c>
      <c r="N409" s="54">
        <v>506</v>
      </c>
      <c r="O409" s="54">
        <f t="shared" si="88"/>
        <v>226.44198895027625</v>
      </c>
      <c r="P409" s="54">
        <f t="shared" si="89"/>
        <v>259.17073170731709</v>
      </c>
      <c r="Q409" s="54">
        <f t="shared" si="90"/>
        <v>246.82926829268294</v>
      </c>
      <c r="R409" s="54">
        <f t="shared" si="91"/>
        <v>279.55801104972375</v>
      </c>
      <c r="S409" s="55">
        <f t="shared" si="92"/>
        <v>-20.387279342406686</v>
      </c>
      <c r="T409" s="55">
        <f t="shared" si="93"/>
        <v>-20.387279342406657</v>
      </c>
      <c r="U409" t="s">
        <v>227</v>
      </c>
      <c r="V409" t="s">
        <v>273</v>
      </c>
      <c r="W409" t="s">
        <v>231</v>
      </c>
      <c r="X409" t="s">
        <v>522</v>
      </c>
    </row>
    <row r="410" spans="1:24" ht="15" x14ac:dyDescent="0.25">
      <c r="A410">
        <v>2.25</v>
      </c>
      <c r="B410">
        <v>1.71</v>
      </c>
      <c r="C410" s="43">
        <f t="shared" si="94"/>
        <v>2.9239766081871288E-2</v>
      </c>
      <c r="D410" s="44">
        <f>IF(OR($A410="",$B410=""),"",A410*'MPTO_working_2-way'!$G409)</f>
        <v>2.3157894736842106</v>
      </c>
      <c r="E410" s="46">
        <f>IF(OR($A410="",$B410=""),"",B410*'MPTO_working_2-way'!$G409)</f>
        <v>1.7599999999999998</v>
      </c>
      <c r="F410" s="44">
        <f>IF(OR($A410="",$B410=""),"",'MPTO_working_2-way'!D409)</f>
        <v>2.3265306122448979</v>
      </c>
      <c r="G410" s="46">
        <f>IF(OR($A410="",$B410=""),"",'MPTO_working_2-way'!E409)</f>
        <v>1.7538461538461536</v>
      </c>
      <c r="H410" s="44">
        <f>IF(OR($A410="",$B410=""),"",'OddsRatio_working_2-way'!M409)</f>
        <v>2.3268622310856886</v>
      </c>
      <c r="I410" s="44">
        <f>IF(OR($A410="",$B410=""),"",'OddsRatio_working_2-way'!N409)</f>
        <v>1.753657747256671</v>
      </c>
      <c r="J410" s="44">
        <f>IF('Log_working_2-way'!$D409="","",A410^('Log_working_2-way'!$D409))</f>
        <v>2.331784466562643</v>
      </c>
      <c r="K410" s="46">
        <f>IF('Log_working_2-way'!$D409="","",B410^('Log_working_2-way'!$D409))</f>
        <v>1.7508722508087184</v>
      </c>
      <c r="L410" s="53">
        <f t="shared" si="86"/>
        <v>0.43181818181818182</v>
      </c>
      <c r="M410" s="53">
        <f t="shared" si="87"/>
        <v>0.56818181818181823</v>
      </c>
      <c r="N410" s="54">
        <v>507</v>
      </c>
      <c r="O410" s="54">
        <f t="shared" si="88"/>
        <v>281.66666666666663</v>
      </c>
      <c r="P410" s="54">
        <f t="shared" si="89"/>
        <v>210.50877192982458</v>
      </c>
      <c r="Q410" s="54">
        <f t="shared" si="90"/>
        <v>296.4912280701754</v>
      </c>
      <c r="R410" s="54">
        <f t="shared" si="91"/>
        <v>225.33333333333331</v>
      </c>
      <c r="S410" s="55">
        <f t="shared" si="92"/>
        <v>-14.824561403508767</v>
      </c>
      <c r="T410" s="55">
        <f t="shared" si="93"/>
        <v>-14.824561403508739</v>
      </c>
      <c r="U410" t="s">
        <v>74</v>
      </c>
      <c r="V410" t="s">
        <v>34</v>
      </c>
      <c r="W410" t="s">
        <v>453</v>
      </c>
      <c r="X410" t="s">
        <v>522</v>
      </c>
    </row>
    <row r="411" spans="1:24" ht="15" x14ac:dyDescent="0.25">
      <c r="A411">
        <v>2.29</v>
      </c>
      <c r="B411">
        <v>1.65</v>
      </c>
      <c r="C411" s="43">
        <f t="shared" si="94"/>
        <v>4.2741828768029677E-2</v>
      </c>
      <c r="D411" s="44">
        <f>IF(OR($A411="",$B411=""),"",A411*'MPTO_working_2-way'!$G410)</f>
        <v>2.3878787878787882</v>
      </c>
      <c r="E411" s="46">
        <f>IF(OR($A411="",$B411=""),"",B411*'MPTO_working_2-way'!$G410)</f>
        <v>1.7205240174672489</v>
      </c>
      <c r="F411" s="44">
        <f>IF(OR($A411="",$B411=""),"",'MPTO_working_2-way'!D410)</f>
        <v>2.40783813923849</v>
      </c>
      <c r="G411" s="46">
        <f>IF(OR($A411="",$B411=""),"",'MPTO_working_2-way'!E410)</f>
        <v>1.7103089283693562</v>
      </c>
      <c r="H411" s="44">
        <f>IF(OR($A411="",$B411=""),"",'OddsRatio_working_2-way'!M410)</f>
        <v>2.408763778855556</v>
      </c>
      <c r="I411" s="44">
        <f>IF(OR($A411="",$B411=""),"",'OddsRatio_working_2-way'!N410)</f>
        <v>1.709842214152024</v>
      </c>
      <c r="J411" s="44">
        <f>IF('Log_working_2-way'!$D410="","",A411^('Log_working_2-way'!$D410))</f>
        <v>2.4180839337723543</v>
      </c>
      <c r="K411" s="46">
        <f>IF('Log_working_2-way'!$D410="","",B411^('Log_working_2-way'!$D410))</f>
        <v>1.7051768771820035</v>
      </c>
      <c r="L411" s="53">
        <f t="shared" si="86"/>
        <v>0.41878172588832485</v>
      </c>
      <c r="M411" s="53">
        <f t="shared" si="87"/>
        <v>0.58121827411167515</v>
      </c>
      <c r="N411" s="54">
        <v>508</v>
      </c>
      <c r="O411" s="54">
        <f t="shared" si="88"/>
        <v>286.1659388646288</v>
      </c>
      <c r="P411" s="54">
        <f t="shared" si="89"/>
        <v>200.1212121212121</v>
      </c>
      <c r="Q411" s="54">
        <f t="shared" si="90"/>
        <v>307.87878787878788</v>
      </c>
      <c r="R411" s="54">
        <f t="shared" si="91"/>
        <v>221.8340611353712</v>
      </c>
      <c r="S411" s="55">
        <f t="shared" si="92"/>
        <v>-21.712849014159076</v>
      </c>
      <c r="T411" s="55">
        <f t="shared" si="93"/>
        <v>-21.712849014159104</v>
      </c>
      <c r="U411" t="s">
        <v>341</v>
      </c>
      <c r="V411" t="s">
        <v>340</v>
      </c>
      <c r="W411" t="s">
        <v>456</v>
      </c>
      <c r="X411" t="s">
        <v>522</v>
      </c>
    </row>
    <row r="412" spans="1:24" ht="15" x14ac:dyDescent="0.25">
      <c r="A412">
        <v>2.44</v>
      </c>
      <c r="B412">
        <v>1.56</v>
      </c>
      <c r="C412" s="43">
        <f t="shared" si="94"/>
        <v>5.0861706599411471E-2</v>
      </c>
      <c r="D412" s="44">
        <f>IF(OR($A412="",$B412=""),"",A412*'MPTO_working_2-way'!$G411)</f>
        <v>2.5641025641025639</v>
      </c>
      <c r="E412" s="46">
        <f>IF(OR($A412="",$B412=""),"",B412*'MPTO_working_2-way'!$G411)</f>
        <v>1.639344262295082</v>
      </c>
      <c r="F412" s="44">
        <f>IF(OR($A412="",$B412=""),"",'MPTO_working_2-way'!D411)</f>
        <v>2.6014215418261344</v>
      </c>
      <c r="G412" s="46">
        <f>IF(OR($A412="",$B412=""),"",'MPTO_working_2-way'!E411)</f>
        <v>1.6244452031410037</v>
      </c>
      <c r="H412" s="44">
        <f>IF(OR($A412="",$B412=""),"",'OddsRatio_working_2-way'!M411)</f>
        <v>2.6035674514745457</v>
      </c>
      <c r="I412" s="44">
        <f>IF(OR($A412="",$B412=""),"",'OddsRatio_working_2-way'!N411)</f>
        <v>1.6236095644623239</v>
      </c>
      <c r="J412" s="44">
        <f>IF('Log_working_2-way'!$D411="","",A412^('Log_working_2-way'!$D411))</f>
        <v>2.6213601840763054</v>
      </c>
      <c r="K412" s="46">
        <f>IF('Log_working_2-way'!$D411="","",B412^('Log_working_2-way'!$D411))</f>
        <v>1.616766101584739</v>
      </c>
      <c r="L412" s="53">
        <f t="shared" si="86"/>
        <v>0.39</v>
      </c>
      <c r="M412" s="53">
        <f t="shared" si="87"/>
        <v>0.61</v>
      </c>
      <c r="N412" s="54">
        <v>509</v>
      </c>
      <c r="O412" s="54">
        <f t="shared" si="88"/>
        <v>300.39344262295083</v>
      </c>
      <c r="P412" s="54">
        <f t="shared" si="89"/>
        <v>182.71794871794876</v>
      </c>
      <c r="Q412" s="54">
        <f t="shared" si="90"/>
        <v>326.28205128205127</v>
      </c>
      <c r="R412" s="54">
        <f t="shared" si="91"/>
        <v>208.6065573770492</v>
      </c>
      <c r="S412" s="55">
        <f t="shared" si="92"/>
        <v>-25.888608659100441</v>
      </c>
      <c r="T412" s="55">
        <f t="shared" si="93"/>
        <v>-25.888608659100441</v>
      </c>
      <c r="U412" t="s">
        <v>421</v>
      </c>
      <c r="V412" t="s">
        <v>91</v>
      </c>
      <c r="W412" t="s">
        <v>457</v>
      </c>
      <c r="X412" t="s">
        <v>522</v>
      </c>
    </row>
    <row r="413" spans="1:24" ht="15" x14ac:dyDescent="0.25">
      <c r="A413">
        <v>1.5</v>
      </c>
      <c r="B413">
        <v>2.72</v>
      </c>
      <c r="C413" s="43">
        <f t="shared" si="94"/>
        <v>3.4313725490195957E-2</v>
      </c>
      <c r="D413" s="44">
        <f>IF(OR($A413="",$B413=""),"",A413*'MPTO_working_2-way'!$G412)</f>
        <v>1.5514705882352939</v>
      </c>
      <c r="E413" s="46">
        <f>IF(OR($A413="",$B413=""),"",B413*'MPTO_working_2-way'!$G412)</f>
        <v>2.813333333333333</v>
      </c>
      <c r="F413" s="44">
        <f>IF(OR($A413="",$B413=""),"",'MPTO_working_2-way'!D412)</f>
        <v>1.5396226415094338</v>
      </c>
      <c r="G413" s="46">
        <f>IF(OR($A413="",$B413=""),"",'MPTO_working_2-way'!E412)</f>
        <v>2.8531468531468529</v>
      </c>
      <c r="H413" s="44">
        <f>IF(OR($A413="",$B413=""),"",'OddsRatio_working_2-way'!M412)</f>
        <v>1.5391638660171922</v>
      </c>
      <c r="I413" s="44">
        <f>IF(OR($A413="",$B413=""),"",'OddsRatio_working_2-way'!N412)</f>
        <v>2.8547236990991407</v>
      </c>
      <c r="J413" s="44">
        <f>IF('Log_working_2-way'!$D412="","",A413^('Log_working_2-way'!$D412))</f>
        <v>1.5337500430223856</v>
      </c>
      <c r="K413" s="46">
        <f>IF('Log_working_2-way'!$D412="","",B413^('Log_working_2-way'!$D412))</f>
        <v>2.8735361487509046</v>
      </c>
      <c r="L413" s="53">
        <f t="shared" si="86"/>
        <v>0.64454976303317546</v>
      </c>
      <c r="M413" s="53">
        <f t="shared" si="87"/>
        <v>0.35545023696682471</v>
      </c>
      <c r="N413" s="54">
        <v>510</v>
      </c>
      <c r="O413" s="54">
        <f t="shared" si="88"/>
        <v>170</v>
      </c>
      <c r="P413" s="54">
        <f t="shared" si="89"/>
        <v>322.5</v>
      </c>
      <c r="Q413" s="54">
        <f t="shared" si="90"/>
        <v>187.49999999999997</v>
      </c>
      <c r="R413" s="54">
        <f t="shared" si="91"/>
        <v>340</v>
      </c>
      <c r="S413" s="55">
        <f t="shared" si="92"/>
        <v>-17.499999999999972</v>
      </c>
      <c r="T413" s="55">
        <f t="shared" si="93"/>
        <v>-17.5</v>
      </c>
      <c r="U413" t="s">
        <v>53</v>
      </c>
      <c r="V413" t="s">
        <v>424</v>
      </c>
      <c r="W413" t="s">
        <v>451</v>
      </c>
      <c r="X413" t="s">
        <v>522</v>
      </c>
    </row>
    <row r="414" spans="1:24" ht="15" x14ac:dyDescent="0.25">
      <c r="A414">
        <v>1.7</v>
      </c>
      <c r="B414">
        <v>2.2200000000000002</v>
      </c>
      <c r="C414" s="43">
        <f t="shared" si="94"/>
        <v>3.868574456809748E-2</v>
      </c>
      <c r="D414" s="44">
        <f>IF(OR($A414="",$B414=""),"",A414*'MPTO_working_2-way'!$G413)</f>
        <v>1.7657657657657657</v>
      </c>
      <c r="E414" s="46">
        <f>IF(OR($A414="",$B414=""),"",B414*'MPTO_working_2-way'!$G413)</f>
        <v>2.3058823529411767</v>
      </c>
      <c r="F414" s="44">
        <f>IF(OR($A414="",$B414=""),"",'MPTO_working_2-way'!D413)</f>
        <v>1.7578015836050302</v>
      </c>
      <c r="G414" s="46">
        <f>IF(OR($A414="",$B414=""),"",'MPTO_working_2-way'!E413)</f>
        <v>2.3196066379840201</v>
      </c>
      <c r="H414" s="44">
        <f>IF(OR($A414="",$B414=""),"",'OddsRatio_working_2-way'!M413)</f>
        <v>1.7574763968621581</v>
      </c>
      <c r="I414" s="44">
        <f>IF(OR($A414="",$B414=""),"",'OddsRatio_working_2-way'!N413)</f>
        <v>2.3201731488169055</v>
      </c>
      <c r="J414" s="44">
        <f>IF('Log_working_2-way'!$D413="","",A414^('Log_working_2-way'!$D413))</f>
        <v>1.7538490082446418</v>
      </c>
      <c r="K414" s="46">
        <f>IF('Log_working_2-way'!$D413="","",B414^('Log_working_2-way'!$D413))</f>
        <v>2.3265255894258647</v>
      </c>
      <c r="L414" s="53">
        <f t="shared" si="86"/>
        <v>0.56632653061224492</v>
      </c>
      <c r="M414" s="53">
        <f t="shared" si="87"/>
        <v>0.43367346938775503</v>
      </c>
      <c r="N414" s="54">
        <v>511</v>
      </c>
      <c r="O414" s="54">
        <f t="shared" si="88"/>
        <v>210.41176470588232</v>
      </c>
      <c r="P414" s="54">
        <f t="shared" si="89"/>
        <v>280.81981981981983</v>
      </c>
      <c r="Q414" s="54">
        <f t="shared" si="90"/>
        <v>230.18018018018014</v>
      </c>
      <c r="R414" s="54">
        <f t="shared" si="91"/>
        <v>300.58823529411768</v>
      </c>
      <c r="S414" s="55">
        <f t="shared" si="92"/>
        <v>-19.768415474297825</v>
      </c>
      <c r="T414" s="55">
        <f t="shared" si="93"/>
        <v>-19.768415474297854</v>
      </c>
      <c r="U414" t="s">
        <v>107</v>
      </c>
      <c r="V414" t="s">
        <v>147</v>
      </c>
      <c r="W414" t="s">
        <v>445</v>
      </c>
      <c r="X414" t="s">
        <v>522</v>
      </c>
    </row>
    <row r="415" spans="1:24" ht="15" x14ac:dyDescent="0.25">
      <c r="A415">
        <v>2.41</v>
      </c>
      <c r="B415">
        <v>1.63</v>
      </c>
      <c r="C415" s="43">
        <f t="shared" si="94"/>
        <v>2.8434691851436877E-2</v>
      </c>
      <c r="D415" s="44">
        <f>IF(OR($A415="",$B415=""),"",A415*'MPTO_working_2-way'!$G414)</f>
        <v>2.4785276073619631</v>
      </c>
      <c r="E415" s="46">
        <f>IF(OR($A415="",$B415=""),"",B415*'MPTO_working_2-way'!$G414)</f>
        <v>1.6763485477178419</v>
      </c>
      <c r="F415" s="44">
        <f>IF(OR($A415="",$B415=""),"",'MPTO_working_2-way'!D414)</f>
        <v>2.4955055109106499</v>
      </c>
      <c r="G415" s="46">
        <f>IF(OR($A415="",$B415=""),"",'MPTO_working_2-way'!E414)</f>
        <v>1.6686702206741284</v>
      </c>
      <c r="H415" s="44">
        <f>IF(OR($A415="",$B415=""),"",'OddsRatio_working_2-way'!M414)</f>
        <v>2.4960264830861911</v>
      </c>
      <c r="I415" s="44">
        <f>IF(OR($A415="",$B415=""),"",'OddsRatio_working_2-way'!N414)</f>
        <v>1.6684373647831916</v>
      </c>
      <c r="J415" s="44">
        <f>IF('Log_working_2-way'!$D414="","",A415^('Log_working_2-way'!$D414))</f>
        <v>2.5038534406814188</v>
      </c>
      <c r="K415" s="46">
        <f>IF('Log_working_2-way'!$D414="","",B415^('Log_working_2-way'!$D414))</f>
        <v>1.6649584147953032</v>
      </c>
      <c r="L415" s="53">
        <f t="shared" si="86"/>
        <v>0.40346534653465349</v>
      </c>
      <c r="M415" s="53">
        <f t="shared" si="87"/>
        <v>0.59653465346534673</v>
      </c>
      <c r="N415" s="54">
        <v>512</v>
      </c>
      <c r="O415" s="54">
        <f t="shared" si="88"/>
        <v>299.55186721991703</v>
      </c>
      <c r="P415" s="54">
        <f t="shared" si="89"/>
        <v>197.88957055214721</v>
      </c>
      <c r="Q415" s="54">
        <f t="shared" si="90"/>
        <v>314.11042944785277</v>
      </c>
      <c r="R415" s="54">
        <f t="shared" si="91"/>
        <v>212.44813278008297</v>
      </c>
      <c r="S415" s="55">
        <f t="shared" si="92"/>
        <v>-14.558562227935738</v>
      </c>
      <c r="T415" s="55">
        <f t="shared" si="93"/>
        <v>-14.558562227935766</v>
      </c>
      <c r="U415" t="s">
        <v>111</v>
      </c>
      <c r="V415" t="s">
        <v>155</v>
      </c>
      <c r="W415" t="s">
        <v>446</v>
      </c>
      <c r="X415" t="s">
        <v>522</v>
      </c>
    </row>
    <row r="416" spans="1:24" ht="15" x14ac:dyDescent="0.25">
      <c r="A416">
        <v>2.95</v>
      </c>
      <c r="B416">
        <v>1.42</v>
      </c>
      <c r="C416" s="43">
        <f t="shared" si="94"/>
        <v>4.3208402960133618E-2</v>
      </c>
      <c r="D416" s="44">
        <f>IF(OR($A416="",$B416=""),"",A416*'MPTO_working_2-way'!$G415)</f>
        <v>3.0774647887323945</v>
      </c>
      <c r="E416" s="46">
        <f>IF(OR($A416="",$B416=""),"",B416*'MPTO_working_2-way'!$G415)</f>
        <v>1.4813559322033896</v>
      </c>
      <c r="F416" s="44">
        <f>IF(OR($A416="",$B416=""),"",'MPTO_working_2-way'!D415)</f>
        <v>3.1508085746521246</v>
      </c>
      <c r="G416" s="46">
        <f>IF(OR($A416="",$B416=""),"",'MPTO_working_2-way'!E415)</f>
        <v>1.4649414233257561</v>
      </c>
      <c r="H416" s="44">
        <f>IF(OR($A416="",$B416=""),"",'OddsRatio_working_2-way'!M415)</f>
        <v>3.1547290184283359</v>
      </c>
      <c r="I416" s="44">
        <f>IF(OR($A416="",$B416=""),"",'OddsRatio_working_2-way'!N415)</f>
        <v>1.4640954808922568</v>
      </c>
      <c r="J416" s="44">
        <f>IF('Log_working_2-way'!$D415="","",A416^('Log_working_2-way'!$D415))</f>
        <v>3.1904478977614552</v>
      </c>
      <c r="K416" s="46">
        <f>IF('Log_working_2-way'!$D415="","",B416^('Log_working_2-way'!$D415))</f>
        <v>1.456527635749437</v>
      </c>
      <c r="L416" s="53">
        <f t="shared" si="86"/>
        <v>0.32494279176201374</v>
      </c>
      <c r="M416" s="53">
        <f t="shared" si="87"/>
        <v>0.67505720823798643</v>
      </c>
      <c r="N416" s="54">
        <v>513</v>
      </c>
      <c r="O416" s="54">
        <f t="shared" si="88"/>
        <v>339.10169491525426</v>
      </c>
      <c r="P416" s="54">
        <f t="shared" si="89"/>
        <v>151.73239436619716</v>
      </c>
      <c r="Q416" s="54">
        <f t="shared" si="90"/>
        <v>361.26760563380287</v>
      </c>
      <c r="R416" s="54">
        <f t="shared" si="91"/>
        <v>173.89830508474574</v>
      </c>
      <c r="S416" s="55">
        <f t="shared" si="92"/>
        <v>-22.165910718548616</v>
      </c>
      <c r="T416" s="55">
        <f t="shared" si="93"/>
        <v>-22.165910718548588</v>
      </c>
      <c r="U416" t="s">
        <v>60</v>
      </c>
      <c r="V416" t="s">
        <v>118</v>
      </c>
      <c r="W416" t="s">
        <v>447</v>
      </c>
      <c r="X416" t="s">
        <v>522</v>
      </c>
    </row>
    <row r="417" spans="1:25" ht="15" x14ac:dyDescent="0.25">
      <c r="A417">
        <v>2.91</v>
      </c>
      <c r="B417">
        <v>1.43</v>
      </c>
      <c r="C417" s="43">
        <f t="shared" si="94"/>
        <v>4.2943310984548067E-2</v>
      </c>
      <c r="D417" s="44">
        <f>IF(OR($A417="",$B417=""),"",A417*'MPTO_working_2-way'!$G416)</f>
        <v>3.034965034965035</v>
      </c>
      <c r="E417" s="46">
        <f>IF(OR($A417="",$B417=""),"",B417*'MPTO_working_2-way'!$G416)</f>
        <v>1.4914089347079036</v>
      </c>
      <c r="F417" s="44">
        <f>IF(OR($A417="",$B417=""),"",'MPTO_working_2-way'!D416)</f>
        <v>3.1039421176295079</v>
      </c>
      <c r="G417" s="46">
        <f>IF(OR($A417="",$B417=""),"",'MPTO_working_2-way'!E416)</f>
        <v>1.4752982468579936</v>
      </c>
      <c r="H417" s="44">
        <f>IF(OR($A417="",$B417=""),"",'OddsRatio_working_2-way'!M416)</f>
        <v>3.1075721731689949</v>
      </c>
      <c r="I417" s="44">
        <f>IF(OR($A417="",$B417=""),"",'OddsRatio_working_2-way'!N416)</f>
        <v>1.4744795991951138</v>
      </c>
      <c r="J417" s="44">
        <f>IF('Log_working_2-way'!$D416="","",A417^('Log_working_2-way'!$D416))</f>
        <v>3.141058581582127</v>
      </c>
      <c r="K417" s="46">
        <f>IF('Log_working_2-way'!$D416="","",B417^('Log_working_2-way'!$D416))</f>
        <v>1.4670586823732825</v>
      </c>
      <c r="L417" s="53">
        <f t="shared" si="86"/>
        <v>0.3294930875576037</v>
      </c>
      <c r="M417" s="53">
        <f t="shared" si="87"/>
        <v>0.67050691244239635</v>
      </c>
      <c r="N417" s="54">
        <v>514</v>
      </c>
      <c r="O417" s="54">
        <f t="shared" si="88"/>
        <v>337.36769759450175</v>
      </c>
      <c r="P417" s="54">
        <f t="shared" si="89"/>
        <v>154.55944055944056</v>
      </c>
      <c r="Q417" s="54">
        <f t="shared" si="90"/>
        <v>359.44055944055947</v>
      </c>
      <c r="R417" s="54">
        <f t="shared" si="91"/>
        <v>176.63230240549828</v>
      </c>
      <c r="S417" s="55">
        <f t="shared" si="92"/>
        <v>-22.07286184605772</v>
      </c>
      <c r="T417" s="55">
        <f t="shared" si="93"/>
        <v>-22.07286184605772</v>
      </c>
      <c r="U417" t="s">
        <v>163</v>
      </c>
      <c r="V417" t="s">
        <v>121</v>
      </c>
      <c r="W417" t="s">
        <v>447</v>
      </c>
      <c r="X417" t="s">
        <v>522</v>
      </c>
    </row>
    <row r="418" spans="1:25" ht="15" x14ac:dyDescent="0.25">
      <c r="A418">
        <v>2.0499999999999998</v>
      </c>
      <c r="B418">
        <v>1.81</v>
      </c>
      <c r="C418" s="43">
        <f t="shared" si="94"/>
        <v>4.0291065894084488E-2</v>
      </c>
      <c r="D418" s="44">
        <f>IF(OR($A418="",$B418=""),"",A418*'MPTO_working_2-way'!$G417)</f>
        <v>2.132596685082873</v>
      </c>
      <c r="E418" s="46">
        <f>IF(OR($A418="",$B418=""),"",B418*'MPTO_working_2-way'!$G417)</f>
        <v>1.882926829268293</v>
      </c>
      <c r="F418" s="44">
        <f>IF(OR($A418="",$B418=""),"",'MPTO_working_2-way'!D417)</f>
        <v>2.1383086010661287</v>
      </c>
      <c r="G418" s="46">
        <f>IF(OR($A418="",$B418=""),"",'MPTO_working_2-way'!E417)</f>
        <v>1.8784963928616634</v>
      </c>
      <c r="H418" s="44">
        <f>IF(OR($A418="",$B418=""),"",'OddsRatio_working_2-way'!M417)</f>
        <v>2.1385500851066221</v>
      </c>
      <c r="I418" s="44">
        <f>IF(OR($A418="",$B418=""),"",'OddsRatio_working_2-way'!N417)</f>
        <v>1.8783100656536802</v>
      </c>
      <c r="J418" s="44">
        <f>IF('Log_working_2-way'!$D417="","",A418^('Log_working_2-way'!$D417))</f>
        <v>2.1411780217081708</v>
      </c>
      <c r="K418" s="46">
        <f>IF('Log_working_2-way'!$D417="","",B418^('Log_working_2-way'!$D417))</f>
        <v>1.8762874687184776</v>
      </c>
      <c r="L418" s="53">
        <f t="shared" si="86"/>
        <v>0.4689119170984456</v>
      </c>
      <c r="M418" s="53">
        <f t="shared" si="87"/>
        <v>0.53108808290155429</v>
      </c>
      <c r="N418" s="54">
        <v>515</v>
      </c>
      <c r="O418" s="54">
        <f t="shared" si="88"/>
        <v>263.78048780487808</v>
      </c>
      <c r="P418" s="54">
        <f t="shared" si="89"/>
        <v>230.46961325966851</v>
      </c>
      <c r="Q418" s="54">
        <f t="shared" si="90"/>
        <v>284.53038674033149</v>
      </c>
      <c r="R418" s="54">
        <f t="shared" si="91"/>
        <v>251.21951219512198</v>
      </c>
      <c r="S418" s="55">
        <f t="shared" si="92"/>
        <v>-20.749898935453416</v>
      </c>
      <c r="T418" s="55">
        <f t="shared" si="93"/>
        <v>-20.749898935453473</v>
      </c>
      <c r="U418" t="s">
        <v>131</v>
      </c>
      <c r="V418" t="s">
        <v>164</v>
      </c>
      <c r="W418" t="s">
        <v>452</v>
      </c>
      <c r="X418" t="s">
        <v>522</v>
      </c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38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38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 s="42"/>
      <c r="B455" s="42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 s="42"/>
      <c r="V455" s="42"/>
      <c r="W455" s="42"/>
      <c r="X455" s="52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95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95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95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95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95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95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95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95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95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95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95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95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95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95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95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95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95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95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95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95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95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95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95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95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95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95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95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95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95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95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95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95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95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95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95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95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9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9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9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9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9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9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9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9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9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9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9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9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9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9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9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6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6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7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7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8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8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99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9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9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9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9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9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9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9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9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9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9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9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9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9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9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9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9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9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9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9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9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9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9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9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9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9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9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9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9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9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9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9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9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9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9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9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9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9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9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9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9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9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9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9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9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99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9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9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9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9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9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9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9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9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9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9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9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9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9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9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9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9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9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9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0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577" activePane="bottomLeft" state="frozen"/>
      <selection pane="bottomLeft" activeCell="AJ413" sqref="AJ413:AJ60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3" t="s">
        <v>9</v>
      </c>
      <c r="B1" s="83"/>
      <c r="C1" s="84"/>
      <c r="D1" s="18"/>
      <c r="E1" s="85" t="s">
        <v>25</v>
      </c>
      <c r="F1" s="83"/>
      <c r="G1" s="84"/>
      <c r="H1" s="85" t="s">
        <v>23</v>
      </c>
      <c r="I1" s="83"/>
      <c r="J1" s="84"/>
      <c r="K1" s="85" t="s">
        <v>11</v>
      </c>
      <c r="L1" s="83"/>
      <c r="M1" s="84"/>
      <c r="N1" s="85" t="s">
        <v>181</v>
      </c>
      <c r="O1" s="83"/>
      <c r="P1" s="8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2.79</v>
      </c>
      <c r="B187">
        <v>3.62</v>
      </c>
      <c r="C187">
        <v>2.5099999999999998</v>
      </c>
      <c r="D187" s="43">
        <f t="shared" si="17"/>
        <v>3.3072407492744427E-2</v>
      </c>
      <c r="E187" s="44">
        <f>IF(OR($A187="",$B187="",$C187=""),"",A187*'MPTO_working_3-way'!$I186)</f>
        <v>2.8822720169047571</v>
      </c>
      <c r="F187" s="45">
        <f>IF(OR($A187="",$B187="",$C187=""),"",B187*'MPTO_working_3-way'!$I186)</f>
        <v>3.739722115123735</v>
      </c>
      <c r="G187" s="46">
        <f>IF(OR($A187="",$B187="",$C187=""),"",C187*'MPTO_working_3-way'!$I186)</f>
        <v>2.5930117428067883</v>
      </c>
      <c r="H187" s="44">
        <f>IF(OR($A187="",$B187="",$C187=""),"",'MPTO_working_3-way'!E186)</f>
        <v>2.8785361108951575</v>
      </c>
      <c r="I187" s="45">
        <f>IF(OR($A187="",$B187="",$C187=""),"",'MPTO_working_3-way'!F186)</f>
        <v>3.7704695290074546</v>
      </c>
      <c r="J187" s="46">
        <f>IF(OR($A187="",$B187="",$C187=""),"",'MPTO_working_3-way'!G186)</f>
        <v>2.5814296582892404</v>
      </c>
      <c r="K187" s="44">
        <f>IF(OR($A187="",$B187="",$C187=""),"",'OddsRatio_working_3-way'!H186)</f>
        <v>2.8813553268140284</v>
      </c>
      <c r="L187" s="45">
        <f>IF(OR($A187="",$B187="",$C187=""),"",'OddsRatio_working_3-way'!I186)</f>
        <v>3.753715618018298</v>
      </c>
      <c r="M187" s="46">
        <f>IF(OR($A187="",$B187="",$C187=""),"",'OddsRatio_working_3-way'!J186)</f>
        <v>2.5870651080945151</v>
      </c>
      <c r="N187" s="47">
        <f t="shared" ref="N187:N198" si="42">(1/E187)* 100</f>
        <v>34.694851635616615</v>
      </c>
      <c r="O187" s="48">
        <f t="shared" ref="O187:O198" si="43">(1/F187)* 100</f>
        <v>26.739954713638213</v>
      </c>
      <c r="P187" s="48">
        <f t="shared" ref="P187:P198" si="44">(1/G187)* 100</f>
        <v>38.565193650745158</v>
      </c>
      <c r="Q187" t="s">
        <v>256</v>
      </c>
      <c r="R187" t="s">
        <v>258</v>
      </c>
      <c r="S187" s="38">
        <v>44532</v>
      </c>
      <c r="T187" s="50">
        <v>100</v>
      </c>
      <c r="U187" s="50">
        <f t="shared" ref="U187:U198" si="45">(1/A187)*((T187*A187)-T187)</f>
        <v>64.157706093189958</v>
      </c>
      <c r="V187" s="50">
        <f t="shared" ref="V187:V198" si="46">(1/B187)*((T187*B187)-T187)</f>
        <v>72.375690607734811</v>
      </c>
      <c r="W187" s="50">
        <f t="shared" ref="W187:W198" si="47">(1/C187)*((T187*C187)-T187)</f>
        <v>60.15936254980079</v>
      </c>
      <c r="X187" s="50">
        <f t="shared" ref="X187:X198" si="48">((1/B187)+(1/C187))*T187</f>
        <v>67.4649468424644</v>
      </c>
      <c r="Y187" s="50">
        <f t="shared" ref="Y187:Y198" si="49">((1/A187)+(1/C187))*T187</f>
        <v>75.682931357009238</v>
      </c>
      <c r="Z187" s="50">
        <f t="shared" ref="Z187:Z198" si="50">((1/A187)+(1/B187))*T187</f>
        <v>63.466603299075231</v>
      </c>
      <c r="AA187" s="50">
        <f t="shared" ref="AA187:AA198" si="51">U187-X187</f>
        <v>-3.3072407492744418</v>
      </c>
      <c r="AB187" s="50">
        <f t="shared" ref="AB187:AB198" si="52">V187-Y187</f>
        <v>-3.3072407492744276</v>
      </c>
      <c r="AC187" s="50">
        <f t="shared" ref="AC187:AC198" si="53">W187-Z187</f>
        <v>-3.3072407492744418</v>
      </c>
      <c r="AF187">
        <v>1.75</v>
      </c>
      <c r="AG187">
        <v>2.14</v>
      </c>
      <c r="AH187" s="73" t="s">
        <v>471</v>
      </c>
      <c r="AJ187" t="s">
        <v>448</v>
      </c>
    </row>
    <row r="188" spans="1:36" ht="15" x14ac:dyDescent="0.25">
      <c r="A188">
        <v>1.28</v>
      </c>
      <c r="B188">
        <v>6.11</v>
      </c>
      <c r="C188">
        <v>12.45</v>
      </c>
      <c r="D188" s="43">
        <f t="shared" si="17"/>
        <v>2.5237406253491912E-2</v>
      </c>
      <c r="E188" s="44">
        <f>IF(OR($A188="",$B188="",$C188=""),"",A188*'MPTO_working_3-way'!$I187)</f>
        <v>1.3123038800044697</v>
      </c>
      <c r="F188" s="45">
        <f>IF(OR($A188="",$B188="",$C188=""),"",B188*'MPTO_working_3-way'!$I187)</f>
        <v>6.2642005522088358</v>
      </c>
      <c r="G188" s="46">
        <f>IF(OR($A188="",$B188="",$C188=""),"",C188*'MPTO_working_3-way'!$I187)</f>
        <v>12.764205707855973</v>
      </c>
      <c r="H188" s="44">
        <f>IF(OR($A188="",$B188="",$C188=""),"",'MPTO_working_3-way'!E187)</f>
        <v>1.2939330189931249</v>
      </c>
      <c r="I188" s="45">
        <f>IF(OR($A188="",$B188="",$C188=""),"",'MPTO_working_3-way'!F187)</f>
        <v>6.4410723019246037</v>
      </c>
      <c r="J188" s="46">
        <f>IF(OR($A188="",$B188="",$C188=""),"",'MPTO_working_3-way'!G187)</f>
        <v>13.906500624135328</v>
      </c>
      <c r="K188" s="44">
        <f>IF(OR($A188="",$B188="",$C188=""),"",'OddsRatio_working_3-way'!H187)</f>
        <v>1.2992396098585488</v>
      </c>
      <c r="L188" s="45">
        <f>IF(OR($A188="",$B188="",$C188=""),"",'OddsRatio_working_3-way'!I187)</f>
        <v>6.4611228799185154</v>
      </c>
      <c r="M188" s="46">
        <f>IF(OR($A188="",$B188="",$C188=""),"",'OddsRatio_working_3-way'!J187)</f>
        <v>13.236762617429946</v>
      </c>
      <c r="N188" s="47">
        <f t="shared" si="42"/>
        <v>76.201862635397674</v>
      </c>
      <c r="O188" s="48">
        <f t="shared" si="43"/>
        <v>15.963728997268253</v>
      </c>
      <c r="P188" s="48">
        <f t="shared" si="44"/>
        <v>7.8344083673340599</v>
      </c>
      <c r="Q188" t="s">
        <v>269</v>
      </c>
      <c r="R188" t="s">
        <v>262</v>
      </c>
      <c r="S188" s="38">
        <v>44532</v>
      </c>
      <c r="T188" s="50">
        <v>100</v>
      </c>
      <c r="U188" s="50">
        <f t="shared" si="45"/>
        <v>21.875</v>
      </c>
      <c r="V188" s="50">
        <f t="shared" si="46"/>
        <v>83.633387888707034</v>
      </c>
      <c r="W188" s="50">
        <f t="shared" si="47"/>
        <v>91.967871485943775</v>
      </c>
      <c r="X188" s="50">
        <f t="shared" si="48"/>
        <v>24.398740625349184</v>
      </c>
      <c r="Y188" s="50">
        <f t="shared" si="49"/>
        <v>86.157128514056225</v>
      </c>
      <c r="Z188" s="50">
        <f t="shared" si="50"/>
        <v>94.491612111292952</v>
      </c>
      <c r="AA188" s="50">
        <f t="shared" si="51"/>
        <v>-2.5237406253491841</v>
      </c>
      <c r="AB188" s="50">
        <f t="shared" si="52"/>
        <v>-2.5237406253491912</v>
      </c>
      <c r="AC188" s="50">
        <f t="shared" si="53"/>
        <v>-2.523740625349177</v>
      </c>
      <c r="AF188">
        <v>1.58</v>
      </c>
      <c r="AG188">
        <v>2.52</v>
      </c>
      <c r="AH188" s="73" t="s">
        <v>472</v>
      </c>
      <c r="AJ188" t="s">
        <v>230</v>
      </c>
    </row>
    <row r="189" spans="1:36" ht="15" x14ac:dyDescent="0.25">
      <c r="A189">
        <v>2.34</v>
      </c>
      <c r="B189">
        <v>3.56</v>
      </c>
      <c r="C189">
        <v>3.13</v>
      </c>
      <c r="D189" s="43">
        <f t="shared" si="17"/>
        <v>2.7738121646295522E-2</v>
      </c>
      <c r="E189" s="44">
        <f>IF(OR($A189="",$B189="",$C189=""),"",A189*'MPTO_working_3-way'!$I188)</f>
        <v>2.4049072046523312</v>
      </c>
      <c r="F189" s="45">
        <f>IF(OR($A189="",$B189="",$C189=""),"",B189*'MPTO_working_3-way'!$I188)</f>
        <v>3.6587477130608121</v>
      </c>
      <c r="G189" s="46">
        <f>IF(OR($A189="",$B189="",$C189=""),"",C189*'MPTO_working_3-way'!$I188)</f>
        <v>3.2168203207529049</v>
      </c>
      <c r="H189" s="44">
        <f>IF(OR($A189="",$B189="",$C189=""),"",'MPTO_working_3-way'!E188)</f>
        <v>2.3917472085132028</v>
      </c>
      <c r="I189" s="45">
        <f>IF(OR($A189="",$B189="",$C189=""),"",'MPTO_working_3-way'!F188)</f>
        <v>3.6811690069419529</v>
      </c>
      <c r="J189" s="46">
        <f>IF(OR($A189="",$B189="",$C189=""),"",'MPTO_working_3-way'!G188)</f>
        <v>3.2232821294520444</v>
      </c>
      <c r="K189" s="44">
        <f>IF(OR($A189="",$B189="",$C189=""),"",'OddsRatio_working_3-way'!H188)</f>
        <v>2.3975339109998806</v>
      </c>
      <c r="L189" s="45">
        <f>IF(OR($A189="",$B189="",$C189=""),"",'OddsRatio_working_3-way'!I188)</f>
        <v>3.6699155314624581</v>
      </c>
      <c r="M189" s="46">
        <f>IF(OR($A189="",$B189="",$C189=""),"",'OddsRatio_working_3-way'!J188)</f>
        <v>3.2214531570371236</v>
      </c>
      <c r="N189" s="47">
        <f t="shared" si="42"/>
        <v>41.581645980580213</v>
      </c>
      <c r="O189" s="48">
        <f t="shared" si="43"/>
        <v>27.331756065886985</v>
      </c>
      <c r="P189" s="48">
        <f t="shared" si="44"/>
        <v>31.086597953532806</v>
      </c>
      <c r="Q189" t="s">
        <v>232</v>
      </c>
      <c r="R189" t="s">
        <v>272</v>
      </c>
      <c r="S189" s="38">
        <v>44532</v>
      </c>
      <c r="T189" s="50">
        <v>100</v>
      </c>
      <c r="U189" s="50">
        <f t="shared" si="45"/>
        <v>57.264957264957268</v>
      </c>
      <c r="V189" s="50">
        <f t="shared" si="46"/>
        <v>71.910112359550567</v>
      </c>
      <c r="W189" s="50">
        <f t="shared" si="47"/>
        <v>68.051118210862612</v>
      </c>
      <c r="X189" s="50">
        <f t="shared" si="48"/>
        <v>60.038769429586814</v>
      </c>
      <c r="Y189" s="50">
        <f t="shared" si="49"/>
        <v>74.683924524180114</v>
      </c>
      <c r="Z189" s="50">
        <f t="shared" si="50"/>
        <v>70.824930375492173</v>
      </c>
      <c r="AA189" s="50">
        <f t="shared" si="51"/>
        <v>-2.7738121646295468</v>
      </c>
      <c r="AB189" s="50">
        <f t="shared" si="52"/>
        <v>-2.7738121646295468</v>
      </c>
      <c r="AC189" s="50">
        <f t="shared" si="53"/>
        <v>-2.773812164629561</v>
      </c>
      <c r="AF189">
        <v>1.69</v>
      </c>
      <c r="AG189">
        <v>2.2599999999999998</v>
      </c>
      <c r="AH189" s="73" t="s">
        <v>473</v>
      </c>
      <c r="AJ189" t="s">
        <v>231</v>
      </c>
    </row>
    <row r="190" spans="1:36" ht="15" x14ac:dyDescent="0.25">
      <c r="A190">
        <v>1.63</v>
      </c>
      <c r="B190">
        <v>4.13</v>
      </c>
      <c r="C190">
        <v>5.76</v>
      </c>
      <c r="D190" s="43">
        <f t="shared" si="17"/>
        <v>2.9238794231775334E-2</v>
      </c>
      <c r="E190" s="44">
        <f>IF(OR($A190="",$B190="",$C190=""),"",A190*'MPTO_working_3-way'!$I189)</f>
        <v>1.6776592345977936</v>
      </c>
      <c r="F190" s="45">
        <f>IF(OR($A190="",$B190="",$C190=""),"",B190*'MPTO_working_3-way'!$I189)</f>
        <v>4.250756220177232</v>
      </c>
      <c r="G190" s="46">
        <f>IF(OR($A190="",$B190="",$C190=""),"",C190*'MPTO_working_3-way'!$I189)</f>
        <v>5.9284154547750259</v>
      </c>
      <c r="H190" s="44">
        <f>IF(OR($A190="",$B190="",$C190=""),"",'MPTO_working_3-way'!E189)</f>
        <v>1.6563128678453283</v>
      </c>
      <c r="I190" s="45">
        <f>IF(OR($A190="",$B190="",$C190=""),"",'MPTO_working_3-way'!F189)</f>
        <v>4.3032132557954741</v>
      </c>
      <c r="J190" s="46">
        <f>IF(OR($A190="",$B190="",$C190=""),"",'MPTO_working_3-way'!G189)</f>
        <v>6.1025901660397279</v>
      </c>
      <c r="K190" s="44">
        <f>IF(OR($A190="",$B190="",$C190=""),"",'OddsRatio_working_3-way'!H189)</f>
        <v>1.6637340752983865</v>
      </c>
      <c r="L190" s="45">
        <f>IF(OR($A190="",$B190="",$C190=""),"",'OddsRatio_working_3-way'!I189)</f>
        <v>4.2975994534665878</v>
      </c>
      <c r="M190" s="46">
        <f>IF(OR($A190="",$B190="",$C190=""),"",'OddsRatio_working_3-way'!J189)</f>
        <v>6.014879680032255</v>
      </c>
      <c r="N190" s="47">
        <f t="shared" si="42"/>
        <v>59.606860521930884</v>
      </c>
      <c r="O190" s="48">
        <f t="shared" si="43"/>
        <v>23.525225823425501</v>
      </c>
      <c r="P190" s="48">
        <f t="shared" si="44"/>
        <v>16.867913654643633</v>
      </c>
      <c r="Q190" t="s">
        <v>273</v>
      </c>
      <c r="R190" t="s">
        <v>243</v>
      </c>
      <c r="S190" s="38">
        <v>44532</v>
      </c>
      <c r="T190" s="50">
        <v>100</v>
      </c>
      <c r="U190" s="50">
        <f t="shared" si="45"/>
        <v>38.650306748466257</v>
      </c>
      <c r="V190" s="50">
        <f t="shared" si="46"/>
        <v>75.786924939467312</v>
      </c>
      <c r="W190" s="50">
        <f t="shared" si="47"/>
        <v>82.638888888888886</v>
      </c>
      <c r="X190" s="50">
        <f t="shared" si="48"/>
        <v>41.574186171643802</v>
      </c>
      <c r="Y190" s="50">
        <f t="shared" si="49"/>
        <v>78.710804362644865</v>
      </c>
      <c r="Z190" s="50">
        <f t="shared" si="50"/>
        <v>85.562768312066424</v>
      </c>
      <c r="AA190" s="50">
        <f t="shared" si="51"/>
        <v>-2.9238794231775458</v>
      </c>
      <c r="AB190" s="50">
        <f t="shared" si="52"/>
        <v>-2.9238794231775529</v>
      </c>
      <c r="AC190" s="50">
        <f t="shared" si="53"/>
        <v>-2.9238794231775387</v>
      </c>
      <c r="AF190">
        <v>1.66</v>
      </c>
      <c r="AG190">
        <v>2.3199999999999998</v>
      </c>
      <c r="AH190" s="73" t="s">
        <v>474</v>
      </c>
      <c r="AJ190" t="s">
        <v>231</v>
      </c>
    </row>
    <row r="191" spans="1:36" ht="15" x14ac:dyDescent="0.25">
      <c r="A191">
        <v>2</v>
      </c>
      <c r="B191">
        <v>3.55</v>
      </c>
      <c r="C191">
        <v>4.0599999999999996</v>
      </c>
      <c r="D191" s="43">
        <f t="shared" si="17"/>
        <v>2.7995559564282235E-2</v>
      </c>
      <c r="E191" s="44">
        <f>IF(OR($A191="",$B191="",$C191=""),"",A191*'MPTO_working_3-way'!$I190)</f>
        <v>2.0559911191285645</v>
      </c>
      <c r="F191" s="45">
        <f>IF(OR($A191="",$B191="",$C191=""),"",B191*'MPTO_working_3-way'!$I190)</f>
        <v>3.6493842364532019</v>
      </c>
      <c r="G191" s="46">
        <f>IF(OR($A191="",$B191="",$C191=""),"",C191*'MPTO_working_3-way'!$I190)</f>
        <v>4.1736619718309855</v>
      </c>
      <c r="H191" s="44">
        <f>IF(OR($A191="",$B191="",$C191=""),"",'MPTO_working_3-way'!E190)</f>
        <v>2.0380373303167421</v>
      </c>
      <c r="I191" s="45">
        <f>IF(OR($A191="",$B191="",$C191=""),"",'MPTO_working_3-way'!F190)</f>
        <v>3.6716341867278048</v>
      </c>
      <c r="J191" s="46">
        <f>IF(OR($A191="",$B191="",$C191=""),"",'MPTO_working_3-way'!G190)</f>
        <v>4.2198799590103935</v>
      </c>
      <c r="K191" s="44">
        <f>IF(OR($A191="",$B191="",$C191=""),"",'OddsRatio_working_3-way'!H190)</f>
        <v>2.045154598689491</v>
      </c>
      <c r="L191" s="45">
        <f>IF(OR($A191="",$B191="",$C191=""),"",'OddsRatio_working_3-way'!I190)</f>
        <v>3.6651442266582013</v>
      </c>
      <c r="M191" s="46">
        <f>IF(OR($A191="",$B191="",$C191=""),"",'OddsRatio_working_3-way'!J190)</f>
        <v>4.1981730719898422</v>
      </c>
      <c r="N191" s="47">
        <f t="shared" si="42"/>
        <v>48.638342388553305</v>
      </c>
      <c r="O191" s="48">
        <f t="shared" si="43"/>
        <v>27.40188303580468</v>
      </c>
      <c r="P191" s="48">
        <f t="shared" si="44"/>
        <v>23.959774575642022</v>
      </c>
      <c r="Q191" t="s">
        <v>49</v>
      </c>
      <c r="R191" t="s">
        <v>87</v>
      </c>
      <c r="S191" s="38">
        <v>44532</v>
      </c>
      <c r="T191" s="50">
        <v>100</v>
      </c>
      <c r="U191" s="50">
        <f t="shared" si="45"/>
        <v>50</v>
      </c>
      <c r="V191" s="50">
        <f t="shared" si="46"/>
        <v>71.83098591549296</v>
      </c>
      <c r="W191" s="50">
        <f t="shared" si="47"/>
        <v>75.369458128078819</v>
      </c>
      <c r="X191" s="50">
        <f t="shared" si="48"/>
        <v>52.799555956428222</v>
      </c>
      <c r="Y191" s="50">
        <f t="shared" si="49"/>
        <v>74.630541871921181</v>
      </c>
      <c r="Z191" s="50">
        <f t="shared" si="50"/>
        <v>78.169014084507054</v>
      </c>
      <c r="AA191" s="50">
        <f t="shared" si="51"/>
        <v>-2.7995559564282217</v>
      </c>
      <c r="AB191" s="50">
        <f t="shared" si="52"/>
        <v>-2.7995559564282217</v>
      </c>
      <c r="AC191" s="50">
        <f t="shared" si="53"/>
        <v>-2.799555956428236</v>
      </c>
      <c r="AF191">
        <v>2.1</v>
      </c>
      <c r="AG191">
        <v>1.79</v>
      </c>
      <c r="AH191" s="73" t="s">
        <v>475</v>
      </c>
      <c r="AJ191" t="s">
        <v>443</v>
      </c>
    </row>
    <row r="192" spans="1:36" ht="15" x14ac:dyDescent="0.25">
      <c r="A192">
        <v>1.89</v>
      </c>
      <c r="B192">
        <v>3.66</v>
      </c>
      <c r="C192">
        <v>4.5</v>
      </c>
      <c r="D192" s="43">
        <f t="shared" si="17"/>
        <v>2.4546795038598468E-2</v>
      </c>
      <c r="E192" s="44">
        <f>IF(OR($A192="",$B192="",$C192=""),"",A192*'MPTO_working_3-way'!$I191)</f>
        <v>1.936393442622951</v>
      </c>
      <c r="F192" s="45">
        <f>IF(OR($A192="",$B192="",$C192=""),"",B192*'MPTO_working_3-way'!$I191)</f>
        <v>3.7498412698412706</v>
      </c>
      <c r="G192" s="46">
        <f>IF(OR($A192="",$B192="",$C192=""),"",C192*'MPTO_working_3-way'!$I191)</f>
        <v>4.6104605776736935</v>
      </c>
      <c r="H192" s="44">
        <f>IF(OR($A192="",$B192="",$C192=""),"",'MPTO_working_3-way'!E191)</f>
        <v>1.919686962313371</v>
      </c>
      <c r="I192" s="45">
        <f>IF(OR($A192="",$B192="",$C192=""),"",'MPTO_working_3-way'!F191)</f>
        <v>3.7729900730882524</v>
      </c>
      <c r="J192" s="46">
        <f>IF(OR($A192="",$B192="",$C192=""),"",'MPTO_working_3-way'!G191)</f>
        <v>4.6720248547886003</v>
      </c>
      <c r="K192" s="44">
        <f>IF(OR($A192="",$B192="",$C192=""),"",'OddsRatio_working_3-way'!H191)</f>
        <v>1.9261151137308279</v>
      </c>
      <c r="L192" s="45">
        <f>IF(OR($A192="",$B192="",$C192=""),"",'OddsRatio_working_3-way'!I191)</f>
        <v>3.7679395533977567</v>
      </c>
      <c r="M192" s="46">
        <f>IF(OR($A192="",$B192="",$C192=""),"",'OddsRatio_working_3-way'!J191)</f>
        <v>4.6420257281549437</v>
      </c>
      <c r="N192" s="47">
        <f t="shared" si="42"/>
        <v>51.642397561801559</v>
      </c>
      <c r="O192" s="48">
        <f t="shared" si="43"/>
        <v>26.667795462241784</v>
      </c>
      <c r="P192" s="48">
        <f t="shared" si="44"/>
        <v>21.68980697595665</v>
      </c>
      <c r="Q192" t="s">
        <v>100</v>
      </c>
      <c r="R192" t="s">
        <v>355</v>
      </c>
      <c r="S192" s="38">
        <v>44532</v>
      </c>
      <c r="T192" s="50">
        <v>100</v>
      </c>
      <c r="U192" s="50">
        <f t="shared" si="45"/>
        <v>47.089947089947096</v>
      </c>
      <c r="V192" s="50">
        <f t="shared" si="46"/>
        <v>72.67759562841529</v>
      </c>
      <c r="W192" s="50">
        <f t="shared" si="47"/>
        <v>77.777777777777771</v>
      </c>
      <c r="X192" s="50">
        <f t="shared" si="48"/>
        <v>49.544626593806917</v>
      </c>
      <c r="Y192" s="50">
        <f t="shared" si="49"/>
        <v>75.13227513227514</v>
      </c>
      <c r="Z192" s="50">
        <f t="shared" si="50"/>
        <v>80.232457281637608</v>
      </c>
      <c r="AA192" s="50">
        <f t="shared" si="51"/>
        <v>-2.4546795038598219</v>
      </c>
      <c r="AB192" s="50">
        <f t="shared" si="52"/>
        <v>-2.4546795038598503</v>
      </c>
      <c r="AC192" s="50">
        <f t="shared" si="53"/>
        <v>-2.4546795038598361</v>
      </c>
      <c r="AF192">
        <v>1.76</v>
      </c>
      <c r="AG192">
        <v>2.17</v>
      </c>
      <c r="AH192" s="73" t="s">
        <v>476</v>
      </c>
      <c r="AJ192" t="s">
        <v>451</v>
      </c>
    </row>
    <row r="193" spans="1:36" ht="15" x14ac:dyDescent="0.25">
      <c r="A193">
        <v>1.69</v>
      </c>
      <c r="B193">
        <v>3.57</v>
      </c>
      <c r="C193">
        <v>6.26</v>
      </c>
      <c r="D193" s="43">
        <f t="shared" si="17"/>
        <v>3.1572430094975124E-2</v>
      </c>
      <c r="E193" s="44">
        <f>IF(OR($A193="",$B193="",$C193=""),"",A193*'MPTO_working_3-way'!$I192)</f>
        <v>1.743357406860508</v>
      </c>
      <c r="F193" s="45">
        <f>IF(OR($A193="",$B193="",$C193=""),"",B193*'MPTO_working_3-way'!$I192)</f>
        <v>3.682713575439061</v>
      </c>
      <c r="G193" s="46">
        <f>IF(OR($A193="",$B193="",$C193=""),"",C193*'MPTO_working_3-way'!$I192)</f>
        <v>6.4576434123945443</v>
      </c>
      <c r="H193" s="44">
        <f>IF(OR($A193="",$B193="",$C193=""),"",'MPTO_working_3-way'!E192)</f>
        <v>1.7206022921830446</v>
      </c>
      <c r="I193" s="45">
        <f>IF(OR($A193="",$B193="",$C193=""),"",'MPTO_working_3-way'!F192)</f>
        <v>3.7093652742223653</v>
      </c>
      <c r="J193" s="46">
        <f>IF(OR($A193="",$B193="",$C193=""),"",'MPTO_working_3-way'!G192)</f>
        <v>6.7015026149998436</v>
      </c>
      <c r="K193" s="44">
        <f>IF(OR($A193="",$B193="",$C193=""),"",'OddsRatio_working_3-way'!H192)</f>
        <v>1.7290393974970566</v>
      </c>
      <c r="L193" s="45">
        <f>IF(OR($A193="",$B193="",$C193=""),"",'OddsRatio_working_3-way'!I192)</f>
        <v>3.7154076109672984</v>
      </c>
      <c r="M193" s="46">
        <f>IF(OR($A193="",$B193="",$C193=""),"",'OddsRatio_working_3-way'!J192)</f>
        <v>6.5576046823688676</v>
      </c>
      <c r="N193" s="47">
        <f t="shared" si="42"/>
        <v>57.360584586085018</v>
      </c>
      <c r="O193" s="48">
        <f t="shared" si="43"/>
        <v>27.153890182208318</v>
      </c>
      <c r="P193" s="48">
        <f t="shared" si="44"/>
        <v>15.48552523170666</v>
      </c>
      <c r="Q193" t="s">
        <v>427</v>
      </c>
      <c r="R193" t="s">
        <v>362</v>
      </c>
      <c r="S193" s="38">
        <v>44532</v>
      </c>
      <c r="T193" s="50">
        <v>100</v>
      </c>
      <c r="U193" s="50">
        <f t="shared" si="45"/>
        <v>40.828402366863905</v>
      </c>
      <c r="V193" s="50">
        <f t="shared" si="46"/>
        <v>71.988795518207283</v>
      </c>
      <c r="W193" s="50">
        <f t="shared" si="47"/>
        <v>84.025559105431313</v>
      </c>
      <c r="X193" s="50">
        <f t="shared" si="48"/>
        <v>43.985645376361404</v>
      </c>
      <c r="Y193" s="50">
        <f t="shared" si="49"/>
        <v>75.146038527704789</v>
      </c>
      <c r="Z193" s="50">
        <f t="shared" si="50"/>
        <v>87.182802114928819</v>
      </c>
      <c r="AA193" s="50">
        <f t="shared" si="51"/>
        <v>-3.157243009497499</v>
      </c>
      <c r="AB193" s="50">
        <f t="shared" si="52"/>
        <v>-3.1572430094975061</v>
      </c>
      <c r="AC193" s="50">
        <f t="shared" si="53"/>
        <v>-3.1572430094975061</v>
      </c>
      <c r="AF193">
        <v>1.91</v>
      </c>
      <c r="AG193">
        <v>1.98</v>
      </c>
      <c r="AH193" s="73" t="s">
        <v>477</v>
      </c>
      <c r="AJ193" t="s">
        <v>444</v>
      </c>
    </row>
    <row r="194" spans="1:36" ht="15" x14ac:dyDescent="0.25">
      <c r="A194">
        <v>2.25</v>
      </c>
      <c r="B194">
        <v>3.64</v>
      </c>
      <c r="C194">
        <v>3.23</v>
      </c>
      <c r="D194" s="43">
        <f t="shared" si="17"/>
        <v>2.8767242389533321E-2</v>
      </c>
      <c r="E194" s="44">
        <f>IF(OR($A194="",$B194="",$C194=""),"",A194*'MPTO_working_3-way'!$I193)</f>
        <v>2.3147262953764498</v>
      </c>
      <c r="F194" s="45">
        <f>IF(OR($A194="",$B194="",$C194=""),"",B194*'MPTO_working_3-way'!$I193)</f>
        <v>3.7447127622979015</v>
      </c>
      <c r="G194" s="46">
        <f>IF(OR($A194="",$B194="",$C194=""),"",C194*'MPTO_working_3-way'!$I193)</f>
        <v>3.3229181929181926</v>
      </c>
      <c r="H194" s="44">
        <f>IF(OR($A194="",$B194="",$C194=""),"",'MPTO_working_3-way'!E193)</f>
        <v>2.2996151906950324</v>
      </c>
      <c r="I194" s="45">
        <f>IF(OR($A194="",$B194="",$C194=""),"",'MPTO_working_3-way'!F193)</f>
        <v>3.7716465080911528</v>
      </c>
      <c r="J194" s="46">
        <f>IF(OR($A194="",$B194="",$C194=""),"",'MPTO_working_3-way'!G193)</f>
        <v>3.3332395312696872</v>
      </c>
      <c r="K194" s="44">
        <f>IF(OR($A194="",$B194="",$C194=""),"",'OddsRatio_working_3-way'!H193)</f>
        <v>2.3060803137739043</v>
      </c>
      <c r="L194" s="45">
        <f>IF(OR($A194="",$B194="",$C194=""),"",'OddsRatio_working_3-way'!I193)</f>
        <v>3.7584416226904853</v>
      </c>
      <c r="M194" s="46">
        <f>IF(OR($A194="",$B194="",$C194=""),"",'OddsRatio_working_3-way'!J193)</f>
        <v>3.330047279772645</v>
      </c>
      <c r="N194" s="47">
        <f t="shared" si="42"/>
        <v>43.201652048341529</v>
      </c>
      <c r="O194" s="48">
        <f t="shared" si="43"/>
        <v>26.704317887024292</v>
      </c>
      <c r="P194" s="48">
        <f t="shared" si="44"/>
        <v>30.094030064634193</v>
      </c>
      <c r="Q194" t="s">
        <v>371</v>
      </c>
      <c r="R194" t="s">
        <v>435</v>
      </c>
      <c r="S194" s="38">
        <v>44532</v>
      </c>
      <c r="T194" s="50">
        <v>100</v>
      </c>
      <c r="U194" s="50">
        <f t="shared" si="45"/>
        <v>55.55555555555555</v>
      </c>
      <c r="V194" s="50">
        <f t="shared" si="46"/>
        <v>72.527472527472526</v>
      </c>
      <c r="W194" s="50">
        <f t="shared" si="47"/>
        <v>69.040247678018574</v>
      </c>
      <c r="X194" s="50">
        <f t="shared" si="48"/>
        <v>58.432279794508887</v>
      </c>
      <c r="Y194" s="50">
        <f t="shared" si="49"/>
        <v>75.404196766425869</v>
      </c>
      <c r="Z194" s="50">
        <f t="shared" si="50"/>
        <v>71.916971916971903</v>
      </c>
      <c r="AA194" s="50">
        <f t="shared" si="51"/>
        <v>-2.8767242389533365</v>
      </c>
      <c r="AB194" s="50">
        <f t="shared" si="52"/>
        <v>-2.8767242389533436</v>
      </c>
      <c r="AC194" s="50">
        <f t="shared" si="53"/>
        <v>-2.8767242389533294</v>
      </c>
      <c r="AF194">
        <v>1.76</v>
      </c>
      <c r="AG194">
        <v>2.14</v>
      </c>
      <c r="AH194" s="74" t="s">
        <v>474</v>
      </c>
      <c r="AJ194" t="s">
        <v>458</v>
      </c>
    </row>
    <row r="195" spans="1:36" ht="15" x14ac:dyDescent="0.25">
      <c r="A195">
        <v>2.5099999999999998</v>
      </c>
      <c r="B195">
        <v>3.05</v>
      </c>
      <c r="C195">
        <v>3.31</v>
      </c>
      <c r="D195" s="43">
        <f t="shared" si="17"/>
        <v>2.8390030586386006E-2</v>
      </c>
      <c r="E195" s="44">
        <f>IF(OR($A195="",$B195="",$C195=""),"",A195*'MPTO_working_3-way'!$I194)</f>
        <v>2.5812589767718288</v>
      </c>
      <c r="F195" s="45">
        <f>IF(OR($A195="",$B195="",$C195=""),"",B195*'MPTO_working_3-way'!$I194)</f>
        <v>3.1365895932884773</v>
      </c>
      <c r="G195" s="46">
        <f>IF(OR($A195="",$B195="",$C195=""),"",C195*'MPTO_working_3-way'!$I194)</f>
        <v>3.4039710012409379</v>
      </c>
      <c r="H195" s="44">
        <f>IF(OR($A195="",$B195="",$C195=""),"",'MPTO_working_3-way'!E194)</f>
        <v>2.5710706205426601</v>
      </c>
      <c r="I195" s="45">
        <f>IF(OR($A195="",$B195="",$C195=""),"",'MPTO_working_3-way'!F194)</f>
        <v>3.1406491783380264</v>
      </c>
      <c r="J195" s="46">
        <f>IF(OR($A195="",$B195="",$C195=""),"",'MPTO_working_3-way'!G194)</f>
        <v>3.4170340365634089</v>
      </c>
      <c r="K195" s="44">
        <f>IF(OR($A195="",$B195="",$C195=""),"",'OddsRatio_working_3-way'!H194)</f>
        <v>2.5757199899949681</v>
      </c>
      <c r="L195" s="45">
        <f>IF(OR($A195="",$B195="",$C195=""),"",'OddsRatio_working_3-way'!I194)</f>
        <v>3.1392225029732996</v>
      </c>
      <c r="M195" s="46">
        <f>IF(OR($A195="",$B195="",$C195=""),"",'OddsRatio_working_3-way'!J194)</f>
        <v>3.4105385277406461</v>
      </c>
      <c r="N195" s="47">
        <f t="shared" si="42"/>
        <v>38.740785368642818</v>
      </c>
      <c r="O195" s="48">
        <f t="shared" si="43"/>
        <v>31.881761073866709</v>
      </c>
      <c r="P195" s="48">
        <f t="shared" si="44"/>
        <v>29.377453557490472</v>
      </c>
      <c r="Q195" t="s">
        <v>148</v>
      </c>
      <c r="R195" t="s">
        <v>185</v>
      </c>
      <c r="S195" s="38">
        <v>44532</v>
      </c>
      <c r="T195" s="50">
        <v>100</v>
      </c>
      <c r="U195" s="50">
        <f t="shared" si="45"/>
        <v>60.15936254980079</v>
      </c>
      <c r="V195" s="50">
        <f t="shared" si="46"/>
        <v>67.21311475409837</v>
      </c>
      <c r="W195" s="50">
        <f t="shared" si="47"/>
        <v>69.78851963746223</v>
      </c>
      <c r="X195" s="50">
        <f t="shared" si="48"/>
        <v>62.998365608439414</v>
      </c>
      <c r="Y195" s="50">
        <f t="shared" si="49"/>
        <v>70.052117812736967</v>
      </c>
      <c r="Z195" s="50">
        <f t="shared" si="50"/>
        <v>72.62752269610084</v>
      </c>
      <c r="AA195" s="50">
        <f t="shared" si="51"/>
        <v>-2.8390030586386246</v>
      </c>
      <c r="AB195" s="50">
        <f t="shared" si="52"/>
        <v>-2.8390030586385961</v>
      </c>
      <c r="AC195" s="50">
        <f t="shared" si="53"/>
        <v>-2.8390030586386104</v>
      </c>
      <c r="AF195">
        <v>2.68</v>
      </c>
      <c r="AG195">
        <v>1.51</v>
      </c>
      <c r="AH195" s="73" t="s">
        <v>473</v>
      </c>
      <c r="AJ195" t="s">
        <v>445</v>
      </c>
    </row>
    <row r="196" spans="1:36" ht="15" x14ac:dyDescent="0.25">
      <c r="A196">
        <v>9.36</v>
      </c>
      <c r="B196">
        <v>5.42</v>
      </c>
      <c r="C196">
        <v>1.34</v>
      </c>
      <c r="D196" s="43">
        <f t="shared" si="17"/>
        <v>3.7608108572474874E-2</v>
      </c>
      <c r="E196" s="44">
        <f>IF(OR($A196="",$B196="",$C196=""),"",A196*'MPTO_working_3-way'!$I195)</f>
        <v>9.7120118962383639</v>
      </c>
      <c r="F196" s="45">
        <f>IF(OR($A196="",$B196="",$C196=""),"",B196*'MPTO_working_3-way'!$I195)</f>
        <v>5.6238359484628138</v>
      </c>
      <c r="G196" s="46">
        <f>IF(OR($A196="",$B196="",$C196=""),"",C196*'MPTO_working_3-way'!$I195)</f>
        <v>1.3903948654871163</v>
      </c>
      <c r="H196" s="44">
        <f>IF(OR($A196="",$B196="",$C196=""),"",'MPTO_working_3-way'!E195)</f>
        <v>10.604277247360205</v>
      </c>
      <c r="I196" s="45">
        <f>IF(OR($A196="",$B196="",$C196=""),"",'MPTO_working_3-way'!F195)</f>
        <v>5.8151094500557265</v>
      </c>
      <c r="J196" s="46">
        <f>IF(OR($A196="",$B196="",$C196=""),"",'MPTO_working_3-way'!G195)</f>
        <v>1.3628942914977291</v>
      </c>
      <c r="K196" s="44">
        <f>IF(OR($A196="",$B196="",$C196=""),"",'OddsRatio_working_3-way'!H195)</f>
        <v>10.120528604946795</v>
      </c>
      <c r="L196" s="45">
        <f>IF(OR($A196="",$B196="",$C196=""),"",'OddsRatio_working_3-way'!I195)</f>
        <v>5.8220976595532106</v>
      </c>
      <c r="M196" s="46">
        <f>IF(OR($A196="",$B196="",$C196=""),"",'OddsRatio_working_3-way'!J195)</f>
        <v>1.3709305891964008</v>
      </c>
      <c r="N196" s="47">
        <f t="shared" si="42"/>
        <v>10.29652775021124</v>
      </c>
      <c r="O196" s="48">
        <f t="shared" si="43"/>
        <v>17.781457516969962</v>
      </c>
      <c r="P196" s="48">
        <f t="shared" si="44"/>
        <v>71.922014732818809</v>
      </c>
      <c r="Q196" t="s">
        <v>385</v>
      </c>
      <c r="R196" t="s">
        <v>383</v>
      </c>
      <c r="S196" s="38">
        <v>44532</v>
      </c>
      <c r="T196" s="50">
        <v>100</v>
      </c>
      <c r="U196" s="50">
        <f t="shared" si="45"/>
        <v>89.316239316239319</v>
      </c>
      <c r="V196" s="50">
        <f t="shared" si="46"/>
        <v>81.549815498154985</v>
      </c>
      <c r="W196" s="50">
        <f t="shared" si="47"/>
        <v>25.373134328358205</v>
      </c>
      <c r="X196" s="50">
        <f t="shared" si="48"/>
        <v>93.077050173486796</v>
      </c>
      <c r="Y196" s="50">
        <f t="shared" si="49"/>
        <v>85.310626355402476</v>
      </c>
      <c r="Z196" s="50">
        <f t="shared" si="50"/>
        <v>29.133945185605704</v>
      </c>
      <c r="AA196" s="50">
        <f t="shared" si="51"/>
        <v>-3.7608108572474777</v>
      </c>
      <c r="AB196" s="50">
        <f t="shared" si="52"/>
        <v>-3.7608108572474919</v>
      </c>
      <c r="AC196" s="50">
        <f t="shared" si="53"/>
        <v>-3.760810857247499</v>
      </c>
      <c r="AF196">
        <v>1.53</v>
      </c>
      <c r="AG196">
        <v>2.6</v>
      </c>
      <c r="AH196" s="73" t="s">
        <v>476</v>
      </c>
      <c r="AJ196" t="s">
        <v>460</v>
      </c>
    </row>
    <row r="197" spans="1:36" ht="15" x14ac:dyDescent="0.25">
      <c r="A197">
        <v>1.49</v>
      </c>
      <c r="B197">
        <v>4.22</v>
      </c>
      <c r="C197">
        <v>8.3699999999999992</v>
      </c>
      <c r="D197" s="43">
        <f t="shared" ref="D197" si="54">IF(OR($A197="",$B197="",$C197=""),"",(1/A197)+(1/B197)+(1/C197)-1)</f>
        <v>2.7582077264565408E-2</v>
      </c>
      <c r="E197" s="44">
        <f>IF(OR($A197="",$B197="",$C197=""),"",A197*'MPTO_working_3-way'!$I196)</f>
        <v>1.5310972951242023</v>
      </c>
      <c r="F197" s="45">
        <f>IF(OR($A197="",$B197="",$C197=""),"",B197*'MPTO_working_3-way'!$I196)</f>
        <v>4.3363963660564657</v>
      </c>
      <c r="G197" s="46">
        <f>IF(OR($A197="",$B197="",$C197=""),"",C197*'MPTO_working_3-way'!$I196)</f>
        <v>8.6008619867044125</v>
      </c>
      <c r="H197" s="44">
        <f>IF(OR($A197="",$B197="",$C197=""),"",'MPTO_working_3-way'!E196)</f>
        <v>1.5106951616334516</v>
      </c>
      <c r="I197" s="45">
        <f>IF(OR($A197="",$B197="",$C197=""),"",'MPTO_working_3-way'!F196)</f>
        <v>4.3903398688281392</v>
      </c>
      <c r="J197" s="46">
        <f>IF(OR($A197="",$B197="",$C197=""),"",'MPTO_working_3-way'!G196)</f>
        <v>9.0678037278886858</v>
      </c>
      <c r="K197" s="44">
        <f>IF(OR($A197="",$B197="",$C197=""),"",'OddsRatio_working_3-way'!H196)</f>
        <v>1.5175647077828371</v>
      </c>
      <c r="L197" s="45">
        <f>IF(OR($A197="",$B197="",$C197=""),"",'OddsRatio_working_3-way'!I196)</f>
        <v>4.4011395082872165</v>
      </c>
      <c r="M197" s="46">
        <f>IF(OR($A197="",$B197="",$C197=""),"",'OddsRatio_working_3-way'!J196)</f>
        <v>8.7845957068561411</v>
      </c>
      <c r="N197" s="47">
        <f t="shared" si="42"/>
        <v>65.312635792938295</v>
      </c>
      <c r="O197" s="48">
        <f t="shared" si="43"/>
        <v>23.060622590397646</v>
      </c>
      <c r="P197" s="48">
        <f t="shared" si="44"/>
        <v>11.626741616664047</v>
      </c>
      <c r="Q197" t="s">
        <v>56</v>
      </c>
      <c r="R197" t="s">
        <v>59</v>
      </c>
      <c r="S197" s="38">
        <v>44532</v>
      </c>
      <c r="T197" s="50">
        <v>100</v>
      </c>
      <c r="U197" s="50">
        <f t="shared" si="45"/>
        <v>32.885906040268459</v>
      </c>
      <c r="V197" s="50">
        <f t="shared" si="46"/>
        <v>76.30331753554502</v>
      </c>
      <c r="W197" s="50">
        <f t="shared" si="47"/>
        <v>88.052568697729981</v>
      </c>
      <c r="X197" s="50">
        <f t="shared" si="48"/>
        <v>35.644113766724992</v>
      </c>
      <c r="Y197" s="50">
        <f t="shared" si="49"/>
        <v>79.061525262001567</v>
      </c>
      <c r="Z197" s="50">
        <f t="shared" si="50"/>
        <v>90.810776424186528</v>
      </c>
      <c r="AA197" s="50">
        <f t="shared" si="51"/>
        <v>-2.7582077264565328</v>
      </c>
      <c r="AB197" s="50">
        <f t="shared" si="52"/>
        <v>-2.758207726456547</v>
      </c>
      <c r="AC197" s="50">
        <f t="shared" si="53"/>
        <v>-2.758207726456547</v>
      </c>
      <c r="AF197">
        <v>2.0499999999999998</v>
      </c>
      <c r="AG197">
        <v>1.86</v>
      </c>
      <c r="AH197" s="73" t="s">
        <v>471</v>
      </c>
      <c r="AJ197" t="s">
        <v>446</v>
      </c>
    </row>
    <row r="198" spans="1:36" s="50" customFormat="1" ht="15" x14ac:dyDescent="0.25">
      <c r="A198">
        <v>3.11</v>
      </c>
      <c r="B198">
        <v>2.89</v>
      </c>
      <c r="C198">
        <v>2.78</v>
      </c>
      <c r="D198" s="43">
        <f t="shared" si="17"/>
        <v>2.727639982163077E-2</v>
      </c>
      <c r="E198" s="44">
        <f>IF(OR($A198="",$B198="",$C198=""),"",A198*'MPTO_working_3-way'!$I197)</f>
        <v>3.1948296034452714</v>
      </c>
      <c r="F198" s="45">
        <f>IF(OR($A198="",$B198="",$C198=""),"",B198*'MPTO_working_3-way'!$I197)</f>
        <v>2.9688287954845132</v>
      </c>
      <c r="G198" s="46">
        <f>IF(OR($A198="",$B198="",$C198=""),"",C198*'MPTO_working_3-way'!$I197)</f>
        <v>2.8558283915041334</v>
      </c>
      <c r="H198" s="44">
        <f>IF(OR($A198="",$B198="",$C198=""),"",'MPTO_working_3-way'!E197)</f>
        <v>3.2004990209239872</v>
      </c>
      <c r="I198" s="45">
        <f>IF(OR($A198="",$B198="",$C198=""),"",'MPTO_working_3-way'!F197)</f>
        <v>2.967987629960918</v>
      </c>
      <c r="J198" s="46">
        <f>IF(OR($A198="",$B198="",$C198=""),"",'MPTO_working_3-way'!G197)</f>
        <v>2.8520897938305079</v>
      </c>
      <c r="K198" s="44">
        <f>IF(OR($A198="",$B198="",$C198=""),"",'OddsRatio_working_3-way'!H197)</f>
        <v>3.1976217880782452</v>
      </c>
      <c r="L198" s="45">
        <f>IF(OR($A198="",$B198="",$C198=""),"",'OddsRatio_working_3-way'!I197)</f>
        <v>2.9684858670463905</v>
      </c>
      <c r="M198" s="46">
        <f>IF(OR($A198="",$B198="",$C198=""),"",'OddsRatio_working_3-way'!J197)</f>
        <v>2.8539179065304623</v>
      </c>
      <c r="N198" s="47">
        <f t="shared" si="42"/>
        <v>31.300573868528396</v>
      </c>
      <c r="O198" s="48">
        <f t="shared" si="43"/>
        <v>33.683316515959618</v>
      </c>
      <c r="P198" s="48">
        <f t="shared" si="44"/>
        <v>35.016109615511979</v>
      </c>
      <c r="Q198" t="s">
        <v>236</v>
      </c>
      <c r="R198" t="s">
        <v>163</v>
      </c>
      <c r="S198" s="38">
        <v>44532</v>
      </c>
      <c r="T198" s="50">
        <v>100</v>
      </c>
      <c r="U198" s="50">
        <f t="shared" si="45"/>
        <v>67.845659163987136</v>
      </c>
      <c r="V198" s="50">
        <f t="shared" si="46"/>
        <v>65.397923875432525</v>
      </c>
      <c r="W198" s="50">
        <f t="shared" si="47"/>
        <v>64.02877697841727</v>
      </c>
      <c r="X198" s="50">
        <f t="shared" si="48"/>
        <v>70.573299146150205</v>
      </c>
      <c r="Y198" s="50">
        <f t="shared" si="49"/>
        <v>68.125563857595608</v>
      </c>
      <c r="Z198" s="50">
        <f t="shared" si="50"/>
        <v>66.756416960580339</v>
      </c>
      <c r="AA198" s="50">
        <f t="shared" si="51"/>
        <v>-2.727639982163069</v>
      </c>
      <c r="AB198" s="50">
        <f t="shared" si="52"/>
        <v>-2.7276399821630832</v>
      </c>
      <c r="AC198" s="50">
        <f t="shared" si="53"/>
        <v>-2.727639982163069</v>
      </c>
      <c r="AD198" s="51"/>
      <c r="AF198">
        <v>2.5099999999999998</v>
      </c>
      <c r="AG198">
        <v>1.57</v>
      </c>
      <c r="AH198" s="73" t="s">
        <v>476</v>
      </c>
      <c r="AI198" s="51"/>
      <c r="AJ198" t="s">
        <v>447</v>
      </c>
    </row>
    <row r="199" spans="1:36" ht="15" x14ac:dyDescent="0.25">
      <c r="A199">
        <v>2.31</v>
      </c>
      <c r="B199">
        <v>3.33</v>
      </c>
      <c r="C199">
        <v>3.33</v>
      </c>
      <c r="D199" s="43">
        <f t="shared" ref="D199:D262" si="55">IF(OR($A199="",$B199="",$C199=""),"",(1/A199)+(1/B199)+(1/C199)-1)</f>
        <v>3.3501033501033506E-2</v>
      </c>
      <c r="E199" s="44">
        <f>IF(OR($A199="",$B199="",$C199=""),"",A199*'MPTO_working_3-way'!$I198)</f>
        <v>2.3873873873873874</v>
      </c>
      <c r="F199" s="45">
        <f>IF(OR($A199="",$B199="",$C199=""),"",B199*'MPTO_working_3-way'!$I198)</f>
        <v>3.4415584415584415</v>
      </c>
      <c r="G199" s="46">
        <f>IF(OR($A199="",$B199="",$C199=""),"",C199*'MPTO_working_3-way'!$I198)</f>
        <v>3.4415584415584415</v>
      </c>
      <c r="H199" s="44">
        <f>IF(OR($A199="",$B199="",$C199=""),"",'MPTO_working_3-way'!E198)</f>
        <v>2.3711661169507723</v>
      </c>
      <c r="I199" s="45">
        <f>IF(OR($A199="",$B199="",$C199=""),"",'MPTO_working_3-way'!F198)</f>
        <v>3.4586124724607705</v>
      </c>
      <c r="J199" s="46">
        <f>IF(OR($A199="",$B199="",$C199=""),"",'MPTO_working_3-way'!G198)</f>
        <v>3.4586124724607705</v>
      </c>
      <c r="K199" s="44">
        <f>IF(OR($A199="",$B199="",$C199=""),"",'OddsRatio_working_3-way'!H198)</f>
        <v>2.3781526418399546</v>
      </c>
      <c r="L199" s="45">
        <f>IF(OR($A199="",$B199="",$C199=""),"",'OddsRatio_working_3-way'!I198)</f>
        <v>3.4512180576237359</v>
      </c>
      <c r="M199" s="46">
        <f>IF(OR($A199="",$B199="",$C199=""),"",'OddsRatio_working_3-way'!J198)</f>
        <v>3.4512180576237359</v>
      </c>
      <c r="N199" s="47">
        <f t="shared" ref="N199:N262" si="56">(1/E199)* 100</f>
        <v>41.886792452830193</v>
      </c>
      <c r="O199" s="48">
        <f t="shared" ref="O199:O262" si="57">(1/F199)* 100</f>
        <v>29.056603773584904</v>
      </c>
      <c r="P199" s="48">
        <f t="shared" ref="P199:P262" si="58">(1/G199)* 100</f>
        <v>29.056603773584904</v>
      </c>
      <c r="Q199" t="s">
        <v>164</v>
      </c>
      <c r="R199" t="s">
        <v>442</v>
      </c>
      <c r="S199" s="38">
        <v>44532</v>
      </c>
      <c r="T199" s="50">
        <v>100</v>
      </c>
      <c r="U199" s="50">
        <f t="shared" ref="U199:U262" si="59">(1/A199)*((T199*A199)-T199)</f>
        <v>56.709956709956707</v>
      </c>
      <c r="V199" s="50">
        <f t="shared" ref="V199:V262" si="60">(1/B199)*((T199*B199)-T199)</f>
        <v>69.969969969969966</v>
      </c>
      <c r="W199" s="50">
        <f t="shared" ref="W199:W262" si="61">(1/C199)*((T199*C199)-T199)</f>
        <v>69.969969969969966</v>
      </c>
      <c r="X199" s="50">
        <f t="shared" ref="X199:X262" si="62">((1/B199)+(1/C199))*T199</f>
        <v>60.06006006006006</v>
      </c>
      <c r="Y199" s="50">
        <f t="shared" ref="Y199:Y262" si="63">((1/A199)+(1/C199))*T199</f>
        <v>73.32007332007332</v>
      </c>
      <c r="Z199" s="50">
        <f t="shared" ref="Z199:Z262" si="64">((1/A199)+(1/B199))*T199</f>
        <v>73.32007332007332</v>
      </c>
      <c r="AA199" s="50">
        <f t="shared" ref="AA199:AA262" si="65">U199-X199</f>
        <v>-3.3501033501033533</v>
      </c>
      <c r="AB199" s="50">
        <f t="shared" ref="AB199:AB262" si="66">V199-Y199</f>
        <v>-3.3501033501033533</v>
      </c>
      <c r="AC199" s="50">
        <f t="shared" ref="AC199:AC262" si="67">W199-Z199</f>
        <v>-3.3501033501033533</v>
      </c>
      <c r="AF199">
        <v>2.21</v>
      </c>
      <c r="AG199">
        <v>1.7</v>
      </c>
      <c r="AH199" s="73" t="s">
        <v>477</v>
      </c>
      <c r="AJ199" t="s">
        <v>452</v>
      </c>
    </row>
    <row r="200" spans="1:36" ht="15" x14ac:dyDescent="0.25">
      <c r="A200">
        <v>3.34</v>
      </c>
      <c r="B200">
        <v>3.76</v>
      </c>
      <c r="C200">
        <v>2.11</v>
      </c>
      <c r="D200" s="43">
        <f t="shared" si="55"/>
        <v>3.9292293702400727E-2</v>
      </c>
      <c r="E200" s="44">
        <f>IF(OR($A200="",$B200="",$C200=""),"",A200*'MPTO_working_3-way'!$I199)</f>
        <v>3.4712362609660183</v>
      </c>
      <c r="F200" s="45">
        <f>IF(OR($A200="",$B200="",$C200=""),"",B200*'MPTO_working_3-way'!$I199)</f>
        <v>3.9077390243210264</v>
      </c>
      <c r="G200" s="46">
        <f>IF(OR($A200="",$B200="",$C200=""),"",C200*'MPTO_working_3-way'!$I199)</f>
        <v>2.1929067397120656</v>
      </c>
      <c r="H200" s="44">
        <f>IF(OR($A200="",$B200="",$C200=""),"",'MPTO_working_3-way'!E199)</f>
        <v>3.4927937298085423</v>
      </c>
      <c r="I200" s="45">
        <f>IF(OR($A200="",$B200="",$C200=""),"",'MPTO_working_3-way'!F199)</f>
        <v>3.9547573297758367</v>
      </c>
      <c r="J200" s="46">
        <f>IF(OR($A200="",$B200="",$C200=""),"",'MPTO_working_3-way'!G199)</f>
        <v>2.169968333263089</v>
      </c>
      <c r="K200" s="44">
        <f>IF(OR($A200="",$B200="",$C200=""),"",'OddsRatio_working_3-way'!H199)</f>
        <v>3.4861705636938507</v>
      </c>
      <c r="L200" s="45">
        <f>IF(OR($A200="",$B200="",$C200=""),"",'OddsRatio_working_3-way'!I199)</f>
        <v>3.9324063058953111</v>
      </c>
      <c r="M200" s="46">
        <f>IF(OR($A200="",$B200="",$C200=""),"",'OddsRatio_working_3-way'!J199)</f>
        <v>2.1793373186752878</v>
      </c>
      <c r="N200" s="47">
        <f t="shared" si="56"/>
        <v>28.8081802798899</v>
      </c>
      <c r="O200" s="48">
        <f t="shared" si="57"/>
        <v>25.590245248625603</v>
      </c>
      <c r="P200" s="48">
        <f t="shared" si="58"/>
        <v>45.601574471484483</v>
      </c>
      <c r="Q200" t="s">
        <v>239</v>
      </c>
      <c r="R200" t="s">
        <v>254</v>
      </c>
      <c r="S200" t="s">
        <v>468</v>
      </c>
      <c r="T200" s="50">
        <v>100</v>
      </c>
      <c r="U200" s="50">
        <f t="shared" si="59"/>
        <v>70.059880239520965</v>
      </c>
      <c r="V200" s="50">
        <f t="shared" si="60"/>
        <v>73.40425531914893</v>
      </c>
      <c r="W200" s="50">
        <f t="shared" si="61"/>
        <v>52.606635071090047</v>
      </c>
      <c r="X200" s="50">
        <f t="shared" si="62"/>
        <v>73.989109609761016</v>
      </c>
      <c r="Y200" s="50">
        <f t="shared" si="63"/>
        <v>77.333484689388996</v>
      </c>
      <c r="Z200" s="50">
        <f t="shared" si="64"/>
        <v>56.535864441330105</v>
      </c>
      <c r="AA200" s="50">
        <f t="shared" si="65"/>
        <v>-3.9292293702400514</v>
      </c>
      <c r="AB200" s="50">
        <f t="shared" si="66"/>
        <v>-3.9292293702400656</v>
      </c>
      <c r="AC200" s="50">
        <f t="shared" si="67"/>
        <v>-3.9292293702400585</v>
      </c>
      <c r="AF200">
        <v>1.79</v>
      </c>
      <c r="AG200">
        <v>2.0699999999999998</v>
      </c>
      <c r="AH200" s="73" t="s">
        <v>478</v>
      </c>
      <c r="AJ200" t="s">
        <v>448</v>
      </c>
    </row>
    <row r="201" spans="1:36" ht="15" x14ac:dyDescent="0.25">
      <c r="A201">
        <v>2.11</v>
      </c>
      <c r="B201">
        <v>3.53</v>
      </c>
      <c r="C201">
        <v>3.53</v>
      </c>
      <c r="D201" s="43">
        <f t="shared" si="55"/>
        <v>4.0505887249439487E-2</v>
      </c>
      <c r="E201" s="44">
        <f>IF(OR($A201="",$B201="",$C201=""),"",A201*'MPTO_working_3-way'!$I200)</f>
        <v>2.1954674220963173</v>
      </c>
      <c r="F201" s="45">
        <f>IF(OR($A201="",$B201="",$C201=""),"",B201*'MPTO_working_3-way'!$I200)</f>
        <v>3.6729857819905214</v>
      </c>
      <c r="G201" s="46">
        <f>IF(OR($A201="",$B201="",$C201=""),"",C201*'MPTO_working_3-way'!$I200)</f>
        <v>3.6729857819905214</v>
      </c>
      <c r="H201" s="44">
        <f>IF(OR($A201="",$B201="",$C201=""),"",'MPTO_working_3-way'!E200)</f>
        <v>2.1718748481284567</v>
      </c>
      <c r="I201" s="45">
        <f>IF(OR($A201="",$B201="",$C201=""),"",'MPTO_working_3-way'!F200)</f>
        <v>3.7066668878456617</v>
      </c>
      <c r="J201" s="46">
        <f>IF(OR($A201="",$B201="",$C201=""),"",'MPTO_working_3-way'!G200)</f>
        <v>3.7066668878456617</v>
      </c>
      <c r="K201" s="44">
        <f>IF(OR($A201="",$B201="",$C201=""),"",'OddsRatio_working_3-way'!H200)</f>
        <v>2.1814447660893053</v>
      </c>
      <c r="L201" s="45">
        <f>IF(OR($A201="",$B201="",$C201=""),"",'OddsRatio_working_3-way'!I200)</f>
        <v>3.6928425749603084</v>
      </c>
      <c r="M201" s="46">
        <f>IF(OR($A201="",$B201="",$C201=""),"",'OddsRatio_working_3-way'!J200)</f>
        <v>3.6928425749603084</v>
      </c>
      <c r="N201" s="47">
        <f t="shared" si="56"/>
        <v>45.548387096774192</v>
      </c>
      <c r="O201" s="48">
        <f t="shared" si="57"/>
        <v>27.225806451612904</v>
      </c>
      <c r="P201" s="48">
        <f t="shared" si="58"/>
        <v>27.225806451612904</v>
      </c>
      <c r="Q201" t="s">
        <v>396</v>
      </c>
      <c r="R201" t="s">
        <v>392</v>
      </c>
      <c r="S201" t="s">
        <v>468</v>
      </c>
      <c r="T201" s="50">
        <v>100</v>
      </c>
      <c r="U201" s="50">
        <f t="shared" si="59"/>
        <v>52.606635071090047</v>
      </c>
      <c r="V201" s="50">
        <f t="shared" si="60"/>
        <v>71.671388101982998</v>
      </c>
      <c r="W201" s="50">
        <f t="shared" si="61"/>
        <v>71.671388101982998</v>
      </c>
      <c r="X201" s="50">
        <f t="shared" si="62"/>
        <v>56.657223796033996</v>
      </c>
      <c r="Y201" s="50">
        <f t="shared" si="63"/>
        <v>75.721976826926948</v>
      </c>
      <c r="Z201" s="50">
        <f t="shared" si="64"/>
        <v>75.721976826926948</v>
      </c>
      <c r="AA201" s="50">
        <f t="shared" si="65"/>
        <v>-4.0505887249439496</v>
      </c>
      <c r="AB201" s="50">
        <f t="shared" si="66"/>
        <v>-4.0505887249439496</v>
      </c>
      <c r="AC201" s="50">
        <f t="shared" si="67"/>
        <v>-4.0505887249439496</v>
      </c>
      <c r="AF201">
        <v>1.86</v>
      </c>
      <c r="AG201">
        <v>1.99</v>
      </c>
      <c r="AH201" s="73" t="s">
        <v>475</v>
      </c>
      <c r="AJ201" t="s">
        <v>448</v>
      </c>
    </row>
    <row r="202" spans="1:36" ht="15" x14ac:dyDescent="0.25">
      <c r="A202">
        <v>2.5299999999999998</v>
      </c>
      <c r="B202">
        <v>3.84</v>
      </c>
      <c r="C202">
        <v>2.61</v>
      </c>
      <c r="D202" s="43">
        <f t="shared" si="55"/>
        <v>3.8815346114821292E-2</v>
      </c>
      <c r="E202" s="44">
        <f>IF(OR($A202="",$B202="",$C202=""),"",A202*'MPTO_working_3-way'!$I201)</f>
        <v>2.6282028256704977</v>
      </c>
      <c r="F202" s="45">
        <f>IF(OR($A202="",$B202="",$C202=""),"",B202*'MPTO_working_3-way'!$I201)</f>
        <v>3.9890509290809137</v>
      </c>
      <c r="G202" s="46">
        <f>IF(OR($A202="",$B202="",$C202=""),"",C202*'MPTO_working_3-way'!$I201)</f>
        <v>2.7113080533596836</v>
      </c>
      <c r="H202" s="44">
        <f>IF(OR($A202="",$B202="",$C202=""),"",'MPTO_working_3-way'!E201)</f>
        <v>2.6156204393416185</v>
      </c>
      <c r="I202" s="45">
        <f>IF(OR($A202="",$B202="",$C202=""),"",'MPTO_working_3-way'!F201)</f>
        <v>4.0407596605316396</v>
      </c>
      <c r="J202" s="46">
        <f>IF(OR($A202="",$B202="",$C202=""),"",'MPTO_working_3-way'!G201)</f>
        <v>2.7012183923425321</v>
      </c>
      <c r="K202" s="44">
        <f>IF(OR($A202="",$B202="",$C202=""),"",'OddsRatio_working_3-way'!H201)</f>
        <v>2.6223841694218035</v>
      </c>
      <c r="L202" s="45">
        <f>IF(OR($A202="",$B202="",$C202=""),"",'OddsRatio_working_3-way'!I201)</f>
        <v>4.0114843406260938</v>
      </c>
      <c r="M202" s="46">
        <f>IF(OR($A202="",$B202="",$C202=""),"",'OddsRatio_working_3-way'!J201)</f>
        <v>2.7072147142281717</v>
      </c>
      <c r="N202" s="47">
        <f t="shared" si="56"/>
        <v>38.048813821851198</v>
      </c>
      <c r="O202" s="48">
        <f t="shared" si="57"/>
        <v>25.068619523250916</v>
      </c>
      <c r="P202" s="48">
        <f t="shared" si="58"/>
        <v>36.8825666548979</v>
      </c>
      <c r="Q202" t="s">
        <v>393</v>
      </c>
      <c r="R202" t="s">
        <v>253</v>
      </c>
      <c r="S202" t="s">
        <v>468</v>
      </c>
      <c r="T202" s="50">
        <v>100</v>
      </c>
      <c r="U202" s="50">
        <f t="shared" si="59"/>
        <v>60.474308300395251</v>
      </c>
      <c r="V202" s="50">
        <f t="shared" si="60"/>
        <v>73.958333333333343</v>
      </c>
      <c r="W202" s="50">
        <f t="shared" si="61"/>
        <v>61.685823754789276</v>
      </c>
      <c r="X202" s="50">
        <f t="shared" si="62"/>
        <v>64.355842911877389</v>
      </c>
      <c r="Y202" s="50">
        <f t="shared" si="63"/>
        <v>77.839867944815481</v>
      </c>
      <c r="Z202" s="50">
        <f t="shared" si="64"/>
        <v>65.567358366271407</v>
      </c>
      <c r="AA202" s="50">
        <f t="shared" si="65"/>
        <v>-3.8815346114821381</v>
      </c>
      <c r="AB202" s="50">
        <f t="shared" si="66"/>
        <v>-3.8815346114821381</v>
      </c>
      <c r="AC202" s="50">
        <f t="shared" si="67"/>
        <v>-3.881534611482131</v>
      </c>
      <c r="AF202">
        <v>1.68</v>
      </c>
      <c r="AG202">
        <v>2.2200000000000002</v>
      </c>
      <c r="AH202" s="73" t="s">
        <v>478</v>
      </c>
      <c r="AJ202" t="s">
        <v>448</v>
      </c>
    </row>
    <row r="203" spans="1:36" ht="15" x14ac:dyDescent="0.25">
      <c r="A203">
        <v>1.52</v>
      </c>
      <c r="B203">
        <v>4.7699999999999996</v>
      </c>
      <c r="C203">
        <v>6.42</v>
      </c>
      <c r="D203" s="43">
        <f t="shared" si="55"/>
        <v>2.3301582587515579E-2</v>
      </c>
      <c r="E203" s="44">
        <f>IF(OR($A203="",$B203="",$C203=""),"",A203*'MPTO_working_3-way'!$I202)</f>
        <v>1.5554184055330238</v>
      </c>
      <c r="F203" s="45">
        <f>IF(OR($A203="",$B203="",$C203=""),"",B203*'MPTO_working_3-way'!$I202)</f>
        <v>4.8811485489424493</v>
      </c>
      <c r="G203" s="46">
        <f>IF(OR($A203="",$B203="",$C203=""),"",C203*'MPTO_working_3-way'!$I202)</f>
        <v>6.5695961602118498</v>
      </c>
      <c r="H203" s="44">
        <f>IF(OR($A203="",$B203="",$C203=""),"",'MPTO_working_3-way'!E202)</f>
        <v>1.5381597215980409</v>
      </c>
      <c r="I203" s="45">
        <f>IF(OR($A203="",$B203="",$C203=""),"",'MPTO_working_3-way'!F202)</f>
        <v>4.9535257324364652</v>
      </c>
      <c r="J203" s="46">
        <f>IF(OR($A203="",$B203="",$C203=""),"",'MPTO_working_3-way'!G202)</f>
        <v>6.7569372911844852</v>
      </c>
      <c r="K203" s="44">
        <f>IF(OR($A203="",$B203="",$C203=""),"",'OddsRatio_working_3-way'!H202)</f>
        <v>1.5438478150943933</v>
      </c>
      <c r="L203" s="45">
        <f>IF(OR($A203="",$B203="",$C203=""),"",'OddsRatio_working_3-way'!I202)</f>
        <v>4.9428966594343517</v>
      </c>
      <c r="M203" s="46">
        <f>IF(OR($A203="",$B203="",$C203=""),"",'OddsRatio_working_3-way'!J202)</f>
        <v>6.6685676111761776</v>
      </c>
      <c r="N203" s="47">
        <f t="shared" si="56"/>
        <v>64.291382720092699</v>
      </c>
      <c r="O203" s="48">
        <f t="shared" si="57"/>
        <v>20.486981495710886</v>
      </c>
      <c r="P203" s="48">
        <f t="shared" si="58"/>
        <v>15.221635784196405</v>
      </c>
      <c r="Q203" t="s">
        <v>261</v>
      </c>
      <c r="R203" t="s">
        <v>260</v>
      </c>
      <c r="S203" t="s">
        <v>468</v>
      </c>
      <c r="T203" s="50">
        <v>100</v>
      </c>
      <c r="U203" s="50">
        <f t="shared" si="59"/>
        <v>34.21052631578948</v>
      </c>
      <c r="V203" s="50">
        <f t="shared" si="60"/>
        <v>79.035639412997895</v>
      </c>
      <c r="W203" s="50">
        <f t="shared" si="61"/>
        <v>84.423676012461058</v>
      </c>
      <c r="X203" s="50">
        <f t="shared" si="62"/>
        <v>36.540684574541039</v>
      </c>
      <c r="Y203" s="50">
        <f t="shared" si="63"/>
        <v>81.365797671749476</v>
      </c>
      <c r="Z203" s="50">
        <f t="shared" si="64"/>
        <v>86.753834271212625</v>
      </c>
      <c r="AA203" s="50">
        <f t="shared" si="65"/>
        <v>-2.3301582587515597</v>
      </c>
      <c r="AB203" s="50">
        <f t="shared" si="66"/>
        <v>-2.330158258751581</v>
      </c>
      <c r="AC203" s="50">
        <f t="shared" si="67"/>
        <v>-2.3301582587515668</v>
      </c>
      <c r="AF203">
        <v>1.38</v>
      </c>
      <c r="AG203">
        <v>3.2</v>
      </c>
      <c r="AH203" s="73" t="s">
        <v>479</v>
      </c>
      <c r="AJ203" t="s">
        <v>230</v>
      </c>
    </row>
    <row r="204" spans="1:36" ht="15" x14ac:dyDescent="0.25">
      <c r="A204">
        <v>1.47</v>
      </c>
      <c r="B204">
        <v>4.84</v>
      </c>
      <c r="C204">
        <v>7.29</v>
      </c>
      <c r="D204" s="43">
        <f t="shared" si="55"/>
        <v>2.4057890339756582E-2</v>
      </c>
      <c r="E204" s="44">
        <f>IF(OR($A204="",$B204="",$C204=""),"",A204*'MPTO_working_3-way'!$I203)</f>
        <v>1.5053650987994422</v>
      </c>
      <c r="F204" s="45">
        <f>IF(OR($A204="",$B204="",$C204=""),"",B204*'MPTO_working_3-way'!$I203)</f>
        <v>4.9564401892444216</v>
      </c>
      <c r="G204" s="46">
        <f>IF(OR($A204="",$B204="",$C204=""),"",C204*'MPTO_working_3-way'!$I203)</f>
        <v>7.4653820205768255</v>
      </c>
      <c r="H204" s="44">
        <f>IF(OR($A204="",$B204="",$C204=""),"",'MPTO_working_3-way'!E203)</f>
        <v>1.4875356146600471</v>
      </c>
      <c r="I204" s="45">
        <f>IF(OR($A204="",$B204="",$C204=""),"",'MPTO_working_3-way'!F203)</f>
        <v>5.0354426309594489</v>
      </c>
      <c r="J204" s="46">
        <f>IF(OR($A204="",$B204="",$C204=""),"",'MPTO_working_3-way'!G203)</f>
        <v>7.7426399461162365</v>
      </c>
      <c r="K204" s="44">
        <f>IF(OR($A204="",$B204="",$C204=""),"",'OddsRatio_working_3-way'!H203)</f>
        <v>1.4932978912039592</v>
      </c>
      <c r="L204" s="45">
        <f>IF(OR($A204="",$B204="",$C204=""),"",'OddsRatio_working_3-way'!I203)</f>
        <v>5.0303487281344745</v>
      </c>
      <c r="M204" s="46">
        <f>IF(OR($A204="",$B204="",$C204=""),"",'OddsRatio_working_3-way'!J203)</f>
        <v>7.601795182282773</v>
      </c>
      <c r="N204" s="47">
        <f t="shared" si="56"/>
        <v>66.429067659235571</v>
      </c>
      <c r="O204" s="48">
        <f t="shared" si="57"/>
        <v>20.175770549395931</v>
      </c>
      <c r="P204" s="48">
        <f t="shared" si="58"/>
        <v>13.395161791368492</v>
      </c>
      <c r="Q204" t="s">
        <v>270</v>
      </c>
      <c r="R204" t="s">
        <v>241</v>
      </c>
      <c r="S204" t="s">
        <v>468</v>
      </c>
      <c r="T204" s="50">
        <v>100</v>
      </c>
      <c r="U204" s="50">
        <f t="shared" si="59"/>
        <v>31.972789115646258</v>
      </c>
      <c r="V204" s="50">
        <f t="shared" si="60"/>
        <v>79.338842975206617</v>
      </c>
      <c r="W204" s="50">
        <f t="shared" si="61"/>
        <v>86.282578875171467</v>
      </c>
      <c r="X204" s="50">
        <f t="shared" si="62"/>
        <v>34.378578149621916</v>
      </c>
      <c r="Y204" s="50">
        <f t="shared" si="63"/>
        <v>81.744632009182268</v>
      </c>
      <c r="Z204" s="50">
        <f t="shared" si="64"/>
        <v>88.688367909147132</v>
      </c>
      <c r="AA204" s="50">
        <f t="shared" si="65"/>
        <v>-2.4057890339756582</v>
      </c>
      <c r="AB204" s="50">
        <f t="shared" si="66"/>
        <v>-2.4057890339756511</v>
      </c>
      <c r="AC204" s="50">
        <f t="shared" si="67"/>
        <v>-2.4057890339756653</v>
      </c>
      <c r="AF204">
        <v>1.6</v>
      </c>
      <c r="AG204">
        <v>2.4700000000000002</v>
      </c>
      <c r="AH204" s="73" t="s">
        <v>479</v>
      </c>
      <c r="AJ204" t="s">
        <v>230</v>
      </c>
    </row>
    <row r="205" spans="1:36" ht="15" x14ac:dyDescent="0.25">
      <c r="A205">
        <v>2.27</v>
      </c>
      <c r="B205">
        <v>3.67</v>
      </c>
      <c r="C205">
        <v>3.22</v>
      </c>
      <c r="D205" s="43">
        <f t="shared" si="55"/>
        <v>2.3567204605111192E-2</v>
      </c>
      <c r="E205" s="44">
        <f>IF(OR($A205="",$B205="",$C205=""),"",A205*'MPTO_working_3-way'!$I204)</f>
        <v>2.3234975544536023</v>
      </c>
      <c r="F205" s="45">
        <f>IF(OR($A205="",$B205="",$C205=""),"",B205*'MPTO_working_3-way'!$I204)</f>
        <v>3.7564916409007578</v>
      </c>
      <c r="G205" s="46">
        <f>IF(OR($A205="",$B205="",$C205=""),"",C205*'MPTO_working_3-way'!$I204)</f>
        <v>3.2958863988284581</v>
      </c>
      <c r="H205" s="44">
        <f>IF(OR($A205="",$B205="",$C205=""),"",'MPTO_working_3-way'!E204)</f>
        <v>2.31121477950688</v>
      </c>
      <c r="I205" s="45">
        <f>IF(OR($A205="",$B205="",$C205=""),"",'MPTO_working_3-way'!F204)</f>
        <v>3.7789491715767438</v>
      </c>
      <c r="J205" s="46">
        <f>IF(OR($A205="",$B205="",$C205=""),"",'MPTO_working_3-way'!G204)</f>
        <v>3.3035652226814083</v>
      </c>
      <c r="K205" s="44">
        <f>IF(OR($A205="",$B205="",$C205=""),"",'OddsRatio_working_3-way'!H204)</f>
        <v>2.3165160092446562</v>
      </c>
      <c r="L205" s="45">
        <f>IF(OR($A205="",$B205="",$C205=""),"",'OddsRatio_working_3-way'!I204)</f>
        <v>3.7677934997505762</v>
      </c>
      <c r="M205" s="46">
        <f>IF(OR($A205="",$B205="",$C205=""),"",'OddsRatio_working_3-way'!J204)</f>
        <v>3.3013114492308167</v>
      </c>
      <c r="N205" s="47">
        <f t="shared" si="56"/>
        <v>43.038564774179925</v>
      </c>
      <c r="O205" s="48">
        <f t="shared" si="57"/>
        <v>26.62058366141374</v>
      </c>
      <c r="P205" s="48">
        <f t="shared" si="58"/>
        <v>30.340851564406339</v>
      </c>
      <c r="Q205" t="s">
        <v>240</v>
      </c>
      <c r="R205" t="s">
        <v>264</v>
      </c>
      <c r="S205" t="s">
        <v>468</v>
      </c>
      <c r="T205" s="50">
        <v>100</v>
      </c>
      <c r="U205" s="50">
        <f t="shared" si="59"/>
        <v>55.947136563876647</v>
      </c>
      <c r="V205" s="50">
        <f t="shared" si="60"/>
        <v>72.752043596730246</v>
      </c>
      <c r="W205" s="50">
        <f t="shared" si="61"/>
        <v>68.944099378881987</v>
      </c>
      <c r="X205" s="50">
        <f t="shared" si="62"/>
        <v>58.30385702438776</v>
      </c>
      <c r="Y205" s="50">
        <f t="shared" si="63"/>
        <v>75.108764057241359</v>
      </c>
      <c r="Z205" s="50">
        <f t="shared" si="64"/>
        <v>71.3008198393931</v>
      </c>
      <c r="AA205" s="50">
        <f t="shared" si="65"/>
        <v>-2.3567204605111129</v>
      </c>
      <c r="AB205" s="50">
        <f t="shared" si="66"/>
        <v>-2.3567204605111129</v>
      </c>
      <c r="AC205" s="50">
        <f t="shared" si="67"/>
        <v>-2.3567204605111129</v>
      </c>
      <c r="AF205">
        <v>1.59</v>
      </c>
      <c r="AG205">
        <v>2.5</v>
      </c>
      <c r="AH205" s="74" t="s">
        <v>476</v>
      </c>
      <c r="AJ205" t="s">
        <v>230</v>
      </c>
    </row>
    <row r="206" spans="1:36" ht="15" x14ac:dyDescent="0.25">
      <c r="A206">
        <v>2.99</v>
      </c>
      <c r="B206">
        <v>3.37</v>
      </c>
      <c r="C206">
        <v>2.56</v>
      </c>
      <c r="D206" s="43">
        <f t="shared" si="55"/>
        <v>2.1809065579627473E-2</v>
      </c>
      <c r="E206" s="44">
        <f>IF(OR($A206="",$B206="",$C206=""),"",A206*'MPTO_working_3-way'!$I205)</f>
        <v>3.0552091060830864</v>
      </c>
      <c r="F206" s="45">
        <f>IF(OR($A206="",$B206="",$C206=""),"",B206*'MPTO_working_3-way'!$I205)</f>
        <v>3.4434965510033448</v>
      </c>
      <c r="G206" s="46">
        <f>IF(OR($A206="",$B206="",$C206=""),"",C206*'MPTO_working_3-way'!$I205)</f>
        <v>2.6158312078838466</v>
      </c>
      <c r="H206" s="44">
        <f>IF(OR($A206="",$B206="",$C206=""),"",'MPTO_working_3-way'!E205)</f>
        <v>3.056435815782502</v>
      </c>
      <c r="I206" s="45">
        <f>IF(OR($A206="",$B206="",$C206=""),"",'MPTO_working_3-way'!F205)</f>
        <v>3.4546345754235106</v>
      </c>
      <c r="J206" s="46">
        <f>IF(OR($A206="",$B206="",$C206=""),"",'MPTO_working_3-way'!G205)</f>
        <v>2.6085460930655122</v>
      </c>
      <c r="K206" s="44">
        <f>IF(OR($A206="",$B206="",$C206=""),"",'OddsRatio_working_3-way'!H205)</f>
        <v>3.0562617593076475</v>
      </c>
      <c r="L206" s="45">
        <f>IF(OR($A206="",$B206="",$C206=""),"",'OddsRatio_working_3-way'!I205)</f>
        <v>3.4489147585724238</v>
      </c>
      <c r="M206" s="46">
        <f>IF(OR($A206="",$B206="",$C206=""),"",'OddsRatio_working_3-way'!J205)</f>
        <v>2.6119438917185573</v>
      </c>
      <c r="N206" s="47">
        <f t="shared" si="56"/>
        <v>32.730983879595868</v>
      </c>
      <c r="O206" s="48">
        <f t="shared" si="57"/>
        <v>29.040249792282385</v>
      </c>
      <c r="P206" s="48">
        <f t="shared" si="58"/>
        <v>38.228766328121736</v>
      </c>
      <c r="Q206" t="s">
        <v>267</v>
      </c>
      <c r="R206" t="s">
        <v>401</v>
      </c>
      <c r="S206" t="s">
        <v>468</v>
      </c>
      <c r="T206" s="50">
        <v>100</v>
      </c>
      <c r="U206" s="50">
        <f t="shared" si="59"/>
        <v>66.555183946488299</v>
      </c>
      <c r="V206" s="50">
        <f t="shared" si="60"/>
        <v>70.326409495548958</v>
      </c>
      <c r="W206" s="50">
        <f t="shared" si="61"/>
        <v>60.9375</v>
      </c>
      <c r="X206" s="50">
        <f t="shared" si="62"/>
        <v>68.736090504451042</v>
      </c>
      <c r="Y206" s="50">
        <f t="shared" si="63"/>
        <v>72.507316053511701</v>
      </c>
      <c r="Z206" s="50">
        <f t="shared" si="64"/>
        <v>63.11840655796275</v>
      </c>
      <c r="AA206" s="50">
        <f t="shared" si="65"/>
        <v>-2.1809065579627429</v>
      </c>
      <c r="AB206" s="50">
        <f t="shared" si="66"/>
        <v>-2.1809065579627429</v>
      </c>
      <c r="AC206" s="50">
        <f t="shared" si="67"/>
        <v>-2.18090655796275</v>
      </c>
      <c r="AF206">
        <v>2.06</v>
      </c>
      <c r="AG206">
        <v>1.85</v>
      </c>
      <c r="AH206" s="73" t="s">
        <v>473</v>
      </c>
      <c r="AJ206" t="s">
        <v>230</v>
      </c>
    </row>
    <row r="207" spans="1:36" ht="15" x14ac:dyDescent="0.25">
      <c r="A207">
        <v>1.81</v>
      </c>
      <c r="B207">
        <v>3.72</v>
      </c>
      <c r="C207">
        <v>4.91</v>
      </c>
      <c r="D207" s="43">
        <f t="shared" si="55"/>
        <v>2.4969379926419899E-2</v>
      </c>
      <c r="E207" s="44">
        <f>IF(OR($A207="",$B207="",$C207=""),"",A207*'MPTO_working_3-way'!$I206)</f>
        <v>1.8551945776668202</v>
      </c>
      <c r="F207" s="45">
        <f>IF(OR($A207="",$B207="",$C207=""),"",B207*'MPTO_working_3-way'!$I206)</f>
        <v>3.812886093326282</v>
      </c>
      <c r="G207" s="46">
        <f>IF(OR($A207="",$B207="",$C207=""),"",C207*'MPTO_working_3-way'!$I206)</f>
        <v>5.0325996554387222</v>
      </c>
      <c r="H207" s="44">
        <f>IF(OR($A207="",$B207="",$C207=""),"",'MPTO_working_3-way'!E206)</f>
        <v>1.8376844576494487</v>
      </c>
      <c r="I207" s="45">
        <f>IF(OR($A207="",$B207="",$C207=""),"",'MPTO_working_3-way'!F206)</f>
        <v>3.8388588676833537</v>
      </c>
      <c r="J207" s="46">
        <f>IF(OR($A207="",$B207="",$C207=""),"",'MPTO_working_3-way'!G206)</f>
        <v>5.1192042246891116</v>
      </c>
      <c r="K207" s="44">
        <f>IF(OR($A207="",$B207="",$C207=""),"",'OddsRatio_working_3-way'!H206)</f>
        <v>1.8442679001368412</v>
      </c>
      <c r="L207" s="45">
        <f>IF(OR($A207="",$B207="",$C207=""),"",'OddsRatio_working_3-way'!I206)</f>
        <v>3.8350724547805028</v>
      </c>
      <c r="M207" s="46">
        <f>IF(OR($A207="",$B207="",$C207=""),"",'OddsRatio_working_3-way'!J206)</f>
        <v>5.0754166537469718</v>
      </c>
      <c r="N207" s="47">
        <f t="shared" si="56"/>
        <v>53.902701745584395</v>
      </c>
      <c r="O207" s="48">
        <f t="shared" si="57"/>
        <v>26.226852193416061</v>
      </c>
      <c r="P207" s="48">
        <f t="shared" si="58"/>
        <v>19.870446060999537</v>
      </c>
      <c r="Q207" t="s">
        <v>265</v>
      </c>
      <c r="R207" t="s">
        <v>268</v>
      </c>
      <c r="S207" t="s">
        <v>468</v>
      </c>
      <c r="T207" s="50">
        <v>100</v>
      </c>
      <c r="U207" s="50">
        <f t="shared" si="59"/>
        <v>44.751381215469614</v>
      </c>
      <c r="V207" s="50">
        <f t="shared" si="60"/>
        <v>73.118279569892465</v>
      </c>
      <c r="W207" s="50">
        <f t="shared" si="61"/>
        <v>79.633401221995925</v>
      </c>
      <c r="X207" s="50">
        <f t="shared" si="62"/>
        <v>47.248319208111603</v>
      </c>
      <c r="Y207" s="50">
        <f t="shared" si="63"/>
        <v>75.615217562534468</v>
      </c>
      <c r="Z207" s="50">
        <f t="shared" si="64"/>
        <v>82.130339214637914</v>
      </c>
      <c r="AA207" s="50">
        <f t="shared" si="65"/>
        <v>-2.496937992641989</v>
      </c>
      <c r="AB207" s="50">
        <f t="shared" si="66"/>
        <v>-2.4969379926420032</v>
      </c>
      <c r="AC207" s="50">
        <f t="shared" si="67"/>
        <v>-2.496937992641989</v>
      </c>
      <c r="AF207">
        <v>2.04</v>
      </c>
      <c r="AG207">
        <v>1.87</v>
      </c>
      <c r="AH207" s="73" t="s">
        <v>473</v>
      </c>
      <c r="AJ207" t="s">
        <v>230</v>
      </c>
    </row>
    <row r="208" spans="1:36" ht="15" x14ac:dyDescent="0.25">
      <c r="A208">
        <v>2.04</v>
      </c>
      <c r="B208">
        <v>3.66</v>
      </c>
      <c r="C208">
        <v>3.78</v>
      </c>
      <c r="D208" s="43">
        <f t="shared" si="55"/>
        <v>2.7970386697484084E-2</v>
      </c>
      <c r="E208" s="44">
        <f>IF(OR($A208="",$B208="",$C208=""),"",A208*'MPTO_working_3-way'!$I207)</f>
        <v>2.0970595888628676</v>
      </c>
      <c r="F208" s="45">
        <f>IF(OR($A208="",$B208="",$C208=""),"",B208*'MPTO_working_3-way'!$I207)</f>
        <v>3.7623716153127917</v>
      </c>
      <c r="G208" s="46">
        <f>IF(OR($A208="",$B208="",$C208=""),"",C208*'MPTO_working_3-way'!$I207)</f>
        <v>3.8857280617164895</v>
      </c>
      <c r="H208" s="44">
        <f>IF(OR($A208="",$B208="",$C208=""),"",'MPTO_working_3-way'!E207)</f>
        <v>2.0795528094417901</v>
      </c>
      <c r="I208" s="45">
        <f>IF(OR($A208="",$B208="",$C208=""),"",'MPTO_working_3-way'!F207)</f>
        <v>3.7893057846978757</v>
      </c>
      <c r="J208" s="46">
        <f>IF(OR($A208="",$B208="",$C208=""),"",'MPTO_working_3-way'!G207)</f>
        <v>3.9180838020097553</v>
      </c>
      <c r="K208" s="44">
        <f>IF(OR($A208="",$B208="",$C208=""),"",'OddsRatio_working_3-way'!H207)</f>
        <v>2.0865418995468401</v>
      </c>
      <c r="L208" s="45">
        <f>IF(OR($A208="",$B208="",$C208=""),"",'OddsRatio_working_3-way'!I207)</f>
        <v>3.7790398584563407</v>
      </c>
      <c r="M208" s="46">
        <f>IF(OR($A208="",$B208="",$C208=""),"",'OddsRatio_working_3-way'!J207)</f>
        <v>3.9044100776348225</v>
      </c>
      <c r="N208" s="47">
        <f t="shared" si="56"/>
        <v>47.685817098895647</v>
      </c>
      <c r="O208" s="48">
        <f t="shared" si="57"/>
        <v>26.57898002233528</v>
      </c>
      <c r="P208" s="48">
        <f t="shared" si="58"/>
        <v>25.73520287876908</v>
      </c>
      <c r="Q208" t="s">
        <v>271</v>
      </c>
      <c r="R208" t="s">
        <v>227</v>
      </c>
      <c r="S208" t="s">
        <v>468</v>
      </c>
      <c r="T208" s="50">
        <v>100</v>
      </c>
      <c r="U208" s="50">
        <f t="shared" si="59"/>
        <v>50.980392156862742</v>
      </c>
      <c r="V208" s="50">
        <f t="shared" si="60"/>
        <v>72.67759562841529</v>
      </c>
      <c r="W208" s="50">
        <f t="shared" si="61"/>
        <v>73.544973544973558</v>
      </c>
      <c r="X208" s="50">
        <f t="shared" si="62"/>
        <v>53.777430826611152</v>
      </c>
      <c r="Y208" s="50">
        <f t="shared" si="63"/>
        <v>75.474634298163707</v>
      </c>
      <c r="Z208" s="50">
        <f t="shared" si="64"/>
        <v>76.342012214721947</v>
      </c>
      <c r="AA208" s="50">
        <f t="shared" si="65"/>
        <v>-2.7970386697484102</v>
      </c>
      <c r="AB208" s="50">
        <f t="shared" si="66"/>
        <v>-2.7970386697484173</v>
      </c>
      <c r="AC208" s="50">
        <f t="shared" si="67"/>
        <v>-2.7970386697483889</v>
      </c>
      <c r="AF208">
        <v>1.64</v>
      </c>
      <c r="AG208">
        <v>2.35</v>
      </c>
      <c r="AH208" s="73" t="s">
        <v>473</v>
      </c>
      <c r="AJ208" t="s">
        <v>231</v>
      </c>
    </row>
    <row r="209" spans="1:36" ht="15" x14ac:dyDescent="0.25">
      <c r="A209">
        <v>1.92</v>
      </c>
      <c r="B209">
        <v>3.6</v>
      </c>
      <c r="C209">
        <v>4.33</v>
      </c>
      <c r="D209" s="43">
        <f t="shared" si="55"/>
        <v>2.9557993328201304E-2</v>
      </c>
      <c r="E209" s="44">
        <f>IF(OR($A209="",$B209="",$C209=""),"",A209*'MPTO_working_3-way'!$I208)</f>
        <v>1.9767513471901463</v>
      </c>
      <c r="F209" s="45">
        <f>IF(OR($A209="",$B209="",$C209=""),"",B209*'MPTO_working_3-way'!$I208)</f>
        <v>3.706408775981525</v>
      </c>
      <c r="G209" s="46">
        <f>IF(OR($A209="",$B209="",$C209=""),"",C209*'MPTO_working_3-way'!$I208)</f>
        <v>4.4579861111111114</v>
      </c>
      <c r="H209" s="44">
        <f>IF(OR($A209="",$B209="",$C209=""),"",'MPTO_working_3-way'!E208)</f>
        <v>1.9570211964595845</v>
      </c>
      <c r="I209" s="45">
        <f>IF(OR($A209="",$B209="",$C209=""),"",'MPTO_working_3-way'!F208)</f>
        <v>3.7323862162539667</v>
      </c>
      <c r="J209" s="46">
        <f>IF(OR($A209="",$B209="",$C209=""),"",'MPTO_working_3-way'!G208)</f>
        <v>4.5229586285272152</v>
      </c>
      <c r="K209" s="44">
        <f>IF(OR($A209="",$B209="",$C209=""),"",'OddsRatio_working_3-way'!H208)</f>
        <v>1.9646572735056633</v>
      </c>
      <c r="L209" s="45">
        <f>IF(OR($A209="",$B209="",$C209=""),"",'OddsRatio_working_3-way'!I208)</f>
        <v>3.7262053381681799</v>
      </c>
      <c r="M209" s="46">
        <f>IF(OR($A209="",$B209="",$C209=""),"",'OddsRatio_working_3-way'!J208)</f>
        <v>4.4916399138846312</v>
      </c>
      <c r="N209" s="47">
        <f t="shared" si="56"/>
        <v>50.588052028974218</v>
      </c>
      <c r="O209" s="48">
        <f t="shared" si="57"/>
        <v>26.98029441545291</v>
      </c>
      <c r="P209" s="48">
        <f t="shared" si="58"/>
        <v>22.431653555572861</v>
      </c>
      <c r="Q209" t="s">
        <v>229</v>
      </c>
      <c r="R209" t="s">
        <v>242</v>
      </c>
      <c r="S209" t="s">
        <v>468</v>
      </c>
      <c r="T209" s="50">
        <v>100</v>
      </c>
      <c r="U209" s="50">
        <f t="shared" si="59"/>
        <v>47.916666666666671</v>
      </c>
      <c r="V209" s="50">
        <f t="shared" si="60"/>
        <v>72.222222222222229</v>
      </c>
      <c r="W209" s="50">
        <f t="shared" si="61"/>
        <v>76.905311778290994</v>
      </c>
      <c r="X209" s="50">
        <f t="shared" si="62"/>
        <v>50.872465999486785</v>
      </c>
      <c r="Y209" s="50">
        <f t="shared" si="63"/>
        <v>75.178021555042335</v>
      </c>
      <c r="Z209" s="50">
        <f t="shared" si="64"/>
        <v>79.861111111111114</v>
      </c>
      <c r="AA209" s="50">
        <f t="shared" si="65"/>
        <v>-2.9557993328201135</v>
      </c>
      <c r="AB209" s="50">
        <f t="shared" si="66"/>
        <v>-2.9557993328201064</v>
      </c>
      <c r="AC209" s="50">
        <f t="shared" si="67"/>
        <v>-2.9557993328201206</v>
      </c>
      <c r="AF209">
        <v>1.91</v>
      </c>
      <c r="AG209">
        <v>1.98</v>
      </c>
      <c r="AH209" s="73" t="s">
        <v>480</v>
      </c>
      <c r="AJ209" t="s">
        <v>231</v>
      </c>
    </row>
    <row r="210" spans="1:36" ht="15" x14ac:dyDescent="0.25">
      <c r="A210">
        <v>3.13</v>
      </c>
      <c r="B210">
        <v>3.48</v>
      </c>
      <c r="C210">
        <v>2.38</v>
      </c>
      <c r="D210" s="43">
        <f t="shared" si="55"/>
        <v>2.7013206957344993E-2</v>
      </c>
      <c r="E210" s="44">
        <f>IF(OR($A210="",$B210="",$C210=""),"",A210*'MPTO_working_3-way'!$I209)</f>
        <v>3.2145513377764896</v>
      </c>
      <c r="F210" s="45">
        <f>IF(OR($A210="",$B210="",$C210=""),"",B210*'MPTO_working_3-way'!$I209)</f>
        <v>3.5740059602115606</v>
      </c>
      <c r="G210" s="46">
        <f>IF(OR($A210="",$B210="",$C210=""),"",C210*'MPTO_working_3-way'!$I209)</f>
        <v>2.4442914325584808</v>
      </c>
      <c r="H210" s="44">
        <f>IF(OR($A210="",$B210="",$C210=""),"",'MPTO_working_3-way'!E209)</f>
        <v>3.2207735713784023</v>
      </c>
      <c r="I210" s="45">
        <f>IF(OR($A210="",$B210="",$C210=""),"",'MPTO_working_3-way'!F209)</f>
        <v>3.5925744709235699</v>
      </c>
      <c r="J210" s="46">
        <f>IF(OR($A210="",$B210="",$C210=""),"",'MPTO_working_3-way'!G209)</f>
        <v>2.4321215256807784</v>
      </c>
      <c r="K210" s="44">
        <f>IF(OR($A210="",$B210="",$C210=""),"",'OddsRatio_working_3-way'!H209)</f>
        <v>3.2187695425458576</v>
      </c>
      <c r="L210" s="45">
        <f>IF(OR($A210="",$B210="",$C210=""),"",'OddsRatio_working_3-way'!I209)</f>
        <v>3.5833560870956465</v>
      </c>
      <c r="M210" s="46">
        <f>IF(OR($A210="",$B210="",$C210=""),"",'OddsRatio_working_3-way'!J209)</f>
        <v>2.4375126613677391</v>
      </c>
      <c r="N210" s="47">
        <f t="shared" si="56"/>
        <v>31.108540350508186</v>
      </c>
      <c r="O210" s="48">
        <f t="shared" si="57"/>
        <v>27.979807843991555</v>
      </c>
      <c r="P210" s="48">
        <f t="shared" si="58"/>
        <v>40.911651805500263</v>
      </c>
      <c r="Q210" t="s">
        <v>275</v>
      </c>
      <c r="R210" t="s">
        <v>244</v>
      </c>
      <c r="S210" t="s">
        <v>468</v>
      </c>
      <c r="T210" s="50">
        <v>100</v>
      </c>
      <c r="U210" s="50">
        <f t="shared" si="59"/>
        <v>68.051118210862612</v>
      </c>
      <c r="V210" s="50">
        <f t="shared" si="60"/>
        <v>71.264367816091948</v>
      </c>
      <c r="W210" s="50">
        <f t="shared" si="61"/>
        <v>57.983193277310924</v>
      </c>
      <c r="X210" s="50">
        <f t="shared" si="62"/>
        <v>70.752438906597121</v>
      </c>
      <c r="Y210" s="50">
        <f t="shared" si="63"/>
        <v>73.965688511826457</v>
      </c>
      <c r="Z210" s="50">
        <f t="shared" si="64"/>
        <v>60.684513973045419</v>
      </c>
      <c r="AA210" s="50">
        <f t="shared" si="65"/>
        <v>-2.7013206957345091</v>
      </c>
      <c r="AB210" s="50">
        <f t="shared" si="66"/>
        <v>-2.7013206957345091</v>
      </c>
      <c r="AC210" s="50">
        <f t="shared" si="67"/>
        <v>-2.7013206957344948</v>
      </c>
      <c r="AF210">
        <v>2.0099999999999998</v>
      </c>
      <c r="AG210">
        <v>1.88</v>
      </c>
      <c r="AH210" s="74" t="s">
        <v>476</v>
      </c>
      <c r="AJ210" t="s">
        <v>231</v>
      </c>
    </row>
    <row r="211" spans="1:36" ht="15" x14ac:dyDescent="0.25">
      <c r="A211">
        <v>3.25</v>
      </c>
      <c r="B211">
        <v>3.48</v>
      </c>
      <c r="C211">
        <v>2.31</v>
      </c>
      <c r="D211" s="43">
        <f t="shared" si="55"/>
        <v>2.7949062431821048E-2</v>
      </c>
      <c r="E211" s="44">
        <f>IF(OR($A211="",$B211="",$C211=""),"",A211*'MPTO_working_3-way'!$I210)</f>
        <v>3.3408344529034184</v>
      </c>
      <c r="F211" s="45">
        <f>IF(OR($A211="",$B211="",$C211=""),"",B211*'MPTO_working_3-way'!$I210)</f>
        <v>3.5772627372627372</v>
      </c>
      <c r="G211" s="46">
        <f>IF(OR($A211="",$B211="",$C211=""),"",C211*'MPTO_working_3-way'!$I210)</f>
        <v>2.3745623342175066</v>
      </c>
      <c r="H211" s="44">
        <f>IF(OR($A211="",$B211="",$C211=""),"",'MPTO_working_3-way'!E210)</f>
        <v>3.351476511789004</v>
      </c>
      <c r="I211" s="45">
        <f>IF(OR($A211="",$B211="",$C211=""),"",'MPTO_working_3-way'!F210)</f>
        <v>3.596605222945719</v>
      </c>
      <c r="J211" s="46">
        <f>IF(OR($A211="",$B211="",$C211=""),"",'MPTO_working_3-way'!G210)</f>
        <v>2.3608063903999419</v>
      </c>
      <c r="K211" s="44">
        <f>IF(OR($A211="",$B211="",$C211=""),"",'OddsRatio_working_3-way'!H210)</f>
        <v>3.347485613940099</v>
      </c>
      <c r="L211" s="45">
        <f>IF(OR($A211="",$B211="",$C211=""),"",'OddsRatio_working_3-way'!I210)</f>
        <v>3.5874508100317537</v>
      </c>
      <c r="M211" s="46">
        <f>IF(OR($A211="",$B211="",$C211=""),"",'OddsRatio_working_3-way'!J210)</f>
        <v>2.3667582907829021</v>
      </c>
      <c r="N211" s="47">
        <f t="shared" si="56"/>
        <v>29.932641503111</v>
      </c>
      <c r="O211" s="48">
        <f t="shared" si="57"/>
        <v>27.954334737100794</v>
      </c>
      <c r="P211" s="48">
        <f t="shared" si="58"/>
        <v>42.113023759788206</v>
      </c>
      <c r="Q211" t="s">
        <v>228</v>
      </c>
      <c r="R211" t="s">
        <v>226</v>
      </c>
      <c r="S211" t="s">
        <v>468</v>
      </c>
      <c r="T211" s="50">
        <v>100</v>
      </c>
      <c r="U211" s="50">
        <f t="shared" si="59"/>
        <v>69.230769230769241</v>
      </c>
      <c r="V211" s="50">
        <f t="shared" si="60"/>
        <v>71.264367816091948</v>
      </c>
      <c r="W211" s="50">
        <f t="shared" si="61"/>
        <v>56.709956709956707</v>
      </c>
      <c r="X211" s="50">
        <f t="shared" si="62"/>
        <v>72.025675473951338</v>
      </c>
      <c r="Y211" s="50">
        <f t="shared" si="63"/>
        <v>74.05927405927406</v>
      </c>
      <c r="Z211" s="50">
        <f t="shared" si="64"/>
        <v>59.504862953138812</v>
      </c>
      <c r="AA211" s="50">
        <f t="shared" si="65"/>
        <v>-2.7949062431820977</v>
      </c>
      <c r="AB211" s="50">
        <f t="shared" si="66"/>
        <v>-2.7949062431821119</v>
      </c>
      <c r="AC211" s="50">
        <f t="shared" si="67"/>
        <v>-2.7949062431821048</v>
      </c>
      <c r="AF211">
        <v>1.86</v>
      </c>
      <c r="AG211">
        <v>2.0299999999999998</v>
      </c>
      <c r="AH211" s="73" t="s">
        <v>481</v>
      </c>
      <c r="AJ211" t="s">
        <v>231</v>
      </c>
    </row>
    <row r="212" spans="1:36" ht="15" x14ac:dyDescent="0.25">
      <c r="A212">
        <v>3.5</v>
      </c>
      <c r="B212">
        <v>3.53</v>
      </c>
      <c r="C212">
        <v>2.2000000000000002</v>
      </c>
      <c r="D212" s="43">
        <f t="shared" si="55"/>
        <v>2.3545859239910261E-2</v>
      </c>
      <c r="E212" s="44">
        <f>IF(OR($A212="",$B212="",$C212=""),"",A212*'MPTO_working_3-way'!$I211)</f>
        <v>3.5824105073396861</v>
      </c>
      <c r="F212" s="45">
        <f>IF(OR($A212="",$B212="",$C212=""),"",B212*'MPTO_working_3-way'!$I211)</f>
        <v>3.6131168831168829</v>
      </c>
      <c r="G212" s="46">
        <f>IF(OR($A212="",$B212="",$C212=""),"",C212*'MPTO_working_3-way'!$I211)</f>
        <v>2.2518008903278028</v>
      </c>
      <c r="H212" s="44">
        <f>IF(OR($A212="",$B212="",$C212=""),"",'MPTO_working_3-way'!E211)</f>
        <v>3.5988613293318039</v>
      </c>
      <c r="I212" s="45">
        <f>IF(OR($A212="",$B212="",$C212=""),"",'MPTO_working_3-way'!F211)</f>
        <v>3.6305877114870881</v>
      </c>
      <c r="J212" s="46">
        <f>IF(OR($A212="",$B212="",$C212=""),"",'MPTO_working_3-way'!G211)</f>
        <v>2.238654770075498</v>
      </c>
      <c r="K212" s="44">
        <f>IF(OR($A212="",$B212="",$C212=""),"",'OddsRatio_working_3-way'!H211)</f>
        <v>3.5920155779881227</v>
      </c>
      <c r="L212" s="45">
        <f>IF(OR($A212="",$B212="",$C212=""),"",'OddsRatio_working_3-way'!I211)</f>
        <v>3.6231197649239806</v>
      </c>
      <c r="M212" s="46">
        <f>IF(OR($A212="",$B212="",$C212=""),"",'OddsRatio_working_3-way'!J211)</f>
        <v>2.2441674774342988</v>
      </c>
      <c r="N212" s="47">
        <f t="shared" si="56"/>
        <v>27.91416555839114</v>
      </c>
      <c r="O212" s="48">
        <f t="shared" si="57"/>
        <v>27.67693468962295</v>
      </c>
      <c r="P212" s="48">
        <f t="shared" si="58"/>
        <v>44.408899751985906</v>
      </c>
      <c r="Q212" t="s">
        <v>39</v>
      </c>
      <c r="R212" t="s">
        <v>75</v>
      </c>
      <c r="S212" t="s">
        <v>468</v>
      </c>
      <c r="T212" s="50">
        <v>100</v>
      </c>
      <c r="U212" s="50">
        <f t="shared" si="59"/>
        <v>71.428571428571431</v>
      </c>
      <c r="V212" s="50">
        <f t="shared" si="60"/>
        <v>71.671388101982998</v>
      </c>
      <c r="W212" s="50">
        <f t="shared" si="61"/>
        <v>54.545454545454554</v>
      </c>
      <c r="X212" s="50">
        <f t="shared" si="62"/>
        <v>73.783157352562441</v>
      </c>
      <c r="Y212" s="50">
        <f t="shared" si="63"/>
        <v>74.025974025974023</v>
      </c>
      <c r="Z212" s="50">
        <f t="shared" si="64"/>
        <v>56.900040469445571</v>
      </c>
      <c r="AA212" s="50">
        <f t="shared" si="65"/>
        <v>-2.3545859239910101</v>
      </c>
      <c r="AB212" s="50">
        <f t="shared" si="66"/>
        <v>-2.3545859239910243</v>
      </c>
      <c r="AC212" s="50">
        <f t="shared" si="67"/>
        <v>-2.3545859239910172</v>
      </c>
      <c r="AF212">
        <v>1.79</v>
      </c>
      <c r="AG212">
        <v>2.13</v>
      </c>
      <c r="AH212" s="73" t="s">
        <v>471</v>
      </c>
      <c r="AJ212" t="s">
        <v>453</v>
      </c>
    </row>
    <row r="213" spans="1:36" ht="15" x14ac:dyDescent="0.25">
      <c r="A213">
        <v>2.54</v>
      </c>
      <c r="B213">
        <v>3.18</v>
      </c>
      <c r="C213">
        <v>3.19</v>
      </c>
      <c r="D213" s="43">
        <f t="shared" si="55"/>
        <v>2.1645820031057639E-2</v>
      </c>
      <c r="E213" s="44">
        <f>IF(OR($A213="",$B213="",$C213=""),"",A213*'MPTO_working_3-way'!$I212)</f>
        <v>2.5949803828788864</v>
      </c>
      <c r="F213" s="45">
        <f>IF(OR($A213="",$B213="",$C213=""),"",B213*'MPTO_working_3-way'!$I212)</f>
        <v>3.2488337076987635</v>
      </c>
      <c r="G213" s="46">
        <f>IF(OR($A213="",$B213="",$C213=""),"",C213*'MPTO_working_3-way'!$I212)</f>
        <v>3.2590501658990738</v>
      </c>
      <c r="H213" s="44">
        <f>IF(OR($A213="",$B213="",$C213=""),"",'MPTO_working_3-way'!E212)</f>
        <v>2.5874190975504896</v>
      </c>
      <c r="I213" s="45">
        <f>IF(OR($A213="",$B213="",$C213=""),"",'MPTO_working_3-way'!F212)</f>
        <v>3.254677165555905</v>
      </c>
      <c r="J213" s="46">
        <f>IF(OR($A213="",$B213="",$C213=""),"",'MPTO_working_3-way'!G212)</f>
        <v>3.2651531215769221</v>
      </c>
      <c r="K213" s="44">
        <f>IF(OR($A213="",$B213="",$C213=""),"",'OddsRatio_working_3-way'!H212)</f>
        <v>2.5908727146980217</v>
      </c>
      <c r="L213" s="45">
        <f>IF(OR($A213="",$B213="",$C213=""),"",'OddsRatio_working_3-way'!I212)</f>
        <v>3.2520146221049919</v>
      </c>
      <c r="M213" s="46">
        <f>IF(OR($A213="",$B213="",$C213=""),"",'OddsRatio_working_3-way'!J212)</f>
        <v>3.2623449644082263</v>
      </c>
      <c r="N213" s="47">
        <f t="shared" si="56"/>
        <v>38.535936787722228</v>
      </c>
      <c r="O213" s="48">
        <f t="shared" si="57"/>
        <v>30.78027655371524</v>
      </c>
      <c r="P213" s="48">
        <f t="shared" si="58"/>
        <v>30.683786658562529</v>
      </c>
      <c r="Q213" t="s">
        <v>34</v>
      </c>
      <c r="R213" t="s">
        <v>73</v>
      </c>
      <c r="S213" t="s">
        <v>468</v>
      </c>
      <c r="T213" s="50">
        <v>100</v>
      </c>
      <c r="U213" s="50">
        <f t="shared" si="59"/>
        <v>60.629921259842511</v>
      </c>
      <c r="V213" s="50">
        <f t="shared" si="60"/>
        <v>68.55345911949685</v>
      </c>
      <c r="W213" s="50">
        <f t="shared" si="61"/>
        <v>68.652037617554868</v>
      </c>
      <c r="X213" s="50">
        <f t="shared" si="62"/>
        <v>62.79450326294829</v>
      </c>
      <c r="Y213" s="50">
        <f t="shared" si="63"/>
        <v>70.718041122602628</v>
      </c>
      <c r="Z213" s="50">
        <f t="shared" si="64"/>
        <v>70.816619620660617</v>
      </c>
      <c r="AA213" s="50">
        <f t="shared" si="65"/>
        <v>-2.1645820031057781</v>
      </c>
      <c r="AB213" s="50">
        <f t="shared" si="66"/>
        <v>-2.1645820031057781</v>
      </c>
      <c r="AC213" s="50">
        <f t="shared" si="67"/>
        <v>-2.1645820031057497</v>
      </c>
      <c r="AF213">
        <v>2.52</v>
      </c>
      <c r="AG213">
        <v>1.58</v>
      </c>
      <c r="AH213" s="73" t="s">
        <v>482</v>
      </c>
      <c r="AJ213" t="s">
        <v>453</v>
      </c>
    </row>
    <row r="214" spans="1:36" ht="15" x14ac:dyDescent="0.25">
      <c r="A214">
        <v>1.35</v>
      </c>
      <c r="B214">
        <v>5.91</v>
      </c>
      <c r="C214">
        <v>8.75</v>
      </c>
      <c r="D214" s="43">
        <f t="shared" si="55"/>
        <v>2.4231192759111453E-2</v>
      </c>
      <c r="E214" s="44">
        <f>IF(OR($A214="",$B214="",$C214=""),"",A214*'MPTO_working_3-way'!$I213)</f>
        <v>1.3827121102248006</v>
      </c>
      <c r="F214" s="45">
        <f>IF(OR($A214="",$B214="",$C214=""),"",B214*'MPTO_working_3-way'!$I213)</f>
        <v>6.0532063492063486</v>
      </c>
      <c r="G214" s="46">
        <f>IF(OR($A214="",$B214="",$C214=""),"",C214*'MPTO_working_3-way'!$I213)</f>
        <v>8.9620229366422244</v>
      </c>
      <c r="H214" s="44">
        <f>IF(OR($A214="",$B214="",$C214=""),"",'MPTO_working_3-way'!E213)</f>
        <v>1.3648827314517253</v>
      </c>
      <c r="I214" s="45">
        <f>IF(OR($A214="",$B214="",$C214=""),"",'MPTO_working_3-way'!F213)</f>
        <v>6.206258542710775</v>
      </c>
      <c r="J214" s="46">
        <f>IF(OR($A214="",$B214="",$C214=""),"",'MPTO_working_3-way'!G213)</f>
        <v>9.4154289664008601</v>
      </c>
      <c r="K214" s="44">
        <f>IF(OR($A214="",$B214="",$C214=""),"",'OddsRatio_working_3-way'!H213)</f>
        <v>1.3702094749075147</v>
      </c>
      <c r="L214" s="45">
        <f>IF(OR($A214="",$B214="",$C214=""),"",'OddsRatio_working_3-way'!I213)</f>
        <v>6.193510062273992</v>
      </c>
      <c r="M214" s="46">
        <f>IF(OR($A214="",$B214="",$C214=""),"",'OddsRatio_working_3-way'!J213)</f>
        <v>9.1974955158092566</v>
      </c>
      <c r="N214" s="47">
        <f t="shared" si="56"/>
        <v>72.321634605299039</v>
      </c>
      <c r="O214" s="48">
        <f t="shared" si="57"/>
        <v>16.520170341311964</v>
      </c>
      <c r="P214" s="48">
        <f t="shared" si="58"/>
        <v>11.158195053388997</v>
      </c>
      <c r="Q214" t="s">
        <v>68</v>
      </c>
      <c r="R214" t="s">
        <v>133</v>
      </c>
      <c r="S214" t="s">
        <v>468</v>
      </c>
      <c r="T214" s="50">
        <v>100</v>
      </c>
      <c r="U214" s="50">
        <f t="shared" si="59"/>
        <v>25.925925925925924</v>
      </c>
      <c r="V214" s="50">
        <f t="shared" si="60"/>
        <v>83.079526226734345</v>
      </c>
      <c r="W214" s="50">
        <f t="shared" si="61"/>
        <v>88.571428571428569</v>
      </c>
      <c r="X214" s="50">
        <f t="shared" si="62"/>
        <v>28.349045201837082</v>
      </c>
      <c r="Y214" s="50">
        <f t="shared" si="63"/>
        <v>85.502645502645507</v>
      </c>
      <c r="Z214" s="50">
        <f t="shared" si="64"/>
        <v>90.994547847339717</v>
      </c>
      <c r="AA214" s="50">
        <f t="shared" si="65"/>
        <v>-2.4231192759111586</v>
      </c>
      <c r="AB214" s="50">
        <f t="shared" si="66"/>
        <v>-2.4231192759111622</v>
      </c>
      <c r="AC214" s="50">
        <f t="shared" si="67"/>
        <v>-2.423119275911148</v>
      </c>
      <c r="AF214">
        <v>1.65</v>
      </c>
      <c r="AG214">
        <v>2.37</v>
      </c>
      <c r="AH214" s="73" t="s">
        <v>483</v>
      </c>
      <c r="AJ214" t="s">
        <v>453</v>
      </c>
    </row>
    <row r="215" spans="1:36" ht="15" x14ac:dyDescent="0.25">
      <c r="A215">
        <v>2.85</v>
      </c>
      <c r="B215">
        <v>3.51</v>
      </c>
      <c r="C215">
        <v>2.59</v>
      </c>
      <c r="D215" s="43">
        <f t="shared" si="55"/>
        <v>2.1877863983127188E-2</v>
      </c>
      <c r="E215" s="44">
        <f>IF(OR($A215="",$B215="",$C215=""),"",A215*'MPTO_working_3-way'!$I214)</f>
        <v>2.9123519123519124</v>
      </c>
      <c r="F215" s="45">
        <f>IF(OR($A215="",$B215="",$C215=""),"",B215*'MPTO_working_3-way'!$I214)</f>
        <v>3.5867913025807763</v>
      </c>
      <c r="G215" s="46">
        <f>IF(OR($A215="",$B215="",$C215=""),"",C215*'MPTO_working_3-way'!$I214)</f>
        <v>2.6466636677162994</v>
      </c>
      <c r="H215" s="44">
        <f>IF(OR($A215="",$B215="",$C215=""),"",'MPTO_working_3-way'!E214)</f>
        <v>2.9104915717951845</v>
      </c>
      <c r="I215" s="45">
        <f>IF(OR($A215="",$B215="",$C215=""),"",'MPTO_working_3-way'!F214)</f>
        <v>3.6022060310974333</v>
      </c>
      <c r="J215" s="46">
        <f>IF(OR($A215="",$B215="",$C215=""),"",'MPTO_working_3-way'!G214)</f>
        <v>2.639861409916191</v>
      </c>
      <c r="K215" s="44">
        <f>IF(OR($A215="",$B215="",$C215=""),"",'OddsRatio_working_3-way'!H214)</f>
        <v>2.9118723059645713</v>
      </c>
      <c r="L215" s="45">
        <f>IF(OR($A215="",$B215="",$C215=""),"",'OddsRatio_working_3-way'!I214)</f>
        <v>3.5939456691735527</v>
      </c>
      <c r="M215" s="46">
        <f>IF(OR($A215="",$B215="",$C215=""),"",'OddsRatio_working_3-way'!J214)</f>
        <v>2.6431767386398199</v>
      </c>
      <c r="N215" s="47">
        <f t="shared" si="56"/>
        <v>34.336509807032058</v>
      </c>
      <c r="O215" s="48">
        <f t="shared" si="57"/>
        <v>27.880072065538847</v>
      </c>
      <c r="P215" s="48">
        <f t="shared" si="58"/>
        <v>37.783418127429094</v>
      </c>
      <c r="Q215" t="s">
        <v>74</v>
      </c>
      <c r="R215" t="s">
        <v>136</v>
      </c>
      <c r="S215" t="s">
        <v>468</v>
      </c>
      <c r="T215" s="50">
        <v>100</v>
      </c>
      <c r="U215" s="50">
        <f t="shared" si="59"/>
        <v>64.912280701754383</v>
      </c>
      <c r="V215" s="50">
        <f t="shared" si="60"/>
        <v>71.509971509971507</v>
      </c>
      <c r="W215" s="50">
        <f t="shared" si="61"/>
        <v>61.389961389961393</v>
      </c>
      <c r="X215" s="50">
        <f t="shared" si="62"/>
        <v>67.100067100067108</v>
      </c>
      <c r="Y215" s="50">
        <f t="shared" si="63"/>
        <v>73.697757908284217</v>
      </c>
      <c r="Z215" s="50">
        <f t="shared" si="64"/>
        <v>63.577747788274095</v>
      </c>
      <c r="AA215" s="50">
        <f t="shared" si="65"/>
        <v>-2.1877863983127241</v>
      </c>
      <c r="AB215" s="50">
        <f t="shared" si="66"/>
        <v>-2.1877863983127099</v>
      </c>
      <c r="AC215" s="50">
        <f t="shared" si="67"/>
        <v>-2.1877863983127028</v>
      </c>
      <c r="AF215">
        <v>1.78</v>
      </c>
      <c r="AG215">
        <v>2.14</v>
      </c>
      <c r="AH215" s="73" t="s">
        <v>473</v>
      </c>
      <c r="AJ215" t="s">
        <v>453</v>
      </c>
    </row>
    <row r="216" spans="1:36" ht="15" x14ac:dyDescent="0.25">
      <c r="A216">
        <v>3.2</v>
      </c>
      <c r="B216">
        <v>3.29</v>
      </c>
      <c r="C216">
        <v>2.4300000000000002</v>
      </c>
      <c r="D216" s="43">
        <f t="shared" si="55"/>
        <v>2.7974001526010817E-2</v>
      </c>
      <c r="E216" s="44">
        <f>IF(OR($A216="",$B216="",$C216=""),"",A216*'MPTO_working_3-way'!$I215)</f>
        <v>3.2895168048832346</v>
      </c>
      <c r="F216" s="45">
        <f>IF(OR($A216="",$B216="",$C216=""),"",B216*'MPTO_working_3-way'!$I215)</f>
        <v>3.3820344650205758</v>
      </c>
      <c r="G216" s="46">
        <f>IF(OR($A216="",$B216="",$C216=""),"",C216*'MPTO_working_3-way'!$I215)</f>
        <v>2.4979768237082065</v>
      </c>
      <c r="H216" s="44">
        <f>IF(OR($A216="",$B216="",$C216=""),"",'MPTO_working_3-way'!E215)</f>
        <v>3.2984213810637923</v>
      </c>
      <c r="I216" s="45">
        <f>IF(OR($A216="",$B216="",$C216=""),"",'MPTO_working_3-way'!F215)</f>
        <v>3.3941255084613089</v>
      </c>
      <c r="J216" s="46">
        <f>IF(OR($A216="",$B216="",$C216=""),"",'MPTO_working_3-way'!G215)</f>
        <v>2.486337781688293</v>
      </c>
      <c r="K216" s="44">
        <f>IF(OR($A216="",$B216="",$C216=""),"",'OddsRatio_working_3-way'!H215)</f>
        <v>3.2946406270132771</v>
      </c>
      <c r="L216" s="45">
        <f>IF(OR($A216="",$B216="",$C216=""),"",'OddsRatio_working_3-way'!I215)</f>
        <v>3.3885122890274557</v>
      </c>
      <c r="M216" s="46">
        <f>IF(OR($A216="",$B216="",$C216=""),"",'OddsRatio_working_3-way'!J215)</f>
        <v>2.4915164075586298</v>
      </c>
      <c r="N216" s="47">
        <f t="shared" si="56"/>
        <v>30.399601501214896</v>
      </c>
      <c r="O216" s="48">
        <f t="shared" si="57"/>
        <v>29.568001460148224</v>
      </c>
      <c r="P216" s="48">
        <f t="shared" si="58"/>
        <v>40.032397038636894</v>
      </c>
      <c r="Q216" t="s">
        <v>278</v>
      </c>
      <c r="R216" t="s">
        <v>132</v>
      </c>
      <c r="S216" t="s">
        <v>468</v>
      </c>
      <c r="T216" s="50">
        <v>100</v>
      </c>
      <c r="U216" s="50">
        <f t="shared" si="59"/>
        <v>68.75</v>
      </c>
      <c r="V216" s="50">
        <f t="shared" si="60"/>
        <v>69.6048632218845</v>
      </c>
      <c r="W216" s="50">
        <f t="shared" si="61"/>
        <v>58.847736625514408</v>
      </c>
      <c r="X216" s="50">
        <f t="shared" si="62"/>
        <v>71.547400152601099</v>
      </c>
      <c r="Y216" s="50">
        <f t="shared" si="63"/>
        <v>72.402263374485585</v>
      </c>
      <c r="Z216" s="50">
        <f t="shared" si="64"/>
        <v>61.645136778115493</v>
      </c>
      <c r="AA216" s="50">
        <f t="shared" si="65"/>
        <v>-2.7974001526010994</v>
      </c>
      <c r="AB216" s="50">
        <f t="shared" si="66"/>
        <v>-2.7974001526010852</v>
      </c>
      <c r="AC216" s="50">
        <f t="shared" si="67"/>
        <v>-2.7974001526010852</v>
      </c>
      <c r="AF216">
        <v>2.21</v>
      </c>
      <c r="AG216">
        <v>1.72</v>
      </c>
      <c r="AH216" s="73" t="s">
        <v>473</v>
      </c>
      <c r="AJ216" t="s">
        <v>443</v>
      </c>
    </row>
    <row r="217" spans="1:36" ht="15" x14ac:dyDescent="0.25">
      <c r="A217">
        <v>2.69</v>
      </c>
      <c r="B217">
        <v>3.13</v>
      </c>
      <c r="C217">
        <v>2.97</v>
      </c>
      <c r="D217" s="43">
        <f t="shared" si="55"/>
        <v>2.7936366487621322E-2</v>
      </c>
      <c r="E217" s="44">
        <f>IF(OR($A217="",$B217="",$C217=""),"",A217*'MPTO_working_3-way'!$I216)</f>
        <v>2.7651488258517012</v>
      </c>
      <c r="F217" s="45">
        <f>IF(OR($A217="",$B217="",$C217=""),"",B217*'MPTO_working_3-way'!$I216)</f>
        <v>3.2174408271062545</v>
      </c>
      <c r="G217" s="46">
        <f>IF(OR($A217="",$B217="",$C217=""),"",C217*'MPTO_working_3-way'!$I216)</f>
        <v>3.0529710084682353</v>
      </c>
      <c r="H217" s="44">
        <f>IF(OR($A217="",$B217="",$C217=""),"",'MPTO_working_3-way'!E216)</f>
        <v>2.7591147444792439</v>
      </c>
      <c r="I217" s="45">
        <f>IF(OR($A217="",$B217="",$C217=""),"",'MPTO_working_3-way'!F216)</f>
        <v>3.2239688337973424</v>
      </c>
      <c r="J217" s="46">
        <f>IF(OR($A217="",$B217="",$C217=""),"",'MPTO_working_3-way'!G216)</f>
        <v>3.0544776983245745</v>
      </c>
      <c r="K217" s="44">
        <f>IF(OR($A217="",$B217="",$C217=""),"",'OddsRatio_working_3-way'!H216)</f>
        <v>2.7619751928055316</v>
      </c>
      <c r="L217" s="45">
        <f>IF(OR($A217="",$B217="",$C217=""),"",'OddsRatio_working_3-way'!I216)</f>
        <v>3.2207142962578601</v>
      </c>
      <c r="M217" s="46">
        <f>IF(OR($A217="",$B217="",$C217=""),"",'OddsRatio_working_3-way'!J216)</f>
        <v>3.0539000768206503</v>
      </c>
      <c r="N217" s="47">
        <f t="shared" si="56"/>
        <v>36.164418734025546</v>
      </c>
      <c r="O217" s="48">
        <f t="shared" si="57"/>
        <v>31.080602681958059</v>
      </c>
      <c r="P217" s="48">
        <f t="shared" si="58"/>
        <v>32.754978584016399</v>
      </c>
      <c r="Q217" t="s">
        <v>80</v>
      </c>
      <c r="R217" t="s">
        <v>44</v>
      </c>
      <c r="S217" t="s">
        <v>468</v>
      </c>
      <c r="T217" s="50">
        <v>100</v>
      </c>
      <c r="U217" s="50">
        <f t="shared" si="59"/>
        <v>62.825278810408925</v>
      </c>
      <c r="V217" s="50">
        <f t="shared" si="60"/>
        <v>68.051118210862612</v>
      </c>
      <c r="W217" s="50">
        <f t="shared" si="61"/>
        <v>66.329966329966325</v>
      </c>
      <c r="X217" s="50">
        <f t="shared" si="62"/>
        <v>65.618915459171049</v>
      </c>
      <c r="Y217" s="50">
        <f t="shared" si="63"/>
        <v>70.844754859624743</v>
      </c>
      <c r="Z217" s="50">
        <f t="shared" si="64"/>
        <v>69.123602978728456</v>
      </c>
      <c r="AA217" s="50">
        <f t="shared" si="65"/>
        <v>-2.7936366487621243</v>
      </c>
      <c r="AB217" s="50">
        <f t="shared" si="66"/>
        <v>-2.7936366487621314</v>
      </c>
      <c r="AC217" s="50">
        <f t="shared" si="67"/>
        <v>-2.7936366487621314</v>
      </c>
      <c r="AF217">
        <v>2.61</v>
      </c>
      <c r="AG217">
        <v>1.53</v>
      </c>
      <c r="AH217" s="73" t="s">
        <v>484</v>
      </c>
      <c r="AJ217" t="s">
        <v>443</v>
      </c>
    </row>
    <row r="218" spans="1:36" ht="15" x14ac:dyDescent="0.25">
      <c r="A218">
        <v>2.1</v>
      </c>
      <c r="B218">
        <v>3.46</v>
      </c>
      <c r="C218">
        <v>3.82</v>
      </c>
      <c r="D218" s="43">
        <f t="shared" si="55"/>
        <v>2.6987921942980497E-2</v>
      </c>
      <c r="E218" s="44">
        <f>IF(OR($A218="",$B218="",$C218=""),"",A218*'MPTO_working_3-way'!$I217)</f>
        <v>2.1566746360802593</v>
      </c>
      <c r="F218" s="45">
        <f>IF(OR($A218="",$B218="",$C218=""),"",B218*'MPTO_working_3-way'!$I217)</f>
        <v>3.5533782099227125</v>
      </c>
      <c r="G218" s="46">
        <f>IF(OR($A218="",$B218="",$C218=""),"",C218*'MPTO_working_3-way'!$I217)</f>
        <v>3.9230938618221853</v>
      </c>
      <c r="H218" s="44">
        <f>IF(OR($A218="",$B218="",$C218=""),"",'MPTO_working_3-way'!E217)</f>
        <v>2.1404361465529744</v>
      </c>
      <c r="I218" s="45">
        <f>IF(OR($A218="",$B218="",$C218=""),"",'MPTO_working_3-way'!F217)</f>
        <v>3.5711560532008511</v>
      </c>
      <c r="J218" s="46">
        <f>IF(OR($A218="",$B218="",$C218=""),"",'MPTO_working_3-way'!G217)</f>
        <v>3.9559445330211713</v>
      </c>
      <c r="K218" s="44">
        <f>IF(OR($A218="",$B218="",$C218=""),"",'OddsRatio_working_3-way'!H217)</f>
        <v>2.1470681001091791</v>
      </c>
      <c r="L218" s="45">
        <f>IF(OR($A218="",$B218="",$C218=""),"",'OddsRatio_working_3-way'!I217)</f>
        <v>3.565261387516891</v>
      </c>
      <c r="M218" s="46">
        <f>IF(OR($A218="",$B218="",$C218=""),"",'OddsRatio_working_3-way'!J217)</f>
        <v>3.9406654930071676</v>
      </c>
      <c r="N218" s="47">
        <f t="shared" si="56"/>
        <v>46.367680282895748</v>
      </c>
      <c r="O218" s="48">
        <f t="shared" si="57"/>
        <v>28.142233697711294</v>
      </c>
      <c r="P218" s="48">
        <f t="shared" si="58"/>
        <v>25.490086019392955</v>
      </c>
      <c r="Q218" t="s">
        <v>48</v>
      </c>
      <c r="R218" t="s">
        <v>208</v>
      </c>
      <c r="S218" t="s">
        <v>468</v>
      </c>
      <c r="T218" s="50">
        <v>100</v>
      </c>
      <c r="U218" s="50">
        <f t="shared" si="59"/>
        <v>52.38095238095238</v>
      </c>
      <c r="V218" s="50">
        <f t="shared" si="60"/>
        <v>71.098265895953759</v>
      </c>
      <c r="W218" s="50">
        <f t="shared" si="61"/>
        <v>73.821989528795811</v>
      </c>
      <c r="X218" s="50">
        <f t="shared" si="62"/>
        <v>55.07974457525043</v>
      </c>
      <c r="Y218" s="50">
        <f t="shared" si="63"/>
        <v>73.797058090251809</v>
      </c>
      <c r="Z218" s="50">
        <f t="shared" si="64"/>
        <v>76.520781723093862</v>
      </c>
      <c r="AA218" s="50">
        <f t="shared" si="65"/>
        <v>-2.6987921942980506</v>
      </c>
      <c r="AB218" s="50">
        <f t="shared" si="66"/>
        <v>-2.6987921942980506</v>
      </c>
      <c r="AC218" s="50">
        <f t="shared" si="67"/>
        <v>-2.6987921942980506</v>
      </c>
      <c r="AF218">
        <v>2.34</v>
      </c>
      <c r="AG218">
        <v>1.65</v>
      </c>
      <c r="AH218" s="73" t="s">
        <v>471</v>
      </c>
      <c r="AJ218" t="s">
        <v>443</v>
      </c>
    </row>
    <row r="219" spans="1:36" ht="15" x14ac:dyDescent="0.25">
      <c r="A219">
        <v>2.78</v>
      </c>
      <c r="B219">
        <v>3.11</v>
      </c>
      <c r="C219">
        <v>2.88</v>
      </c>
      <c r="D219" s="43">
        <f t="shared" si="55"/>
        <v>2.8477860798178156E-2</v>
      </c>
      <c r="E219" s="44">
        <f>IF(OR($A219="",$B219="",$C219=""),"",A219*'MPTO_working_3-way'!$I218)</f>
        <v>2.8591684530189352</v>
      </c>
      <c r="F219" s="45">
        <f>IF(OR($A219="",$B219="",$C219=""),"",B219*'MPTO_working_3-way'!$I218)</f>
        <v>3.1985661470823339</v>
      </c>
      <c r="G219" s="46">
        <f>IF(OR($A219="",$B219="",$C219=""),"",C219*'MPTO_working_3-way'!$I218)</f>
        <v>2.962016239098753</v>
      </c>
      <c r="H219" s="44">
        <f>IF(OR($A219="",$B219="",$C219=""),"",'MPTO_working_3-way'!E218)</f>
        <v>2.8553512470173503</v>
      </c>
      <c r="I219" s="45">
        <f>IF(OR($A219="",$B219="",$C219=""),"",'MPTO_working_3-way'!F218)</f>
        <v>3.2046065517339604</v>
      </c>
      <c r="J219" s="46">
        <f>IF(OR($A219="",$B219="",$C219=""),"",'MPTO_working_3-way'!G218)</f>
        <v>2.9609486234191569</v>
      </c>
      <c r="K219" s="44">
        <f>IF(OR($A219="",$B219="",$C219=""),"",'OddsRatio_working_3-way'!H218)</f>
        <v>2.8572219593972754</v>
      </c>
      <c r="L219" s="45">
        <f>IF(OR($A219="",$B219="",$C219=""),"",'OddsRatio_working_3-way'!I218)</f>
        <v>3.2015383900720513</v>
      </c>
      <c r="M219" s="46">
        <f>IF(OR($A219="",$B219="",$C219=""),"",'OddsRatio_working_3-way'!J218)</f>
        <v>2.9615602717229654</v>
      </c>
      <c r="N219" s="47">
        <f t="shared" si="56"/>
        <v>34.975204029833264</v>
      </c>
      <c r="O219" s="48">
        <f t="shared" si="57"/>
        <v>31.264008746924908</v>
      </c>
      <c r="P219" s="48">
        <f t="shared" si="58"/>
        <v>33.760787223241827</v>
      </c>
      <c r="Q219" t="s">
        <v>79</v>
      </c>
      <c r="R219" t="s">
        <v>77</v>
      </c>
      <c r="S219" t="s">
        <v>468</v>
      </c>
      <c r="T219" s="50">
        <v>100</v>
      </c>
      <c r="U219" s="50">
        <f t="shared" si="59"/>
        <v>64.02877697841727</v>
      </c>
      <c r="V219" s="50">
        <f t="shared" si="60"/>
        <v>67.845659163987136</v>
      </c>
      <c r="W219" s="50">
        <f t="shared" si="61"/>
        <v>65.277777777777771</v>
      </c>
      <c r="X219" s="50">
        <f t="shared" si="62"/>
        <v>66.876563058235078</v>
      </c>
      <c r="Y219" s="50">
        <f t="shared" si="63"/>
        <v>70.693445243804959</v>
      </c>
      <c r="Z219" s="50">
        <f t="shared" si="64"/>
        <v>68.125563857595608</v>
      </c>
      <c r="AA219" s="50">
        <f t="shared" si="65"/>
        <v>-2.8477860798178085</v>
      </c>
      <c r="AB219" s="50">
        <f t="shared" si="66"/>
        <v>-2.8477860798178227</v>
      </c>
      <c r="AC219" s="50">
        <f t="shared" si="67"/>
        <v>-2.8477860798178369</v>
      </c>
      <c r="AF219">
        <v>2.52</v>
      </c>
      <c r="AG219">
        <v>1.57</v>
      </c>
      <c r="AH219" s="73" t="s">
        <v>472</v>
      </c>
      <c r="AJ219" t="s">
        <v>443</v>
      </c>
    </row>
    <row r="220" spans="1:36" ht="15" x14ac:dyDescent="0.25">
      <c r="A220">
        <v>1.78</v>
      </c>
      <c r="B220">
        <v>3.79</v>
      </c>
      <c r="C220">
        <v>4.91</v>
      </c>
      <c r="D220" s="43">
        <f t="shared" si="55"/>
        <v>2.931598333309271E-2</v>
      </c>
      <c r="E220" s="44">
        <f>IF(OR($A220="",$B220="",$C220=""),"",A220*'MPTO_working_3-way'!$I219)</f>
        <v>1.8321824503329049</v>
      </c>
      <c r="F220" s="45">
        <f>IF(OR($A220="",$B220="",$C220=""),"",B220*'MPTO_working_3-way'!$I219)</f>
        <v>3.9011075768324215</v>
      </c>
      <c r="G220" s="46">
        <f>IF(OR($A220="",$B220="",$C220=""),"",C220*'MPTO_working_3-way'!$I219)</f>
        <v>5.053941478165485</v>
      </c>
      <c r="H220" s="44">
        <f>IF(OR($A220="",$B220="",$C220=""),"",'MPTO_working_3-way'!E219)</f>
        <v>1.8115096711474088</v>
      </c>
      <c r="I220" s="45">
        <f>IF(OR($A220="",$B220="",$C220=""),"",'MPTO_working_3-way'!F219)</f>
        <v>3.9357644157386651</v>
      </c>
      <c r="J220" s="46">
        <f>IF(OR($A220="",$B220="",$C220=""),"",'MPTO_working_3-way'!G219)</f>
        <v>5.1574573445850014</v>
      </c>
      <c r="K220" s="44">
        <f>IF(OR($A220="",$B220="",$C220=""),"",'OddsRatio_working_3-way'!H219)</f>
        <v>1.8191447672700709</v>
      </c>
      <c r="L220" s="45">
        <f>IF(OR($A220="",$B220="",$C220=""),"",'OddsRatio_working_3-way'!I219)</f>
        <v>3.9300178213891006</v>
      </c>
      <c r="M220" s="46">
        <f>IF(OR($A220="",$B220="",$C220=""),"",'OddsRatio_working_3-way'!J219)</f>
        <v>5.1062256923409972</v>
      </c>
      <c r="N220" s="47">
        <f t="shared" si="56"/>
        <v>54.579717201106334</v>
      </c>
      <c r="O220" s="48">
        <f t="shared" si="57"/>
        <v>25.63374580949057</v>
      </c>
      <c r="P220" s="48">
        <f t="shared" si="58"/>
        <v>19.78653698940311</v>
      </c>
      <c r="Q220" t="s">
        <v>47</v>
      </c>
      <c r="R220" t="s">
        <v>277</v>
      </c>
      <c r="S220" t="s">
        <v>468</v>
      </c>
      <c r="T220" s="50">
        <v>100</v>
      </c>
      <c r="U220" s="50">
        <f t="shared" si="59"/>
        <v>43.820224719101127</v>
      </c>
      <c r="V220" s="50">
        <f t="shared" si="60"/>
        <v>73.614775725593674</v>
      </c>
      <c r="W220" s="50">
        <f t="shared" si="61"/>
        <v>79.633401221995925</v>
      </c>
      <c r="X220" s="50">
        <f t="shared" si="62"/>
        <v>46.751823052410401</v>
      </c>
      <c r="Y220" s="50">
        <f t="shared" si="63"/>
        <v>76.546374058902956</v>
      </c>
      <c r="Z220" s="50">
        <f t="shared" si="64"/>
        <v>82.564999555305207</v>
      </c>
      <c r="AA220" s="50">
        <f t="shared" si="65"/>
        <v>-2.9315983333092746</v>
      </c>
      <c r="AB220" s="50">
        <f t="shared" si="66"/>
        <v>-2.9315983333092817</v>
      </c>
      <c r="AC220" s="50">
        <f t="shared" si="67"/>
        <v>-2.9315983333092817</v>
      </c>
      <c r="AF220">
        <v>2</v>
      </c>
      <c r="AG220">
        <v>1.88</v>
      </c>
      <c r="AH220" s="73" t="s">
        <v>481</v>
      </c>
      <c r="AJ220" t="s">
        <v>443</v>
      </c>
    </row>
    <row r="221" spans="1:36" ht="15" x14ac:dyDescent="0.25">
      <c r="A221">
        <v>1.82</v>
      </c>
      <c r="B221">
        <v>3.59</v>
      </c>
      <c r="C221">
        <v>4.9800000000000004</v>
      </c>
      <c r="D221" s="43">
        <f t="shared" si="55"/>
        <v>2.8805294335381149E-2</v>
      </c>
      <c r="E221" s="44">
        <f>IF(OR($A221="",$B221="",$C221=""),"",A221*'MPTO_working_3-way'!$I220)</f>
        <v>1.8724256356903937</v>
      </c>
      <c r="F221" s="45">
        <f>IF(OR($A221="",$B221="",$C221=""),"",B221*'MPTO_working_3-way'!$I220)</f>
        <v>3.693411006664018</v>
      </c>
      <c r="G221" s="46">
        <f>IF(OR($A221="",$B221="",$C221=""),"",C221*'MPTO_working_3-way'!$I220)</f>
        <v>5.1234503657901982</v>
      </c>
      <c r="H221" s="44">
        <f>IF(OR($A221="",$B221="",$C221=""),"",'MPTO_working_3-way'!E220)</f>
        <v>1.8523705681905211</v>
      </c>
      <c r="I221" s="45">
        <f>IF(OR($A221="",$B221="",$C221=""),"",'MPTO_working_3-way'!F220)</f>
        <v>3.718166445007534</v>
      </c>
      <c r="J221" s="46">
        <f>IF(OR($A221="",$B221="",$C221=""),"",'MPTO_working_3-way'!G220)</f>
        <v>5.2300859124167838</v>
      </c>
      <c r="K221" s="44">
        <f>IF(OR($A221="",$B221="",$C221=""),"",'OddsRatio_working_3-way'!H220)</f>
        <v>1.8599783207852287</v>
      </c>
      <c r="L221" s="45">
        <f>IF(OR($A221="",$B221="",$C221=""),"",'OddsRatio_working_3-way'!I220)</f>
        <v>3.7162729888216348</v>
      </c>
      <c r="M221" s="46">
        <f>IF(OR($A221="",$B221="",$C221=""),"",'OddsRatio_working_3-way'!J220)</f>
        <v>5.1740411179575716</v>
      </c>
      <c r="N221" s="47">
        <f t="shared" si="56"/>
        <v>53.406660373525796</v>
      </c>
      <c r="O221" s="48">
        <f t="shared" si="57"/>
        <v>27.075242863458765</v>
      </c>
      <c r="P221" s="48">
        <f t="shared" si="58"/>
        <v>19.518096763015453</v>
      </c>
      <c r="Q221" t="s">
        <v>37</v>
      </c>
      <c r="R221" t="s">
        <v>139</v>
      </c>
      <c r="S221" t="s">
        <v>468</v>
      </c>
      <c r="T221" s="50">
        <v>100</v>
      </c>
      <c r="U221" s="50">
        <f t="shared" si="59"/>
        <v>45.054945054945051</v>
      </c>
      <c r="V221" s="50">
        <f t="shared" si="60"/>
        <v>72.14484679665739</v>
      </c>
      <c r="W221" s="50">
        <f t="shared" si="61"/>
        <v>79.919678714859444</v>
      </c>
      <c r="X221" s="50">
        <f t="shared" si="62"/>
        <v>47.935474488483173</v>
      </c>
      <c r="Y221" s="50">
        <f t="shared" si="63"/>
        <v>75.025376230195491</v>
      </c>
      <c r="Z221" s="50">
        <f t="shared" si="64"/>
        <v>82.800208148397559</v>
      </c>
      <c r="AA221" s="50">
        <f t="shared" si="65"/>
        <v>-2.880529433538122</v>
      </c>
      <c r="AB221" s="50">
        <f t="shared" si="66"/>
        <v>-2.8805294335381006</v>
      </c>
      <c r="AC221" s="50">
        <f t="shared" si="67"/>
        <v>-2.8805294335381149</v>
      </c>
      <c r="AF221">
        <v>2.17</v>
      </c>
      <c r="AG221">
        <v>1.75</v>
      </c>
      <c r="AH221" s="73" t="s">
        <v>485</v>
      </c>
      <c r="AJ221" t="s">
        <v>443</v>
      </c>
    </row>
    <row r="222" spans="1:36" ht="15" x14ac:dyDescent="0.25">
      <c r="A222">
        <v>2.3199999999999998</v>
      </c>
      <c r="B222">
        <v>3.18</v>
      </c>
      <c r="C222">
        <v>3.54</v>
      </c>
      <c r="D222" s="43">
        <f t="shared" si="55"/>
        <v>2.7985767269866901E-2</v>
      </c>
      <c r="E222" s="44">
        <f>IF(OR($A222="",$B222="",$C222=""),"",A222*'MPTO_working_3-way'!$I221)</f>
        <v>2.3849269800660911</v>
      </c>
      <c r="F222" s="45">
        <f>IF(OR($A222="",$B222="",$C222=""),"",B222*'MPTO_working_3-way'!$I221)</f>
        <v>3.2689947399181771</v>
      </c>
      <c r="G222" s="46">
        <f>IF(OR($A222="",$B222="",$C222=""),"",C222*'MPTO_working_3-way'!$I221)</f>
        <v>3.6390696161353291</v>
      </c>
      <c r="H222" s="44">
        <f>IF(OR($A222="",$B222="",$C222=""),"",'MPTO_working_3-way'!E221)</f>
        <v>2.3713209016369627</v>
      </c>
      <c r="I222" s="45">
        <f>IF(OR($A222="",$B222="",$C222=""),"",'MPTO_working_3-way'!F221)</f>
        <v>3.2772183997124928</v>
      </c>
      <c r="J222" s="46">
        <f>IF(OR($A222="",$B222="",$C222=""),"",'MPTO_working_3-way'!G221)</f>
        <v>3.6608944699499637</v>
      </c>
      <c r="K222" s="44">
        <f>IF(OR($A222="",$B222="",$C222=""),"",'OddsRatio_working_3-way'!H221)</f>
        <v>2.3772500800593059</v>
      </c>
      <c r="L222" s="45">
        <f>IF(OR($A222="",$B222="",$C222=""),"",'OddsRatio_working_3-way'!I221)</f>
        <v>3.2745493746433989</v>
      </c>
      <c r="M222" s="46">
        <f>IF(OR($A222="",$B222="",$C222=""),"",'OddsRatio_working_3-way'!J221)</f>
        <v>3.6501630328413914</v>
      </c>
      <c r="N222" s="47">
        <f t="shared" si="56"/>
        <v>41.930004916640598</v>
      </c>
      <c r="O222" s="48">
        <f t="shared" si="57"/>
        <v>30.590443838555398</v>
      </c>
      <c r="P222" s="48">
        <f t="shared" si="58"/>
        <v>27.479551244804</v>
      </c>
      <c r="Q222" t="s">
        <v>46</v>
      </c>
      <c r="R222" t="s">
        <v>76</v>
      </c>
      <c r="S222" t="s">
        <v>468</v>
      </c>
      <c r="T222" s="50">
        <v>100</v>
      </c>
      <c r="U222" s="50">
        <f t="shared" si="59"/>
        <v>56.896551724137922</v>
      </c>
      <c r="V222" s="50">
        <f t="shared" si="60"/>
        <v>68.55345911949685</v>
      </c>
      <c r="W222" s="50">
        <f t="shared" si="61"/>
        <v>71.751412429378533</v>
      </c>
      <c r="X222" s="50">
        <f t="shared" si="62"/>
        <v>59.69512845112461</v>
      </c>
      <c r="Y222" s="50">
        <f t="shared" si="63"/>
        <v>71.352035846483545</v>
      </c>
      <c r="Z222" s="50">
        <f t="shared" si="64"/>
        <v>74.549989156365214</v>
      </c>
      <c r="AA222" s="50">
        <f t="shared" si="65"/>
        <v>-2.7985767269866884</v>
      </c>
      <c r="AB222" s="50">
        <f t="shared" si="66"/>
        <v>-2.7985767269866955</v>
      </c>
      <c r="AC222" s="50">
        <f t="shared" si="67"/>
        <v>-2.7985767269866813</v>
      </c>
      <c r="AF222">
        <v>2.66</v>
      </c>
      <c r="AG222">
        <v>1.52</v>
      </c>
      <c r="AH222" s="73" t="s">
        <v>475</v>
      </c>
      <c r="AJ222" t="s">
        <v>443</v>
      </c>
    </row>
    <row r="223" spans="1:36" ht="15" x14ac:dyDescent="0.25">
      <c r="A223">
        <v>2.67</v>
      </c>
      <c r="B223">
        <v>3.28</v>
      </c>
      <c r="C223">
        <v>2.87</v>
      </c>
      <c r="D223" s="43">
        <f t="shared" si="55"/>
        <v>2.7841939735609333E-2</v>
      </c>
      <c r="E223" s="44">
        <f>IF(OR($A223="",$B223="",$C223=""),"",A223*'MPTO_working_3-way'!$I222)</f>
        <v>2.7443379790940767</v>
      </c>
      <c r="F223" s="45">
        <f>IF(OR($A223="",$B223="",$C223=""),"",B223*'MPTO_working_3-way'!$I222)</f>
        <v>3.3713215623327986</v>
      </c>
      <c r="G223" s="46">
        <f>IF(OR($A223="",$B223="",$C223=""),"",C223*'MPTO_working_3-way'!$I222)</f>
        <v>2.9499063670411987</v>
      </c>
      <c r="H223" s="44">
        <f>IF(OR($A223="",$B223="",$C223=""),"",'MPTO_working_3-way'!E222)</f>
        <v>2.7378418774153981</v>
      </c>
      <c r="I223" s="45">
        <f>IF(OR($A223="",$B223="",$C223=""),"",'MPTO_working_3-way'!F222)</f>
        <v>3.3829796627130122</v>
      </c>
      <c r="J223" s="46">
        <f>IF(OR($A223="",$B223="",$C223=""),"",'MPTO_working_3-way'!G222)</f>
        <v>2.9485355890029692</v>
      </c>
      <c r="K223" s="44">
        <f>IF(OR($A223="",$B223="",$C223=""),"",'OddsRatio_working_3-way'!H222)</f>
        <v>2.7409924471653908</v>
      </c>
      <c r="L223" s="45">
        <f>IF(OR($A223="",$B223="",$C223=""),"",'OddsRatio_working_3-way'!I222)</f>
        <v>3.3769238200820904</v>
      </c>
      <c r="M223" s="46">
        <f>IF(OR($A223="",$B223="",$C223=""),"",'OddsRatio_working_3-way'!J222)</f>
        <v>2.9494945366462764</v>
      </c>
      <c r="N223" s="47">
        <f t="shared" si="56"/>
        <v>36.438660530074593</v>
      </c>
      <c r="O223" s="48">
        <f t="shared" si="57"/>
        <v>29.661958419298522</v>
      </c>
      <c r="P223" s="48">
        <f t="shared" si="58"/>
        <v>33.899381050626879</v>
      </c>
      <c r="Q223" t="s">
        <v>279</v>
      </c>
      <c r="R223" t="s">
        <v>85</v>
      </c>
      <c r="S223" t="s">
        <v>468</v>
      </c>
      <c r="T223" s="50">
        <v>100</v>
      </c>
      <c r="U223" s="50">
        <f t="shared" si="59"/>
        <v>62.546816479400754</v>
      </c>
      <c r="V223" s="50">
        <f t="shared" si="60"/>
        <v>69.512195121951223</v>
      </c>
      <c r="W223" s="50">
        <f t="shared" si="61"/>
        <v>65.156794425087099</v>
      </c>
      <c r="X223" s="50">
        <f t="shared" si="62"/>
        <v>65.331010452961664</v>
      </c>
      <c r="Y223" s="50">
        <f t="shared" si="63"/>
        <v>72.296389095512154</v>
      </c>
      <c r="Z223" s="50">
        <f t="shared" si="64"/>
        <v>67.940988398648045</v>
      </c>
      <c r="AA223" s="50">
        <f t="shared" si="65"/>
        <v>-2.7841939735609103</v>
      </c>
      <c r="AB223" s="50">
        <f t="shared" si="66"/>
        <v>-2.7841939735609316</v>
      </c>
      <c r="AC223" s="50">
        <f t="shared" si="67"/>
        <v>-2.7841939735609458</v>
      </c>
      <c r="AF223">
        <v>1.92</v>
      </c>
      <c r="AG223">
        <v>1.97</v>
      </c>
      <c r="AH223" s="73" t="s">
        <v>478</v>
      </c>
      <c r="AJ223" t="s">
        <v>443</v>
      </c>
    </row>
    <row r="224" spans="1:36" ht="15" x14ac:dyDescent="0.25">
      <c r="A224">
        <v>1.61</v>
      </c>
      <c r="B224">
        <v>3.91</v>
      </c>
      <c r="C224">
        <v>6.55</v>
      </c>
      <c r="D224" s="43">
        <f t="shared" si="55"/>
        <v>2.9544243850875951E-2</v>
      </c>
      <c r="E224" s="44">
        <f>IF(OR($A224="",$B224="",$C224=""),"",A224*'MPTO_working_3-way'!$I223)</f>
        <v>1.6575662325999103</v>
      </c>
      <c r="F224" s="45">
        <f>IF(OR($A224="",$B224="",$C224=""),"",B224*'MPTO_working_3-way'!$I223)</f>
        <v>4.0255179934569254</v>
      </c>
      <c r="G224" s="46">
        <f>IF(OR($A224="",$B224="",$C224=""),"",C224*'MPTO_working_3-way'!$I223)</f>
        <v>6.743514797223237</v>
      </c>
      <c r="H224" s="44">
        <f>IF(OR($A224="",$B224="",$C224=""),"",'MPTO_working_3-way'!E223)</f>
        <v>1.6359384767006284</v>
      </c>
      <c r="I224" s="45">
        <f>IF(OR($A224="",$B224="",$C224=""),"",'MPTO_working_3-way'!F223)</f>
        <v>4.066588029806395</v>
      </c>
      <c r="J224" s="46">
        <f>IF(OR($A224="",$B224="",$C224=""),"",'MPTO_working_3-way'!G223)</f>
        <v>7.0016403366595723</v>
      </c>
      <c r="K224" s="44">
        <f>IF(OR($A224="",$B224="",$C224=""),"",'OddsRatio_working_3-way'!H223)</f>
        <v>1.6435615963212162</v>
      </c>
      <c r="L224" s="45">
        <f>IF(OR($A224="",$B224="",$C224=""),"",'OddsRatio_working_3-way'!I223)</f>
        <v>4.0701053201553092</v>
      </c>
      <c r="M224" s="46">
        <f>IF(OR($A224="",$B224="",$C224=""),"",'OddsRatio_working_3-way'!J223)</f>
        <v>6.8553555075127059</v>
      </c>
      <c r="N224" s="47">
        <f t="shared" si="56"/>
        <v>60.32941431435227</v>
      </c>
      <c r="O224" s="48">
        <f t="shared" si="57"/>
        <v>24.841523541203873</v>
      </c>
      <c r="P224" s="48">
        <f t="shared" si="58"/>
        <v>14.829062144443842</v>
      </c>
      <c r="Q224" t="s">
        <v>36</v>
      </c>
      <c r="R224" t="s">
        <v>82</v>
      </c>
      <c r="S224" t="s">
        <v>468</v>
      </c>
      <c r="T224" s="50">
        <v>100</v>
      </c>
      <c r="U224" s="50">
        <f t="shared" si="59"/>
        <v>37.888198757763973</v>
      </c>
      <c r="V224" s="50">
        <f t="shared" si="60"/>
        <v>74.424552429667528</v>
      </c>
      <c r="W224" s="50">
        <f t="shared" si="61"/>
        <v>84.732824427480921</v>
      </c>
      <c r="X224" s="50">
        <f t="shared" si="62"/>
        <v>40.842623142851565</v>
      </c>
      <c r="Y224" s="50">
        <f t="shared" si="63"/>
        <v>77.378976814755106</v>
      </c>
      <c r="Z224" s="50">
        <f t="shared" si="64"/>
        <v>87.687248812568512</v>
      </c>
      <c r="AA224" s="50">
        <f t="shared" si="65"/>
        <v>-2.9544243850875915</v>
      </c>
      <c r="AB224" s="50">
        <f t="shared" si="66"/>
        <v>-2.9544243850875773</v>
      </c>
      <c r="AC224" s="50">
        <f t="shared" si="67"/>
        <v>-2.9544243850875915</v>
      </c>
      <c r="AF224">
        <v>2.08</v>
      </c>
      <c r="AG224">
        <v>1.81</v>
      </c>
      <c r="AH224" s="73" t="s">
        <v>486</v>
      </c>
      <c r="AJ224" t="s">
        <v>443</v>
      </c>
    </row>
    <row r="225" spans="1:36" ht="15" x14ac:dyDescent="0.25">
      <c r="A225">
        <v>2.04</v>
      </c>
      <c r="B225">
        <v>3.77</v>
      </c>
      <c r="C225">
        <v>3.52</v>
      </c>
      <c r="D225" s="43">
        <f t="shared" si="55"/>
        <v>3.9538976912202095E-2</v>
      </c>
      <c r="E225" s="44">
        <f>IF(OR($A225="",$B225="",$C225=""),"",A225*'MPTO_working_3-way'!$I224)</f>
        <v>2.1206595129008923</v>
      </c>
      <c r="F225" s="45">
        <f>IF(OR($A225="",$B225="",$C225=""),"",B225*'MPTO_working_3-way'!$I224)</f>
        <v>3.9190619429590021</v>
      </c>
      <c r="G225" s="46">
        <f>IF(OR($A225="",$B225="",$C225=""),"",C225*'MPTO_working_3-way'!$I224)</f>
        <v>3.6591771987309514</v>
      </c>
      <c r="H225" s="44">
        <f>IF(OR($A225="",$B225="",$C225=""),"",'MPTO_working_3-way'!E224)</f>
        <v>2.0963638969297911</v>
      </c>
      <c r="I225" s="45">
        <f>IF(OR($A225="",$B225="",$C225=""),"",'MPTO_working_3-way'!F224)</f>
        <v>3.9671153051072259</v>
      </c>
      <c r="J225" s="46">
        <f>IF(OR($A225="",$B225="",$C225=""),"",'MPTO_working_3-way'!G224)</f>
        <v>3.6912457476623963</v>
      </c>
      <c r="K225" s="44">
        <f>IF(OR($A225="",$B225="",$C225=""),"",'OddsRatio_working_3-way'!H224)</f>
        <v>2.1060232701168626</v>
      </c>
      <c r="L225" s="45">
        <f>IF(OR($A225="",$B225="",$C225=""),"",'OddsRatio_working_3-way'!I224)</f>
        <v>3.9458504405997203</v>
      </c>
      <c r="M225" s="46">
        <f>IF(OR($A225="",$B225="",$C225=""),"",'OddsRatio_working_3-way'!J224)</f>
        <v>3.6799794622062443</v>
      </c>
      <c r="N225" s="47">
        <f t="shared" si="56"/>
        <v>47.155141780967945</v>
      </c>
      <c r="O225" s="48">
        <f t="shared" si="57"/>
        <v>25.516310141425624</v>
      </c>
      <c r="P225" s="48">
        <f t="shared" si="58"/>
        <v>27.328548077606424</v>
      </c>
      <c r="Q225" t="s">
        <v>282</v>
      </c>
      <c r="R225" t="s">
        <v>285</v>
      </c>
      <c r="S225" t="s">
        <v>468</v>
      </c>
      <c r="T225" s="50">
        <v>100</v>
      </c>
      <c r="U225" s="50">
        <f t="shared" si="59"/>
        <v>50.980392156862742</v>
      </c>
      <c r="V225" s="50">
        <f t="shared" si="60"/>
        <v>73.474801061007966</v>
      </c>
      <c r="W225" s="50">
        <f t="shared" si="61"/>
        <v>71.590909090909093</v>
      </c>
      <c r="X225" s="50">
        <f t="shared" si="62"/>
        <v>54.934289848082955</v>
      </c>
      <c r="Y225" s="50">
        <f t="shared" si="63"/>
        <v>77.428698752228158</v>
      </c>
      <c r="Z225" s="50">
        <f t="shared" si="64"/>
        <v>75.544806782129285</v>
      </c>
      <c r="AA225" s="50">
        <f t="shared" si="65"/>
        <v>-3.9538976912202131</v>
      </c>
      <c r="AB225" s="50">
        <f t="shared" si="66"/>
        <v>-3.9538976912201917</v>
      </c>
      <c r="AC225" s="50">
        <f t="shared" si="67"/>
        <v>-3.9538976912201917</v>
      </c>
      <c r="AF225">
        <v>1.72</v>
      </c>
      <c r="AG225">
        <v>2.17</v>
      </c>
      <c r="AH225" s="73" t="s">
        <v>478</v>
      </c>
      <c r="AJ225" t="s">
        <v>454</v>
      </c>
    </row>
    <row r="226" spans="1:36" ht="15" x14ac:dyDescent="0.25">
      <c r="A226">
        <v>2.5</v>
      </c>
      <c r="B226">
        <v>3.41</v>
      </c>
      <c r="C226">
        <v>2.89</v>
      </c>
      <c r="D226" s="43">
        <f t="shared" si="55"/>
        <v>3.9275893210484192E-2</v>
      </c>
      <c r="E226" s="44">
        <f>IF(OR($A226="",$B226="",$C226=""),"",A226*'MPTO_working_3-way'!$I225)</f>
        <v>2.5981897330262105</v>
      </c>
      <c r="F226" s="45">
        <f>IF(OR($A226="",$B226="",$C226=""),"",B226*'MPTO_working_3-way'!$I225)</f>
        <v>3.5439307958477513</v>
      </c>
      <c r="G226" s="46">
        <f>IF(OR($A226="",$B226="",$C226=""),"",C226*'MPTO_working_3-way'!$I225)</f>
        <v>3.0035073313782994</v>
      </c>
      <c r="H226" s="44">
        <f>IF(OR($A226="",$B226="",$C226=""),"",'MPTO_working_3-way'!E225)</f>
        <v>2.5845935157647379</v>
      </c>
      <c r="I226" s="45">
        <f>IF(OR($A226="",$B226="",$C226=""),"",'MPTO_working_3-way'!F225)</f>
        <v>3.5693485646400922</v>
      </c>
      <c r="J226" s="46">
        <f>IF(OR($A226="",$B226="",$C226=""),"",'MPTO_working_3-way'!G225)</f>
        <v>3.0036452523331443</v>
      </c>
      <c r="K226" s="44">
        <f>IF(OR($A226="",$B226="",$C226=""),"",'OddsRatio_working_3-way'!H225)</f>
        <v>2.590918750657345</v>
      </c>
      <c r="L226" s="45">
        <f>IF(OR($A226="",$B226="",$C226=""),"",'OddsRatio_working_3-way'!I225)</f>
        <v>3.5560761260561358</v>
      </c>
      <c r="M226" s="46">
        <f>IF(OR($A226="",$B226="",$C226=""),"",'OddsRatio_working_3-way'!J225)</f>
        <v>3.0045576258282551</v>
      </c>
      <c r="N226" s="47">
        <f t="shared" si="56"/>
        <v>38.488336216895981</v>
      </c>
      <c r="O226" s="48">
        <f t="shared" si="57"/>
        <v>28.217255290979459</v>
      </c>
      <c r="P226" s="48">
        <f t="shared" si="58"/>
        <v>33.294408492124546</v>
      </c>
      <c r="Q226" t="s">
        <v>461</v>
      </c>
      <c r="R226" t="s">
        <v>295</v>
      </c>
      <c r="S226" t="s">
        <v>468</v>
      </c>
      <c r="T226" s="50">
        <v>100</v>
      </c>
      <c r="U226" s="50">
        <f t="shared" si="59"/>
        <v>60</v>
      </c>
      <c r="V226" s="50">
        <f t="shared" si="60"/>
        <v>70.674486803519059</v>
      </c>
      <c r="W226" s="50">
        <f t="shared" si="61"/>
        <v>65.397923875432525</v>
      </c>
      <c r="X226" s="50">
        <f t="shared" si="62"/>
        <v>63.927589321048409</v>
      </c>
      <c r="Y226" s="50">
        <f t="shared" si="63"/>
        <v>74.602076124567475</v>
      </c>
      <c r="Z226" s="50">
        <f t="shared" si="64"/>
        <v>69.325513196480941</v>
      </c>
      <c r="AA226" s="50">
        <f t="shared" si="65"/>
        <v>-3.9275893210484085</v>
      </c>
      <c r="AB226" s="50">
        <f t="shared" si="66"/>
        <v>-3.9275893210484156</v>
      </c>
      <c r="AC226" s="50">
        <f t="shared" si="67"/>
        <v>-3.9275893210484156</v>
      </c>
      <c r="AF226">
        <v>2.09</v>
      </c>
      <c r="AG226">
        <v>1.77</v>
      </c>
      <c r="AH226" s="73" t="s">
        <v>478</v>
      </c>
      <c r="AJ226" t="s">
        <v>454</v>
      </c>
    </row>
    <row r="227" spans="1:36" ht="15" x14ac:dyDescent="0.25">
      <c r="A227">
        <v>2.17</v>
      </c>
      <c r="B227">
        <v>3.83</v>
      </c>
      <c r="C227">
        <v>3.15</v>
      </c>
      <c r="D227" s="43">
        <f t="shared" si="55"/>
        <v>3.9386416292000348E-2</v>
      </c>
      <c r="E227" s="44">
        <f>IF(OR($A227="",$B227="",$C227=""),"",A227*'MPTO_working_3-way'!$I226)</f>
        <v>2.2554685233536409</v>
      </c>
      <c r="F227" s="45">
        <f>IF(OR($A227="",$B227="",$C227=""),"",B227*'MPTO_working_3-way'!$I226)</f>
        <v>3.9808499743983612</v>
      </c>
      <c r="G227" s="46">
        <f>IF(OR($A227="",$B227="",$C227=""),"",C227*'MPTO_working_3-way'!$I226)</f>
        <v>3.2740672113198008</v>
      </c>
      <c r="H227" s="44">
        <f>IF(OR($A227="",$B227="",$C227=""),"",'MPTO_working_3-way'!E226)</f>
        <v>2.2336351664627792</v>
      </c>
      <c r="I227" s="45">
        <f>IF(OR($A227="",$B227="",$C227=""),"",'MPTO_working_3-way'!F226)</f>
        <v>4.0327816705874318</v>
      </c>
      <c r="J227" s="46">
        <f>IF(OR($A227="",$B227="",$C227=""),"",'MPTO_working_3-way'!G226)</f>
        <v>3.2858904203866044</v>
      </c>
      <c r="K227" s="44">
        <f>IF(OR($A227="",$B227="",$C227=""),"",'OddsRatio_working_3-way'!H226)</f>
        <v>2.2428357000016903</v>
      </c>
      <c r="L227" s="45">
        <f>IF(OR($A227="",$B227="",$C227=""),"",'OddsRatio_working_3-way'!I226)</f>
        <v>4.006175240175029</v>
      </c>
      <c r="M227" s="46">
        <f>IF(OR($A227="",$B227="",$C227=""),"",'OddsRatio_working_3-way'!J226)</f>
        <v>3.2838433803449862</v>
      </c>
      <c r="N227" s="47">
        <f t="shared" si="56"/>
        <v>44.336686131762406</v>
      </c>
      <c r="O227" s="48">
        <f t="shared" si="57"/>
        <v>25.12026342191238</v>
      </c>
      <c r="P227" s="48">
        <f t="shared" si="58"/>
        <v>30.543050446325214</v>
      </c>
      <c r="Q227" t="s">
        <v>284</v>
      </c>
      <c r="R227" t="s">
        <v>287</v>
      </c>
      <c r="S227" t="s">
        <v>468</v>
      </c>
      <c r="T227" s="50">
        <v>100</v>
      </c>
      <c r="U227" s="50">
        <f t="shared" si="59"/>
        <v>53.917050691244242</v>
      </c>
      <c r="V227" s="50">
        <f t="shared" si="60"/>
        <v>73.890339425587456</v>
      </c>
      <c r="W227" s="50">
        <f t="shared" si="61"/>
        <v>68.253968253968253</v>
      </c>
      <c r="X227" s="50">
        <f t="shared" si="62"/>
        <v>57.855692320444277</v>
      </c>
      <c r="Y227" s="50">
        <f t="shared" si="63"/>
        <v>77.828981054787505</v>
      </c>
      <c r="Z227" s="50">
        <f t="shared" si="64"/>
        <v>72.192609883168288</v>
      </c>
      <c r="AA227" s="50">
        <f t="shared" si="65"/>
        <v>-3.9386416292000348</v>
      </c>
      <c r="AB227" s="50">
        <f t="shared" si="66"/>
        <v>-3.938641629200049</v>
      </c>
      <c r="AC227" s="50">
        <f t="shared" si="67"/>
        <v>-3.9386416292000348</v>
      </c>
      <c r="AF227">
        <v>1.78</v>
      </c>
      <c r="AG227">
        <v>2.0699999999999998</v>
      </c>
      <c r="AH227" s="73" t="s">
        <v>478</v>
      </c>
      <c r="AJ227" t="s">
        <v>454</v>
      </c>
    </row>
    <row r="228" spans="1:36" ht="15" x14ac:dyDescent="0.25">
      <c r="A228">
        <v>1.81</v>
      </c>
      <c r="B228">
        <v>3.76</v>
      </c>
      <c r="C228">
        <v>4.4400000000000004</v>
      </c>
      <c r="D228" s="43">
        <f t="shared" si="55"/>
        <v>4.366885987903979E-2</v>
      </c>
      <c r="E228" s="44">
        <f>IF(OR($A228="",$B228="",$C228=""),"",A228*'MPTO_working_3-way'!$I227)</f>
        <v>1.8890406363810621</v>
      </c>
      <c r="F228" s="45">
        <f>IF(OR($A228="",$B228="",$C228=""),"",B228*'MPTO_working_3-way'!$I227)</f>
        <v>3.9241949131451892</v>
      </c>
      <c r="G228" s="46">
        <f>IF(OR($A228="",$B228="",$C228=""),"",C228*'MPTO_working_3-way'!$I227)</f>
        <v>4.6338897378629369</v>
      </c>
      <c r="H228" s="44">
        <f>IF(OR($A228="",$B228="",$C228=""),"",'MPTO_working_3-way'!E227)</f>
        <v>1.8589782752994115</v>
      </c>
      <c r="I228" s="45">
        <f>IF(OR($A228="",$B228="",$C228=""),"",'MPTO_working_3-way'!F227)</f>
        <v>3.9777063847891743</v>
      </c>
      <c r="J228" s="46">
        <f>IF(OR($A228="",$B228="",$C228=""),"",'MPTO_working_3-way'!G227)</f>
        <v>4.746784251398525</v>
      </c>
      <c r="K228" s="44">
        <f>IF(OR($A228="",$B228="",$C228=""),"",'OddsRatio_working_3-way'!H227)</f>
        <v>1.8700035335984435</v>
      </c>
      <c r="L228" s="45">
        <f>IF(OR($A228="",$B228="",$C228=""),"",'OddsRatio_working_3-way'!I227)</f>
        <v>3.9644564848539563</v>
      </c>
      <c r="M228" s="46">
        <f>IF(OR($A228="",$B228="",$C228=""),"",'OddsRatio_working_3-way'!J227)</f>
        <v>4.694829821702033</v>
      </c>
      <c r="N228" s="47">
        <f t="shared" si="56"/>
        <v>52.936923681840668</v>
      </c>
      <c r="O228" s="48">
        <f t="shared" si="57"/>
        <v>25.482934006417985</v>
      </c>
      <c r="P228" s="48">
        <f t="shared" si="58"/>
        <v>21.580142311741351</v>
      </c>
      <c r="Q228" t="s">
        <v>43</v>
      </c>
      <c r="R228" t="s">
        <v>281</v>
      </c>
      <c r="S228" t="s">
        <v>468</v>
      </c>
      <c r="T228" s="50">
        <v>100</v>
      </c>
      <c r="U228" s="50">
        <f t="shared" si="59"/>
        <v>44.751381215469614</v>
      </c>
      <c r="V228" s="50">
        <f t="shared" si="60"/>
        <v>73.40425531914893</v>
      </c>
      <c r="W228" s="50">
        <f t="shared" si="61"/>
        <v>77.477477477477478</v>
      </c>
      <c r="X228" s="50">
        <f t="shared" si="62"/>
        <v>49.118267203373584</v>
      </c>
      <c r="Y228" s="50">
        <f t="shared" si="63"/>
        <v>77.771141307052915</v>
      </c>
      <c r="Z228" s="50">
        <f t="shared" si="64"/>
        <v>81.844363465381448</v>
      </c>
      <c r="AA228" s="50">
        <f t="shared" si="65"/>
        <v>-4.3668859879039701</v>
      </c>
      <c r="AB228" s="50">
        <f t="shared" si="66"/>
        <v>-4.3668859879039843</v>
      </c>
      <c r="AC228" s="50">
        <f t="shared" si="67"/>
        <v>-4.3668859879039701</v>
      </c>
      <c r="AF228">
        <v>1.93</v>
      </c>
      <c r="AG228">
        <v>1.93</v>
      </c>
      <c r="AH228" s="73" t="s">
        <v>481</v>
      </c>
      <c r="AJ228" t="s">
        <v>454</v>
      </c>
    </row>
    <row r="229" spans="1:36" ht="15" x14ac:dyDescent="0.25">
      <c r="A229">
        <v>2.0299999999999998</v>
      </c>
      <c r="B229">
        <v>3.59</v>
      </c>
      <c r="C229">
        <v>3.71</v>
      </c>
      <c r="D229" s="43">
        <f t="shared" si="55"/>
        <v>4.0704148447591182E-2</v>
      </c>
      <c r="E229" s="44">
        <f>IF(OR($A229="",$B229="",$C229=""),"",A229*'MPTO_working_3-way'!$I228)</f>
        <v>2.1126294213486099</v>
      </c>
      <c r="F229" s="45">
        <f>IF(OR($A229="",$B229="",$C229=""),"",B229*'MPTO_working_3-way'!$I228)</f>
        <v>3.7361278929268522</v>
      </c>
      <c r="G229" s="46">
        <f>IF(OR($A229="",$B229="",$C229=""),"",C229*'MPTO_working_3-way'!$I228)</f>
        <v>3.8610123907405631</v>
      </c>
      <c r="H229" s="44">
        <f>IF(OR($A229="",$B229="",$C229=""),"",'MPTO_working_3-way'!E228)</f>
        <v>2.0874962010534905</v>
      </c>
      <c r="I229" s="45">
        <f>IF(OR($A229="",$B229="",$C229=""),"",'MPTO_working_3-way'!F228)</f>
        <v>3.7738201278561898</v>
      </c>
      <c r="J229" s="46">
        <f>IF(OR($A229="",$B229="",$C229=""),"",'MPTO_working_3-way'!G228)</f>
        <v>3.9066508972614034</v>
      </c>
      <c r="K229" s="44">
        <f>IF(OR($A229="",$B229="",$C229=""),"",'OddsRatio_working_3-way'!H228)</f>
        <v>2.0974355791634474</v>
      </c>
      <c r="L229" s="45">
        <f>IF(OR($A229="",$B229="",$C229=""),"",'OddsRatio_working_3-way'!I228)</f>
        <v>3.7595710194498331</v>
      </c>
      <c r="M229" s="46">
        <f>IF(OR($A229="",$B229="",$C229=""),"",'OddsRatio_working_3-way'!J228)</f>
        <v>3.8874275917795558</v>
      </c>
      <c r="N229" s="47">
        <f t="shared" si="56"/>
        <v>47.334378187426921</v>
      </c>
      <c r="O229" s="48">
        <f t="shared" si="57"/>
        <v>26.765679030773438</v>
      </c>
      <c r="P229" s="48">
        <f t="shared" si="58"/>
        <v>25.899942781799634</v>
      </c>
      <c r="Q229" t="s">
        <v>83</v>
      </c>
      <c r="R229" t="s">
        <v>283</v>
      </c>
      <c r="S229" t="s">
        <v>468</v>
      </c>
      <c r="T229" s="50">
        <v>100</v>
      </c>
      <c r="U229" s="50">
        <f t="shared" si="59"/>
        <v>50.73891625615763</v>
      </c>
      <c r="V229" s="50">
        <f t="shared" si="60"/>
        <v>72.14484679665739</v>
      </c>
      <c r="W229" s="50">
        <f t="shared" si="61"/>
        <v>73.045822102425873</v>
      </c>
      <c r="X229" s="50">
        <f t="shared" si="62"/>
        <v>54.809331100916751</v>
      </c>
      <c r="Y229" s="50">
        <f t="shared" si="63"/>
        <v>76.215261641416504</v>
      </c>
      <c r="Z229" s="50">
        <f t="shared" si="64"/>
        <v>77.116236947184987</v>
      </c>
      <c r="AA229" s="50">
        <f t="shared" si="65"/>
        <v>-4.0704148447591209</v>
      </c>
      <c r="AB229" s="50">
        <f t="shared" si="66"/>
        <v>-4.0704148447591137</v>
      </c>
      <c r="AC229" s="50">
        <f t="shared" si="67"/>
        <v>-4.0704148447591137</v>
      </c>
      <c r="AF229">
        <v>1.94</v>
      </c>
      <c r="AG229">
        <v>1.91</v>
      </c>
      <c r="AH229" s="73" t="s">
        <v>484</v>
      </c>
      <c r="AJ229" t="s">
        <v>454</v>
      </c>
    </row>
    <row r="230" spans="1:36" ht="15" x14ac:dyDescent="0.25">
      <c r="A230">
        <v>1.88</v>
      </c>
      <c r="B230">
        <v>3.54</v>
      </c>
      <c r="C230">
        <v>4.4000000000000004</v>
      </c>
      <c r="D230" s="43">
        <f t="shared" si="55"/>
        <v>4.1673496595963311E-2</v>
      </c>
      <c r="E230" s="44">
        <f>IF(OR($A230="",$B230="",$C230=""),"",A230*'MPTO_working_3-way'!$I229)</f>
        <v>1.9583461736004109</v>
      </c>
      <c r="F230" s="45">
        <f>IF(OR($A230="",$B230="",$C230=""),"",B230*'MPTO_working_3-way'!$I229)</f>
        <v>3.6875241779497103</v>
      </c>
      <c r="G230" s="46">
        <f>IF(OR($A230="",$B230="",$C230=""),"",C230*'MPTO_working_3-way'!$I229)</f>
        <v>4.5833633850222393</v>
      </c>
      <c r="H230" s="44">
        <f>IF(OR($A230="",$B230="",$C230=""),"",'MPTO_working_3-way'!E229)</f>
        <v>1.9304135038305623</v>
      </c>
      <c r="I230" s="45">
        <f>IF(OR($A230="",$B230="",$C230=""),"",'MPTO_working_3-way'!F229)</f>
        <v>3.723081513226151</v>
      </c>
      <c r="J230" s="46">
        <f>IF(OR($A230="",$B230="",$C230=""),"",'MPTO_working_3-way'!G229)</f>
        <v>4.6864405332969161</v>
      </c>
      <c r="K230" s="44">
        <f>IF(OR($A230="",$B230="",$C230=""),"",'OddsRatio_working_3-way'!H229)</f>
        <v>1.9410274794554239</v>
      </c>
      <c r="L230" s="45">
        <f>IF(OR($A230="",$B230="",$C230=""),"",'OddsRatio_working_3-way'!I229)</f>
        <v>3.7161474975190645</v>
      </c>
      <c r="M230" s="46">
        <f>IF(OR($A230="",$B230="",$C230=""),"",'OddsRatio_working_3-way'!J229)</f>
        <v>4.6357879888050464</v>
      </c>
      <c r="N230" s="47">
        <f t="shared" si="56"/>
        <v>51.063494977576127</v>
      </c>
      <c r="O230" s="48">
        <f t="shared" si="57"/>
        <v>27.118466259277714</v>
      </c>
      <c r="P230" s="48">
        <f t="shared" si="58"/>
        <v>21.818038763146159</v>
      </c>
      <c r="Q230" t="s">
        <v>288</v>
      </c>
      <c r="R230" t="s">
        <v>293</v>
      </c>
      <c r="S230" t="s">
        <v>468</v>
      </c>
      <c r="T230" s="50">
        <v>100</v>
      </c>
      <c r="U230" s="50">
        <f t="shared" si="59"/>
        <v>46.808510638297875</v>
      </c>
      <c r="V230" s="50">
        <f t="shared" si="60"/>
        <v>71.751412429378533</v>
      </c>
      <c r="W230" s="50">
        <f t="shared" si="61"/>
        <v>77.27272727272728</v>
      </c>
      <c r="X230" s="50">
        <f t="shared" si="62"/>
        <v>50.975860297894194</v>
      </c>
      <c r="Y230" s="50">
        <f t="shared" si="63"/>
        <v>75.918762088974859</v>
      </c>
      <c r="Z230" s="50">
        <f t="shared" si="64"/>
        <v>81.440076932323606</v>
      </c>
      <c r="AA230" s="50">
        <f t="shared" si="65"/>
        <v>-4.1673496595963186</v>
      </c>
      <c r="AB230" s="50">
        <f t="shared" si="66"/>
        <v>-4.1673496595963258</v>
      </c>
      <c r="AC230" s="50">
        <f t="shared" si="67"/>
        <v>-4.1673496595963258</v>
      </c>
      <c r="AF230">
        <v>2.1</v>
      </c>
      <c r="AG230">
        <v>1.76</v>
      </c>
      <c r="AH230" s="73" t="s">
        <v>479</v>
      </c>
      <c r="AJ230" t="s">
        <v>454</v>
      </c>
    </row>
    <row r="231" spans="1:36" ht="15" x14ac:dyDescent="0.25">
      <c r="A231">
        <v>2.57</v>
      </c>
      <c r="B231">
        <v>3.41</v>
      </c>
      <c r="C231">
        <v>2.81</v>
      </c>
      <c r="D231" s="43">
        <f t="shared" si="55"/>
        <v>3.8232076451564456E-2</v>
      </c>
      <c r="E231" s="44">
        <f>IF(OR($A231="",$B231="",$C231=""),"",A231*'MPTO_working_3-way'!$I230)</f>
        <v>2.6682564364805206</v>
      </c>
      <c r="F231" s="45">
        <f>IF(OR($A231="",$B231="",$C231=""),"",B231*'MPTO_working_3-way'!$I230)</f>
        <v>3.5403713806998351</v>
      </c>
      <c r="G231" s="46">
        <f>IF(OR($A231="",$B231="",$C231=""),"",C231*'MPTO_working_3-way'!$I230)</f>
        <v>2.9174321348288963</v>
      </c>
      <c r="H231" s="44">
        <f>IF(OR($A231="",$B231="",$C231=""),"",'MPTO_working_3-way'!E230)</f>
        <v>2.6570232107790606</v>
      </c>
      <c r="I231" s="45">
        <f>IF(OR($A231="",$B231="",$C231=""),"",'MPTO_working_3-way'!F230)</f>
        <v>3.564921234474884</v>
      </c>
      <c r="J231" s="46">
        <f>IF(OR($A231="",$B231="",$C231=""),"",'MPTO_working_3-way'!G230)</f>
        <v>2.9143655025363913</v>
      </c>
      <c r="K231" s="44">
        <f>IF(OR($A231="",$B231="",$C231=""),"",'OddsRatio_working_3-way'!H230)</f>
        <v>2.6624482902372995</v>
      </c>
      <c r="L231" s="45">
        <f>IF(OR($A231="",$B231="",$C231=""),"",'OddsRatio_working_3-way'!I230)</f>
        <v>3.55191106972732</v>
      </c>
      <c r="M231" s="46">
        <f>IF(OR($A231="",$B231="",$C231=""),"",'OddsRatio_working_3-way'!J230)</f>
        <v>2.9165805129487334</v>
      </c>
      <c r="N231" s="47">
        <f t="shared" si="56"/>
        <v>37.477657181969306</v>
      </c>
      <c r="O231" s="48">
        <f t="shared" si="57"/>
        <v>28.245624327759849</v>
      </c>
      <c r="P231" s="48">
        <f t="shared" si="58"/>
        <v>34.276718490270852</v>
      </c>
      <c r="Q231" t="s">
        <v>290</v>
      </c>
      <c r="R231" t="s">
        <v>467</v>
      </c>
      <c r="S231" t="s">
        <v>468</v>
      </c>
      <c r="T231" s="50">
        <v>100</v>
      </c>
      <c r="U231" s="50">
        <f t="shared" si="59"/>
        <v>61.089494163424128</v>
      </c>
      <c r="V231" s="50">
        <f t="shared" si="60"/>
        <v>70.674486803519059</v>
      </c>
      <c r="W231" s="50">
        <f t="shared" si="61"/>
        <v>64.412811387900362</v>
      </c>
      <c r="X231" s="50">
        <f t="shared" si="62"/>
        <v>64.912701808580579</v>
      </c>
      <c r="Y231" s="50">
        <f t="shared" si="63"/>
        <v>74.497694448675517</v>
      </c>
      <c r="Z231" s="50">
        <f t="shared" si="64"/>
        <v>68.236019033056806</v>
      </c>
      <c r="AA231" s="50">
        <f t="shared" si="65"/>
        <v>-3.823207645156451</v>
      </c>
      <c r="AB231" s="50">
        <f t="shared" si="66"/>
        <v>-3.8232076451564581</v>
      </c>
      <c r="AC231" s="50">
        <f t="shared" si="67"/>
        <v>-3.8232076451564438</v>
      </c>
      <c r="AF231">
        <v>1.98</v>
      </c>
      <c r="AG231">
        <v>1.87</v>
      </c>
      <c r="AH231" s="73" t="s">
        <v>477</v>
      </c>
      <c r="AJ231" t="s">
        <v>454</v>
      </c>
    </row>
    <row r="232" spans="1:36" ht="15" x14ac:dyDescent="0.25">
      <c r="A232">
        <v>2.5499999999999998</v>
      </c>
      <c r="B232">
        <v>3.5</v>
      </c>
      <c r="C232">
        <v>2.77</v>
      </c>
      <c r="D232" s="43">
        <f t="shared" si="55"/>
        <v>3.8881978784293558E-2</v>
      </c>
      <c r="E232" s="44">
        <f>IF(OR($A232="",$B232="",$C232=""),"",A232*'MPTO_working_3-way'!$I231)</f>
        <v>2.6491490458999483</v>
      </c>
      <c r="F232" s="45">
        <f>IF(OR($A232="",$B232="",$C232=""),"",B232*'MPTO_working_3-way'!$I231)</f>
        <v>3.6360869257450275</v>
      </c>
      <c r="G232" s="46">
        <f>IF(OR($A232="",$B232="",$C232=""),"",C232*'MPTO_working_3-way'!$I231)</f>
        <v>2.8777030812324931</v>
      </c>
      <c r="H232" s="44">
        <f>IF(OR($A232="",$B232="",$C232=""),"",'MPTO_working_3-way'!E231)</f>
        <v>2.6371572069869771</v>
      </c>
      <c r="I232" s="45">
        <f>IF(OR($A232="",$B232="",$C232=""),"",'MPTO_working_3-way'!F231)</f>
        <v>3.6663123941816926</v>
      </c>
      <c r="J232" s="46">
        <f>IF(OR($A232="",$B232="",$C232=""),"",'MPTO_working_3-way'!G231)</f>
        <v>2.8731490000484241</v>
      </c>
      <c r="K232" s="44">
        <f>IF(OR($A232="",$B232="",$C232=""),"",'OddsRatio_working_3-way'!H231)</f>
        <v>2.643028582024527</v>
      </c>
      <c r="L232" s="45">
        <f>IF(OR($A232="",$B232="",$C232=""),"",'OddsRatio_working_3-way'!I231)</f>
        <v>3.6500461000395608</v>
      </c>
      <c r="M232" s="46">
        <f>IF(OR($A232="",$B232="",$C232=""),"",'OddsRatio_working_3-way'!J231)</f>
        <v>2.8762326388280077</v>
      </c>
      <c r="N232" s="47">
        <f t="shared" si="56"/>
        <v>37.74797048688847</v>
      </c>
      <c r="O232" s="48">
        <f t="shared" si="57"/>
        <v>27.502092783304455</v>
      </c>
      <c r="P232" s="48">
        <f t="shared" si="58"/>
        <v>34.749936729807075</v>
      </c>
      <c r="Q232" t="s">
        <v>292</v>
      </c>
      <c r="R232" t="s">
        <v>291</v>
      </c>
      <c r="S232" t="s">
        <v>468</v>
      </c>
      <c r="T232" s="50">
        <v>100</v>
      </c>
      <c r="U232" s="50">
        <f t="shared" si="59"/>
        <v>60.784313725490193</v>
      </c>
      <c r="V232" s="50">
        <f t="shared" si="60"/>
        <v>71.428571428571431</v>
      </c>
      <c r="W232" s="50">
        <f t="shared" si="61"/>
        <v>63.898916967509031</v>
      </c>
      <c r="X232" s="50">
        <f t="shared" si="62"/>
        <v>64.672511603919546</v>
      </c>
      <c r="Y232" s="50">
        <f t="shared" si="63"/>
        <v>75.316769307000783</v>
      </c>
      <c r="Z232" s="50">
        <f t="shared" si="64"/>
        <v>67.787114845938376</v>
      </c>
      <c r="AA232" s="50">
        <f t="shared" si="65"/>
        <v>-3.8881978784293523</v>
      </c>
      <c r="AB232" s="50">
        <f t="shared" si="66"/>
        <v>-3.8881978784293523</v>
      </c>
      <c r="AC232" s="50">
        <f t="shared" si="67"/>
        <v>-3.8881978784293452</v>
      </c>
      <c r="AF232">
        <v>1.93</v>
      </c>
      <c r="AG232">
        <v>1.92</v>
      </c>
      <c r="AH232" s="73" t="s">
        <v>474</v>
      </c>
      <c r="AJ232" t="s">
        <v>454</v>
      </c>
    </row>
    <row r="233" spans="1:36" ht="15" x14ac:dyDescent="0.25">
      <c r="A233">
        <v>2.4900000000000002</v>
      </c>
      <c r="B233">
        <v>3.17</v>
      </c>
      <c r="C233">
        <v>3.11</v>
      </c>
      <c r="D233" s="43">
        <f t="shared" si="55"/>
        <v>3.8607247312151038E-2</v>
      </c>
      <c r="E233" s="44">
        <f>IF(OR($A233="",$B233="",$C233=""),"",A233*'MPTO_working_3-way'!$I232)</f>
        <v>2.5861320458072563</v>
      </c>
      <c r="F233" s="45">
        <f>IF(OR($A233="",$B233="",$C233=""),"",B233*'MPTO_working_3-way'!$I232)</f>
        <v>3.2923849739795186</v>
      </c>
      <c r="G233" s="46">
        <f>IF(OR($A233="",$B233="",$C233=""),"",C233*'MPTO_working_3-way'!$I232)</f>
        <v>3.2300685391407895</v>
      </c>
      <c r="H233" s="44">
        <f>IF(OR($A233="",$B233="",$C233=""),"",'MPTO_working_3-way'!E232)</f>
        <v>2.5724310188465891</v>
      </c>
      <c r="I233" s="45">
        <f>IF(OR($A233="",$B233="",$C233=""),"",'MPTO_working_3-way'!F232)</f>
        <v>3.3048201076262771</v>
      </c>
      <c r="J233" s="46">
        <f>IF(OR($A233="",$B233="",$C233=""),"",'MPTO_working_3-way'!G232)</f>
        <v>3.2396604317855711</v>
      </c>
      <c r="K233" s="44">
        <f>IF(OR($A233="",$B233="",$C233=""),"",'OddsRatio_working_3-way'!H232)</f>
        <v>2.5786016003041574</v>
      </c>
      <c r="L233" s="45">
        <f>IF(OR($A233="",$B233="",$C233=""),"",'OddsRatio_working_3-way'!I232)</f>
        <v>3.2990372299731687</v>
      </c>
      <c r="M233" s="46">
        <f>IF(OR($A233="",$B233="",$C233=""),"",'OddsRatio_working_3-way'!J232)</f>
        <v>3.2354693802964904</v>
      </c>
      <c r="N233" s="47">
        <f t="shared" si="56"/>
        <v>38.667785800854261</v>
      </c>
      <c r="O233" s="48">
        <f t="shared" si="57"/>
        <v>30.373118815182053</v>
      </c>
      <c r="P233" s="48">
        <f t="shared" si="58"/>
        <v>30.959095383963703</v>
      </c>
      <c r="Q233" t="s">
        <v>294</v>
      </c>
      <c r="R233" t="s">
        <v>286</v>
      </c>
      <c r="S233" t="s">
        <v>468</v>
      </c>
      <c r="T233" s="50">
        <v>100</v>
      </c>
      <c r="U233" s="50">
        <f t="shared" si="59"/>
        <v>59.839357429718881</v>
      </c>
      <c r="V233" s="50">
        <f t="shared" si="60"/>
        <v>68.454258675078862</v>
      </c>
      <c r="W233" s="50">
        <f t="shared" si="61"/>
        <v>67.845659163987136</v>
      </c>
      <c r="X233" s="50">
        <f t="shared" si="62"/>
        <v>63.700082160933988</v>
      </c>
      <c r="Y233" s="50">
        <f t="shared" si="63"/>
        <v>72.31498340629399</v>
      </c>
      <c r="Z233" s="50">
        <f t="shared" si="64"/>
        <v>71.706383895202251</v>
      </c>
      <c r="AA233" s="50">
        <f t="shared" si="65"/>
        <v>-3.8607247312151074</v>
      </c>
      <c r="AB233" s="50">
        <f t="shared" si="66"/>
        <v>-3.8607247312151287</v>
      </c>
      <c r="AC233" s="50">
        <f t="shared" si="67"/>
        <v>-3.8607247312151145</v>
      </c>
      <c r="AF233">
        <v>2.4</v>
      </c>
      <c r="AG233">
        <v>1.6</v>
      </c>
      <c r="AH233" s="73" t="s">
        <v>478</v>
      </c>
      <c r="AJ233" t="s">
        <v>454</v>
      </c>
    </row>
    <row r="234" spans="1:36" ht="15" x14ac:dyDescent="0.25">
      <c r="A234">
        <v>2.0099999999999998</v>
      </c>
      <c r="B234">
        <v>3.53</v>
      </c>
      <c r="C234">
        <v>3.86</v>
      </c>
      <c r="D234" s="43">
        <f t="shared" si="55"/>
        <v>3.9865914304068717E-2</v>
      </c>
      <c r="E234" s="44">
        <f>IF(OR($A234="",$B234="",$C234=""),"",A234*'MPTO_working_3-way'!$I233)</f>
        <v>2.0901304877511779</v>
      </c>
      <c r="F234" s="45">
        <f>IF(OR($A234="",$B234="",$C234=""),"",B234*'MPTO_working_3-way'!$I233)</f>
        <v>3.6707266774933625</v>
      </c>
      <c r="G234" s="46">
        <f>IF(OR($A234="",$B234="",$C234=""),"",C234*'MPTO_working_3-way'!$I233)</f>
        <v>4.0138824292137052</v>
      </c>
      <c r="H234" s="44">
        <f>IF(OR($A234="",$B234="",$C234=""),"",'MPTO_working_3-way'!E233)</f>
        <v>2.0651607802006948</v>
      </c>
      <c r="I234" s="45">
        <f>IF(OR($A234="",$B234="",$C234=""),"",'MPTO_working_3-way'!F233)</f>
        <v>3.7037382598722921</v>
      </c>
      <c r="J234" s="46">
        <f>IF(OR($A234="",$B234="",$C234=""),"",'MPTO_working_3-way'!G233)</f>
        <v>4.0687005058616759</v>
      </c>
      <c r="K234" s="44">
        <f>IF(OR($A234="",$B234="",$C234=""),"",'OddsRatio_working_3-way'!H233)</f>
        <v>2.074999370187022</v>
      </c>
      <c r="L234" s="45">
        <f>IF(OR($A234="",$B234="",$C234=""),"",'OddsRatio_working_3-way'!I233)</f>
        <v>3.692820204527886</v>
      </c>
      <c r="M234" s="46">
        <f>IF(OR($A234="",$B234="",$C234=""),"",'OddsRatio_working_3-way'!J233)</f>
        <v>4.0440576225097846</v>
      </c>
      <c r="N234" s="47">
        <f t="shared" si="56"/>
        <v>47.843902850100243</v>
      </c>
      <c r="O234" s="48">
        <f t="shared" si="57"/>
        <v>27.242562246091072</v>
      </c>
      <c r="P234" s="48">
        <f t="shared" si="58"/>
        <v>24.913534903808674</v>
      </c>
      <c r="Q234" t="s">
        <v>280</v>
      </c>
      <c r="R234" t="s">
        <v>289</v>
      </c>
      <c r="S234" t="s">
        <v>468</v>
      </c>
      <c r="T234" s="50">
        <v>100</v>
      </c>
      <c r="U234" s="50">
        <f t="shared" si="59"/>
        <v>50.248756218905463</v>
      </c>
      <c r="V234" s="50">
        <f t="shared" si="60"/>
        <v>71.671388101982998</v>
      </c>
      <c r="W234" s="50">
        <f t="shared" si="61"/>
        <v>74.093264248704671</v>
      </c>
      <c r="X234" s="50">
        <f t="shared" si="62"/>
        <v>54.235347649312338</v>
      </c>
      <c r="Y234" s="50">
        <f t="shared" si="63"/>
        <v>75.657979532389874</v>
      </c>
      <c r="Z234" s="50">
        <f t="shared" si="64"/>
        <v>78.079855679111532</v>
      </c>
      <c r="AA234" s="50">
        <f t="shared" si="65"/>
        <v>-3.9865914304068752</v>
      </c>
      <c r="AB234" s="50">
        <f t="shared" si="66"/>
        <v>-3.9865914304068752</v>
      </c>
      <c r="AC234" s="50">
        <f t="shared" si="67"/>
        <v>-3.986591430406861</v>
      </c>
      <c r="AF234">
        <v>2.14</v>
      </c>
      <c r="AG234">
        <v>1.74</v>
      </c>
      <c r="AH234" s="73" t="s">
        <v>485</v>
      </c>
      <c r="AJ234" t="s">
        <v>454</v>
      </c>
    </row>
    <row r="235" spans="1:36" ht="15" x14ac:dyDescent="0.25">
      <c r="A235">
        <v>2</v>
      </c>
      <c r="B235">
        <v>3.76</v>
      </c>
      <c r="C235">
        <v>3.65</v>
      </c>
      <c r="D235" s="43">
        <f t="shared" si="55"/>
        <v>3.9930049548236646E-2</v>
      </c>
      <c r="E235" s="44">
        <f>IF(OR($A235="",$B235="",$C235=""),"",A235*'MPTO_working_3-way'!$I234)</f>
        <v>2.0798600990964733</v>
      </c>
      <c r="F235" s="45">
        <f>IF(OR($A235="",$B235="",$C235=""),"",B235*'MPTO_working_3-way'!$I234)</f>
        <v>3.9101369863013695</v>
      </c>
      <c r="G235" s="46">
        <f>IF(OR($A235="",$B235="",$C235=""),"",C235*'MPTO_working_3-way'!$I234)</f>
        <v>3.7957446808510635</v>
      </c>
      <c r="H235" s="44">
        <f>IF(OR($A235="",$B235="",$C235=""),"",'MPTO_working_3-way'!E234)</f>
        <v>2.0546960774528396</v>
      </c>
      <c r="I235" s="45">
        <f>IF(OR($A235="",$B235="",$C235=""),"",'MPTO_working_3-way'!F234)</f>
        <v>3.9580849836569887</v>
      </c>
      <c r="J235" s="46">
        <f>IF(OR($A235="",$B235="",$C235=""),"",'MPTO_working_3-way'!G234)</f>
        <v>3.8363771897130072</v>
      </c>
      <c r="K235" s="44">
        <f>IF(OR($A235="",$B235="",$C235=""),"",'OddsRatio_working_3-way'!H234)</f>
        <v>2.0645508905199397</v>
      </c>
      <c r="L235" s="45">
        <f>IF(OR($A235="",$B235="",$C235=""),"",'OddsRatio_working_3-way'!I234)</f>
        <v>3.9381604578350338</v>
      </c>
      <c r="M235" s="46">
        <f>IF(OR($A235="",$B235="",$C235=""),"",'OddsRatio_working_3-way'!J234)</f>
        <v>3.82105985987784</v>
      </c>
      <c r="N235" s="47">
        <f t="shared" si="56"/>
        <v>48.080156950672645</v>
      </c>
      <c r="O235" s="48">
        <f t="shared" si="57"/>
        <v>25.574551569506728</v>
      </c>
      <c r="P235" s="48">
        <f t="shared" si="58"/>
        <v>26.345291479820631</v>
      </c>
      <c r="Q235" t="s">
        <v>296</v>
      </c>
      <c r="R235" t="s">
        <v>301</v>
      </c>
      <c r="S235" t="s">
        <v>468</v>
      </c>
      <c r="T235" s="50">
        <v>100</v>
      </c>
      <c r="U235" s="50">
        <f t="shared" si="59"/>
        <v>50</v>
      </c>
      <c r="V235" s="50">
        <f t="shared" si="60"/>
        <v>73.40425531914893</v>
      </c>
      <c r="W235" s="50">
        <f t="shared" si="61"/>
        <v>72.602739726027394</v>
      </c>
      <c r="X235" s="50">
        <f t="shared" si="62"/>
        <v>53.993004954823661</v>
      </c>
      <c r="Y235" s="50">
        <f t="shared" si="63"/>
        <v>77.397260273972606</v>
      </c>
      <c r="Z235" s="50">
        <f t="shared" si="64"/>
        <v>76.59574468085107</v>
      </c>
      <c r="AA235" s="50">
        <f t="shared" si="65"/>
        <v>-3.993004954823661</v>
      </c>
      <c r="AB235" s="50">
        <f t="shared" si="66"/>
        <v>-3.9930049548236752</v>
      </c>
      <c r="AC235" s="50">
        <f t="shared" si="67"/>
        <v>-3.9930049548236752</v>
      </c>
      <c r="AF235">
        <v>2.15</v>
      </c>
      <c r="AG235">
        <v>1.73</v>
      </c>
      <c r="AH235" s="73" t="s">
        <v>474</v>
      </c>
      <c r="AJ235" t="s">
        <v>449</v>
      </c>
    </row>
    <row r="236" spans="1:36" ht="15" x14ac:dyDescent="0.25">
      <c r="A236">
        <v>2.91</v>
      </c>
      <c r="B236">
        <v>3.4</v>
      </c>
      <c r="C236">
        <v>2.5</v>
      </c>
      <c r="D236" s="43">
        <f t="shared" si="55"/>
        <v>3.7760258742672193E-2</v>
      </c>
      <c r="E236" s="44">
        <f>IF(OR($A236="",$B236="",$C236=""),"",A236*'MPTO_working_3-way'!$I235)</f>
        <v>3.0198823529411762</v>
      </c>
      <c r="F236" s="45">
        <f>IF(OR($A236="",$B236="",$C236=""),"",B236*'MPTO_working_3-way'!$I235)</f>
        <v>3.5283848797250852</v>
      </c>
      <c r="G236" s="46">
        <f>IF(OR($A236="",$B236="",$C236=""),"",C236*'MPTO_working_3-way'!$I235)</f>
        <v>2.5944006468566805</v>
      </c>
      <c r="H236" s="44">
        <f>IF(OR($A236="",$B236="",$C236=""),"",'MPTO_working_3-way'!E235)</f>
        <v>3.020638280550354</v>
      </c>
      <c r="I236" s="45">
        <f>IF(OR($A236="",$B236="",$C236=""),"",'MPTO_working_3-way'!F235)</f>
        <v>3.5520080417404616</v>
      </c>
      <c r="J236" s="46">
        <f>IF(OR($A236="",$B236="",$C236=""),"",'MPTO_working_3-way'!G235)</f>
        <v>2.5812230416028936</v>
      </c>
      <c r="K236" s="44">
        <f>IF(OR($A236="",$B236="",$C236=""),"",'OddsRatio_working_3-way'!H235)</f>
        <v>3.0212023109120931</v>
      </c>
      <c r="L236" s="45">
        <f>IF(OR($A236="",$B236="",$C236=""),"",'OddsRatio_working_3-way'!I235)</f>
        <v>3.5397306524549852</v>
      </c>
      <c r="M236" s="46">
        <f>IF(OR($A236="",$B236="",$C236=""),"",'OddsRatio_working_3-way'!J235)</f>
        <v>2.587331657784365</v>
      </c>
      <c r="N236" s="47">
        <f t="shared" si="56"/>
        <v>33.113872764813593</v>
      </c>
      <c r="O236" s="48">
        <f t="shared" si="57"/>
        <v>28.341579336943401</v>
      </c>
      <c r="P236" s="48">
        <f t="shared" si="58"/>
        <v>38.544547898243017</v>
      </c>
      <c r="Q236" t="s">
        <v>297</v>
      </c>
      <c r="R236" t="s">
        <v>304</v>
      </c>
      <c r="S236" t="s">
        <v>468</v>
      </c>
      <c r="T236" s="50">
        <v>100</v>
      </c>
      <c r="U236" s="50">
        <f t="shared" si="59"/>
        <v>65.635738831615114</v>
      </c>
      <c r="V236" s="50">
        <f t="shared" si="60"/>
        <v>70.588235294117652</v>
      </c>
      <c r="W236" s="50">
        <f t="shared" si="61"/>
        <v>60</v>
      </c>
      <c r="X236" s="50">
        <f t="shared" si="62"/>
        <v>69.411764705882348</v>
      </c>
      <c r="Y236" s="50">
        <f t="shared" si="63"/>
        <v>74.364261168384886</v>
      </c>
      <c r="Z236" s="50">
        <f t="shared" si="64"/>
        <v>63.776025874267226</v>
      </c>
      <c r="AA236" s="50">
        <f t="shared" si="65"/>
        <v>-3.7760258742672335</v>
      </c>
      <c r="AB236" s="50">
        <f t="shared" si="66"/>
        <v>-3.7760258742672335</v>
      </c>
      <c r="AC236" s="50">
        <f t="shared" si="67"/>
        <v>-3.7760258742672264</v>
      </c>
      <c r="AF236">
        <v>2.15</v>
      </c>
      <c r="AG236">
        <v>1.73</v>
      </c>
      <c r="AH236" s="73" t="s">
        <v>478</v>
      </c>
      <c r="AJ236" t="s">
        <v>449</v>
      </c>
    </row>
    <row r="237" spans="1:36" ht="15" x14ac:dyDescent="0.25">
      <c r="A237">
        <v>1.74</v>
      </c>
      <c r="B237">
        <v>3.63</v>
      </c>
      <c r="C237">
        <v>5.22</v>
      </c>
      <c r="D237" s="43">
        <f t="shared" si="55"/>
        <v>4.1765618568126328E-2</v>
      </c>
      <c r="E237" s="44">
        <f>IF(OR($A237="",$B237="",$C237=""),"",A237*'MPTO_working_3-way'!$I236)</f>
        <v>1.8126721763085398</v>
      </c>
      <c r="F237" s="45">
        <f>IF(OR($A237="",$B237="",$C237=""),"",B237*'MPTO_working_3-way'!$I236)</f>
        <v>3.7816091954022983</v>
      </c>
      <c r="G237" s="46">
        <f>IF(OR($A237="",$B237="",$C237=""),"",C237*'MPTO_working_3-way'!$I236)</f>
        <v>5.438016528925619</v>
      </c>
      <c r="H237" s="44">
        <f>IF(OR($A237="",$B237="",$C237=""),"",'MPTO_working_3-way'!E236)</f>
        <v>1.7831962507763826</v>
      </c>
      <c r="I237" s="45">
        <f>IF(OR($A237="",$B237="",$C237=""),"",'MPTO_working_3-way'!F236)</f>
        <v>3.8232113312618536</v>
      </c>
      <c r="J237" s="46">
        <f>IF(OR($A237="",$B237="",$C237=""),"",'MPTO_working_3-way'!G236)</f>
        <v>5.6290772978432644</v>
      </c>
      <c r="K237" s="44">
        <f>IF(OR($A237="",$B237="",$C237=""),"",'OddsRatio_working_3-way'!H236)</f>
        <v>1.7939477359313092</v>
      </c>
      <c r="L237" s="45">
        <f>IF(OR($A237="",$B237="",$C237=""),"",'OddsRatio_working_3-way'!I236)</f>
        <v>3.8217331695937062</v>
      </c>
      <c r="M237" s="46">
        <f>IF(OR($A237="",$B237="",$C237=""),"",'OddsRatio_working_3-way'!J236)</f>
        <v>5.5276478995001694</v>
      </c>
      <c r="N237" s="47">
        <f t="shared" si="56"/>
        <v>55.167173252279646</v>
      </c>
      <c r="O237" s="48">
        <f t="shared" si="57"/>
        <v>26.443768996960486</v>
      </c>
      <c r="P237" s="48">
        <f t="shared" si="58"/>
        <v>18.389057750759882</v>
      </c>
      <c r="Q237" t="s">
        <v>298</v>
      </c>
      <c r="R237" t="s">
        <v>305</v>
      </c>
      <c r="S237" t="s">
        <v>468</v>
      </c>
      <c r="T237" s="50">
        <v>100</v>
      </c>
      <c r="U237" s="50">
        <f t="shared" si="59"/>
        <v>42.528735632183903</v>
      </c>
      <c r="V237" s="50">
        <f t="shared" si="60"/>
        <v>72.451790633608823</v>
      </c>
      <c r="W237" s="50">
        <f t="shared" si="61"/>
        <v>80.842911877394641</v>
      </c>
      <c r="X237" s="50">
        <f t="shared" si="62"/>
        <v>46.70529748899655</v>
      </c>
      <c r="Y237" s="50">
        <f t="shared" si="63"/>
        <v>76.628352490421463</v>
      </c>
      <c r="Z237" s="50">
        <f t="shared" si="64"/>
        <v>85.019473734207267</v>
      </c>
      <c r="AA237" s="50">
        <f t="shared" si="65"/>
        <v>-4.176561856812647</v>
      </c>
      <c r="AB237" s="50">
        <f t="shared" si="66"/>
        <v>-4.1765618568126399</v>
      </c>
      <c r="AC237" s="50">
        <f t="shared" si="67"/>
        <v>-4.1765618568126257</v>
      </c>
      <c r="AF237">
        <v>2.0699999999999998</v>
      </c>
      <c r="AG237">
        <v>1.79</v>
      </c>
      <c r="AH237" s="73" t="s">
        <v>473</v>
      </c>
      <c r="AJ237" t="s">
        <v>449</v>
      </c>
    </row>
    <row r="238" spans="1:36" ht="15" x14ac:dyDescent="0.25">
      <c r="A238">
        <v>3.73</v>
      </c>
      <c r="B238">
        <v>3.66</v>
      </c>
      <c r="C238">
        <v>2.0099999999999998</v>
      </c>
      <c r="D238" s="43">
        <f t="shared" si="55"/>
        <v>3.8832996272100573E-2</v>
      </c>
      <c r="E238" s="44">
        <f>IF(OR($A238="",$B238="",$C238=""),"",A238*'MPTO_working_3-way'!$I237)</f>
        <v>3.8748470760949352</v>
      </c>
      <c r="F238" s="45">
        <f>IF(OR($A238="",$B238="",$C238=""),"",B238*'MPTO_working_3-way'!$I237)</f>
        <v>3.8021287663558883</v>
      </c>
      <c r="G238" s="46">
        <f>IF(OR($A238="",$B238="",$C238=""),"",C238*'MPTO_working_3-way'!$I237)</f>
        <v>2.0880543225069221</v>
      </c>
      <c r="H238" s="44">
        <f>IF(OR($A238="",$B238="",$C238=""),"",'MPTO_working_3-way'!E237)</f>
        <v>3.9192296518727807</v>
      </c>
      <c r="I238" s="45">
        <f>IF(OR($A238="",$B238="",$C238=""),"",'MPTO_working_3-way'!F237)</f>
        <v>3.8420205468807103</v>
      </c>
      <c r="J238" s="46">
        <f>IF(OR($A238="",$B238="",$C238=""),"",'MPTO_working_3-way'!G237)</f>
        <v>2.0636933966457303</v>
      </c>
      <c r="K238" s="44">
        <f>IF(OR($A238="",$B238="",$C238=""),"",'OddsRatio_working_3-way'!H237)</f>
        <v>3.9010154554462781</v>
      </c>
      <c r="L238" s="45">
        <f>IF(OR($A238="",$B238="",$C238=""),"",'OddsRatio_working_3-way'!I237)</f>
        <v>3.8266304437681695</v>
      </c>
      <c r="M238" s="46">
        <f>IF(OR($A238="",$B238="",$C238=""),"",'OddsRatio_working_3-way'!J237)</f>
        <v>2.0732694542127255</v>
      </c>
      <c r="N238" s="47">
        <f t="shared" si="56"/>
        <v>25.807470084930383</v>
      </c>
      <c r="O238" s="48">
        <f t="shared" si="57"/>
        <v>26.301055578358014</v>
      </c>
      <c r="P238" s="48">
        <f t="shared" si="58"/>
        <v>47.891474336711603</v>
      </c>
      <c r="Q238" t="s">
        <v>245</v>
      </c>
      <c r="R238" t="s">
        <v>307</v>
      </c>
      <c r="S238" t="s">
        <v>468</v>
      </c>
      <c r="T238" s="50">
        <v>100</v>
      </c>
      <c r="U238" s="50">
        <f t="shared" si="59"/>
        <v>73.190348525469176</v>
      </c>
      <c r="V238" s="50">
        <f t="shared" si="60"/>
        <v>72.67759562841529</v>
      </c>
      <c r="W238" s="50">
        <f t="shared" si="61"/>
        <v>50.248756218905463</v>
      </c>
      <c r="X238" s="50">
        <f t="shared" si="62"/>
        <v>77.073648152679226</v>
      </c>
      <c r="Y238" s="50">
        <f t="shared" si="63"/>
        <v>76.560895255625368</v>
      </c>
      <c r="Z238" s="50">
        <f t="shared" si="64"/>
        <v>54.132055846115534</v>
      </c>
      <c r="AA238" s="50">
        <f t="shared" si="65"/>
        <v>-3.8832996272100502</v>
      </c>
      <c r="AB238" s="50">
        <f t="shared" si="66"/>
        <v>-3.8832996272100786</v>
      </c>
      <c r="AC238" s="50">
        <f t="shared" si="67"/>
        <v>-3.8832996272100715</v>
      </c>
      <c r="AF238">
        <v>2.06</v>
      </c>
      <c r="AG238">
        <v>1.81</v>
      </c>
      <c r="AH238" s="73" t="s">
        <v>479</v>
      </c>
      <c r="AJ238" t="s">
        <v>449</v>
      </c>
    </row>
    <row r="239" spans="1:36" ht="15" x14ac:dyDescent="0.25">
      <c r="A239">
        <v>3.57</v>
      </c>
      <c r="B239">
        <v>3.42</v>
      </c>
      <c r="C239">
        <v>2.14</v>
      </c>
      <c r="D239" s="43">
        <f t="shared" si="55"/>
        <v>3.9799425262808885E-2</v>
      </c>
      <c r="E239" s="44">
        <f>IF(OR($A239="",$B239="",$C239=""),"",A239*'MPTO_working_3-way'!$I238)</f>
        <v>3.7120839481882277</v>
      </c>
      <c r="F239" s="45">
        <f>IF(OR($A239="",$B239="",$C239=""),"",B239*'MPTO_working_3-way'!$I238)</f>
        <v>3.5561140343988065</v>
      </c>
      <c r="G239" s="46">
        <f>IF(OR($A239="",$B239="",$C239=""),"",C239*'MPTO_working_3-way'!$I238)</f>
        <v>2.225170770062411</v>
      </c>
      <c r="H239" s="44">
        <f>IF(OR($A239="",$B239="",$C239=""),"",'MPTO_working_3-way'!E238)</f>
        <v>3.7474858623682836</v>
      </c>
      <c r="I239" s="45">
        <f>IF(OR($A239="",$B239="",$C239=""),"",'MPTO_working_3-way'!F238)</f>
        <v>3.5825448789635019</v>
      </c>
      <c r="J239" s="46">
        <f>IF(OR($A239="",$B239="",$C239=""),"",'MPTO_working_3-way'!G238)</f>
        <v>2.2025304035178288</v>
      </c>
      <c r="K239" s="44">
        <f>IF(OR($A239="",$B239="",$C239=""),"",'OddsRatio_working_3-way'!H238)</f>
        <v>3.7318880677288062</v>
      </c>
      <c r="L239" s="45">
        <f>IF(OR($A239="",$B239="",$C239=""),"",'OddsRatio_working_3-way'!I238)</f>
        <v>3.5724393478224554</v>
      </c>
      <c r="M239" s="46">
        <f>IF(OR($A239="",$B239="",$C239=""),"",'OddsRatio_working_3-way'!J238)</f>
        <v>2.2118102712882641</v>
      </c>
      <c r="N239" s="47">
        <f t="shared" si="56"/>
        <v>26.939045936395761</v>
      </c>
      <c r="O239" s="48">
        <f t="shared" si="57"/>
        <v>28.120583038869256</v>
      </c>
      <c r="P239" s="48">
        <f t="shared" si="58"/>
        <v>44.940371024734979</v>
      </c>
      <c r="Q239" t="s">
        <v>300</v>
      </c>
      <c r="R239" t="s">
        <v>303</v>
      </c>
      <c r="S239" t="s">
        <v>468</v>
      </c>
      <c r="T239" s="50">
        <v>100</v>
      </c>
      <c r="U239" s="50">
        <f t="shared" si="59"/>
        <v>71.988795518207283</v>
      </c>
      <c r="V239" s="50">
        <f t="shared" si="60"/>
        <v>70.760233918128648</v>
      </c>
      <c r="W239" s="50">
        <f t="shared" si="61"/>
        <v>53.271028037383175</v>
      </c>
      <c r="X239" s="50">
        <f t="shared" si="62"/>
        <v>75.968738044488163</v>
      </c>
      <c r="Y239" s="50">
        <f t="shared" si="63"/>
        <v>74.740176444409528</v>
      </c>
      <c r="Z239" s="50">
        <f t="shared" si="64"/>
        <v>57.250970563664062</v>
      </c>
      <c r="AA239" s="50">
        <f t="shared" si="65"/>
        <v>-3.9799425262808796</v>
      </c>
      <c r="AB239" s="50">
        <f t="shared" si="66"/>
        <v>-3.9799425262808796</v>
      </c>
      <c r="AC239" s="50">
        <f t="shared" si="67"/>
        <v>-3.9799425262808867</v>
      </c>
      <c r="AF239">
        <v>2.08</v>
      </c>
      <c r="AG239">
        <v>1.78</v>
      </c>
      <c r="AH239" s="73" t="s">
        <v>478</v>
      </c>
      <c r="AJ239" t="s">
        <v>449</v>
      </c>
    </row>
    <row r="240" spans="1:36" ht="15" x14ac:dyDescent="0.25">
      <c r="A240">
        <v>2.1800000000000002</v>
      </c>
      <c r="B240">
        <v>3.35</v>
      </c>
      <c r="C240">
        <v>3.54</v>
      </c>
      <c r="D240" s="43">
        <f t="shared" si="55"/>
        <v>3.9708934723057032E-2</v>
      </c>
      <c r="E240" s="44">
        <f>IF(OR($A240="",$B240="",$C240=""),"",A240*'MPTO_working_3-way'!$I239)</f>
        <v>2.2665654776962647</v>
      </c>
      <c r="F240" s="45">
        <f>IF(OR($A240="",$B240="",$C240=""),"",B240*'MPTO_working_3-way'!$I239)</f>
        <v>3.483024931322241</v>
      </c>
      <c r="G240" s="46">
        <f>IF(OR($A240="",$B240="",$C240=""),"",C240*'MPTO_working_3-way'!$I239)</f>
        <v>3.6805696289196219</v>
      </c>
      <c r="H240" s="44">
        <f>IF(OR($A240="",$B240="",$C240=""),"",'MPTO_working_3-way'!E239)</f>
        <v>2.2447732907443676</v>
      </c>
      <c r="I240" s="45">
        <f>IF(OR($A240="",$B240="",$C240=""),"",'MPTO_working_3-way'!F239)</f>
        <v>3.5054368312435424</v>
      </c>
      <c r="J240" s="46">
        <f>IF(OR($A240="",$B240="",$C240=""),"",'MPTO_working_3-way'!G239)</f>
        <v>3.7140264394643916</v>
      </c>
      <c r="K240" s="44">
        <f>IF(OR($A240="",$B240="",$C240=""),"",'OddsRatio_working_3-way'!H239)</f>
        <v>2.2538199349823747</v>
      </c>
      <c r="L240" s="45">
        <f>IF(OR($A240="",$B240="",$C240=""),"",'OddsRatio_working_3-way'!I239)</f>
        <v>3.4970142772954076</v>
      </c>
      <c r="M240" s="46">
        <f>IF(OR($A240="",$B240="",$C240=""),"",'OddsRatio_working_3-way'!J239)</f>
        <v>3.6989005380129085</v>
      </c>
      <c r="N240" s="47">
        <f t="shared" si="56"/>
        <v>44.119616655257595</v>
      </c>
      <c r="O240" s="48">
        <f t="shared" si="57"/>
        <v>28.710675912973606</v>
      </c>
      <c r="P240" s="48">
        <f t="shared" si="58"/>
        <v>27.169707431768803</v>
      </c>
      <c r="Q240" t="s">
        <v>302</v>
      </c>
      <c r="R240" t="s">
        <v>246</v>
      </c>
      <c r="S240" t="s">
        <v>468</v>
      </c>
      <c r="T240" s="50">
        <v>100</v>
      </c>
      <c r="U240" s="50">
        <f t="shared" si="59"/>
        <v>54.128440366972484</v>
      </c>
      <c r="V240" s="50">
        <f t="shared" si="60"/>
        <v>70.149253731343279</v>
      </c>
      <c r="W240" s="50">
        <f t="shared" si="61"/>
        <v>71.751412429378533</v>
      </c>
      <c r="X240" s="50">
        <f t="shared" si="62"/>
        <v>58.099333839278188</v>
      </c>
      <c r="Y240" s="50">
        <f t="shared" si="63"/>
        <v>74.120147203648983</v>
      </c>
      <c r="Z240" s="50">
        <f t="shared" si="64"/>
        <v>75.722305901684223</v>
      </c>
      <c r="AA240" s="50">
        <f t="shared" si="65"/>
        <v>-3.9708934723057041</v>
      </c>
      <c r="AB240" s="50">
        <f t="shared" si="66"/>
        <v>-3.9708934723057041</v>
      </c>
      <c r="AC240" s="50">
        <f t="shared" si="67"/>
        <v>-3.9708934723056899</v>
      </c>
      <c r="AF240">
        <v>2.15</v>
      </c>
      <c r="AG240">
        <v>1.73</v>
      </c>
      <c r="AH240" s="73" t="s">
        <v>478</v>
      </c>
      <c r="AJ240" t="s">
        <v>449</v>
      </c>
    </row>
    <row r="241" spans="1:36" ht="15" x14ac:dyDescent="0.25">
      <c r="A241">
        <v>2.92</v>
      </c>
      <c r="B241">
        <v>3.43</v>
      </c>
      <c r="C241">
        <v>2.4700000000000002</v>
      </c>
      <c r="D241" s="43">
        <f t="shared" si="55"/>
        <v>3.8869242524172343E-2</v>
      </c>
      <c r="E241" s="44">
        <f>IF(OR($A241="",$B241="",$C241=""),"",A241*'MPTO_working_3-way'!$I240)</f>
        <v>3.0334981881705834</v>
      </c>
      <c r="F241" s="45">
        <f>IF(OR($A241="",$B241="",$C241=""),"",B241*'MPTO_working_3-way'!$I240)</f>
        <v>3.5633215018579114</v>
      </c>
      <c r="G241" s="46">
        <f>IF(OR($A241="",$B241="",$C241=""),"",C241*'MPTO_working_3-way'!$I240)</f>
        <v>2.5660070290347057</v>
      </c>
      <c r="H241" s="44">
        <f>IF(OR($A241="",$B241="",$C241=""),"",'MPTO_working_3-way'!E240)</f>
        <v>3.0348153478026254</v>
      </c>
      <c r="I241" s="45">
        <f>IF(OR($A241="",$B241="",$C241=""),"",'MPTO_working_3-way'!F240)</f>
        <v>3.5895200688423938</v>
      </c>
      <c r="J241" s="46">
        <f>IF(OR($A241="",$B241="",$C241=""),"",'MPTO_working_3-way'!G240)</f>
        <v>2.5516590687672696</v>
      </c>
      <c r="K241" s="44">
        <f>IF(OR($A241="",$B241="",$C241=""),"",'OddsRatio_working_3-way'!H240)</f>
        <v>3.0352774417058108</v>
      </c>
      <c r="L241" s="45">
        <f>IF(OR($A241="",$B241="",$C241=""),"",'OddsRatio_working_3-way'!I240)</f>
        <v>3.5758980121589161</v>
      </c>
      <c r="M241" s="46">
        <f>IF(OR($A241="",$B241="",$C241=""),"",'OddsRatio_working_3-way'!J240)</f>
        <v>2.5582592913060109</v>
      </c>
      <c r="N241" s="47">
        <f t="shared" si="56"/>
        <v>32.965241380383738</v>
      </c>
      <c r="O241" s="48">
        <f t="shared" si="57"/>
        <v>28.063704032280029</v>
      </c>
      <c r="P241" s="48">
        <f t="shared" si="58"/>
        <v>38.971054587336241</v>
      </c>
      <c r="Q241" t="s">
        <v>306</v>
      </c>
      <c r="R241" t="s">
        <v>299</v>
      </c>
      <c r="S241" t="s">
        <v>468</v>
      </c>
      <c r="T241" s="50">
        <v>100</v>
      </c>
      <c r="U241" s="50">
        <f t="shared" si="59"/>
        <v>65.753424657534239</v>
      </c>
      <c r="V241" s="50">
        <f t="shared" si="60"/>
        <v>70.845481049562679</v>
      </c>
      <c r="W241" s="50">
        <f t="shared" si="61"/>
        <v>59.514170040485837</v>
      </c>
      <c r="X241" s="50">
        <f t="shared" si="62"/>
        <v>69.640348909951484</v>
      </c>
      <c r="Y241" s="50">
        <f t="shared" si="63"/>
        <v>74.732405301979924</v>
      </c>
      <c r="Z241" s="50">
        <f t="shared" si="64"/>
        <v>63.401094292903061</v>
      </c>
      <c r="AA241" s="50">
        <f t="shared" si="65"/>
        <v>-3.8869242524172449</v>
      </c>
      <c r="AB241" s="50">
        <f t="shared" si="66"/>
        <v>-3.8869242524172449</v>
      </c>
      <c r="AC241" s="50">
        <f t="shared" si="67"/>
        <v>-3.8869242524172236</v>
      </c>
      <c r="AF241">
        <v>2.0099999999999998</v>
      </c>
      <c r="AG241">
        <v>1.85</v>
      </c>
      <c r="AH241" s="66" t="s">
        <v>476</v>
      </c>
      <c r="AJ241" t="s">
        <v>449</v>
      </c>
    </row>
    <row r="242" spans="1:36" ht="15" x14ac:dyDescent="0.25">
      <c r="A242">
        <v>3.21</v>
      </c>
      <c r="B242">
        <v>3.63</v>
      </c>
      <c r="C242">
        <v>2.16</v>
      </c>
      <c r="D242" s="43">
        <f t="shared" si="55"/>
        <v>4.9971536377653614E-2</v>
      </c>
      <c r="E242" s="44">
        <f>IF(OR($A242="",$B242="",$C242=""),"",A242*'MPTO_working_3-way'!$I241)</f>
        <v>3.3704086317722681</v>
      </c>
      <c r="F242" s="45">
        <f>IF(OR($A242="",$B242="",$C242=""),"",B242*'MPTO_working_3-way'!$I241)</f>
        <v>3.8113966770508827</v>
      </c>
      <c r="G242" s="46">
        <f>IF(OR($A242="",$B242="",$C242=""),"",C242*'MPTO_working_3-way'!$I241)</f>
        <v>2.2679385185757321</v>
      </c>
      <c r="H242" s="44">
        <f>IF(OR($A242="",$B242="",$C242=""),"",'MPTO_working_3-way'!E241)</f>
        <v>3.3913330304318929</v>
      </c>
      <c r="I242" s="45">
        <f>IF(OR($A242="",$B242="",$C242=""),"",'MPTO_working_3-way'!F241)</f>
        <v>3.8636156820413259</v>
      </c>
      <c r="J242" s="46">
        <f>IF(OR($A242="",$B242="",$C242=""),"",'MPTO_working_3-way'!G241)</f>
        <v>2.2406162668467071</v>
      </c>
      <c r="K242" s="44">
        <f>IF(OR($A242="",$B242="",$C242=""),"",'OddsRatio_working_3-way'!H241)</f>
        <v>3.3851256624055495</v>
      </c>
      <c r="L242" s="45">
        <f>IF(OR($A242="",$B242="",$C242=""),"",'OddsRatio_working_3-way'!I241)</f>
        <v>3.8384074625007218</v>
      </c>
      <c r="M242" s="46">
        <f>IF(OR($A242="",$B242="",$C242=""),"",'OddsRatio_working_3-way'!J241)</f>
        <v>2.2519211621676183</v>
      </c>
      <c r="N242" s="47">
        <f t="shared" si="56"/>
        <v>29.669992848142218</v>
      </c>
      <c r="O242" s="48">
        <f t="shared" si="57"/>
        <v>26.237101113646428</v>
      </c>
      <c r="P242" s="48">
        <f t="shared" si="58"/>
        <v>44.092906038211346</v>
      </c>
      <c r="Q242" t="s">
        <v>311</v>
      </c>
      <c r="R242" t="s">
        <v>314</v>
      </c>
      <c r="S242" t="s">
        <v>468</v>
      </c>
      <c r="T242" s="50">
        <v>100</v>
      </c>
      <c r="U242" s="50">
        <f t="shared" si="59"/>
        <v>68.847352024922117</v>
      </c>
      <c r="V242" s="50">
        <f t="shared" si="60"/>
        <v>72.451790633608823</v>
      </c>
      <c r="W242" s="50">
        <f t="shared" si="61"/>
        <v>53.703703703703695</v>
      </c>
      <c r="X242" s="50">
        <f t="shared" si="62"/>
        <v>73.844505662687482</v>
      </c>
      <c r="Y242" s="50">
        <f t="shared" si="63"/>
        <v>77.44894427137416</v>
      </c>
      <c r="Z242" s="50">
        <f t="shared" si="64"/>
        <v>58.70085734146906</v>
      </c>
      <c r="AA242" s="50">
        <f t="shared" si="65"/>
        <v>-4.9971536377653649</v>
      </c>
      <c r="AB242" s="50">
        <f t="shared" si="66"/>
        <v>-4.9971536377653365</v>
      </c>
      <c r="AC242" s="50">
        <f t="shared" si="67"/>
        <v>-4.9971536377653649</v>
      </c>
      <c r="AF242">
        <v>1.97</v>
      </c>
      <c r="AG242">
        <v>1.85</v>
      </c>
      <c r="AH242" s="73" t="s">
        <v>478</v>
      </c>
      <c r="AJ242" t="s">
        <v>455</v>
      </c>
    </row>
    <row r="243" spans="1:36" ht="15" x14ac:dyDescent="0.25">
      <c r="A243">
        <v>1.51</v>
      </c>
      <c r="B243">
        <v>4.4400000000000004</v>
      </c>
      <c r="C243">
        <v>6</v>
      </c>
      <c r="D243" s="43">
        <f t="shared" si="55"/>
        <v>5.414354752103101E-2</v>
      </c>
      <c r="E243" s="44">
        <f>IF(OR($A243="",$B243="",$C243=""),"",A243*'MPTO_working_3-way'!$I242)</f>
        <v>1.5917567567567568</v>
      </c>
      <c r="F243" s="45">
        <f>IF(OR($A243="",$B243="",$C243=""),"",B243*'MPTO_working_3-way'!$I242)</f>
        <v>4.6803973509933785</v>
      </c>
      <c r="G243" s="46">
        <f>IF(OR($A243="",$B243="",$C243=""),"",C243*'MPTO_working_3-way'!$I242)</f>
        <v>6.3248612851261861</v>
      </c>
      <c r="H243" s="44">
        <f>IF(OR($A243="",$B243="",$C243=""),"",'MPTO_working_3-way'!E242)</f>
        <v>1.5523037740217644</v>
      </c>
      <c r="I243" s="45">
        <f>IF(OR($A243="",$B243="",$C243=""),"",'MPTO_working_3-way'!F242)</f>
        <v>4.8267818574514045</v>
      </c>
      <c r="J243" s="46">
        <f>IF(OR($A243="",$B243="",$C243=""),"",'MPTO_working_3-way'!G242)</f>
        <v>6.728623042954637</v>
      </c>
      <c r="K243" s="44">
        <f>IF(OR($A243="",$B243="",$C243=""),"",'OddsRatio_working_3-way'!H242)</f>
        <v>1.5647406669898438</v>
      </c>
      <c r="L243" s="45">
        <f>IF(OR($A243="",$B243="",$C243=""),"",'OddsRatio_working_3-way'!I242)</f>
        <v>4.8092311655785558</v>
      </c>
      <c r="M243" s="46">
        <f>IF(OR($A243="",$B243="",$C243=""),"",'OddsRatio_working_3-way'!J242)</f>
        <v>6.536673205782785</v>
      </c>
      <c r="N243" s="47">
        <f t="shared" si="56"/>
        <v>62.82366924187113</v>
      </c>
      <c r="O243" s="48">
        <f t="shared" si="57"/>
        <v>21.365707332257969</v>
      </c>
      <c r="P243" s="48">
        <f t="shared" si="58"/>
        <v>15.810623425870899</v>
      </c>
      <c r="Q243" t="s">
        <v>312</v>
      </c>
      <c r="R243" t="s">
        <v>324</v>
      </c>
      <c r="S243" t="s">
        <v>468</v>
      </c>
      <c r="T243" s="50">
        <v>100</v>
      </c>
      <c r="U243" s="50">
        <f t="shared" si="59"/>
        <v>33.774834437086092</v>
      </c>
      <c r="V243" s="50">
        <f t="shared" si="60"/>
        <v>77.477477477477478</v>
      </c>
      <c r="W243" s="50">
        <f t="shared" si="61"/>
        <v>83.333333333333329</v>
      </c>
      <c r="X243" s="50">
        <f t="shared" si="62"/>
        <v>39.189189189189186</v>
      </c>
      <c r="Y243" s="50">
        <f t="shared" si="63"/>
        <v>82.891832229580572</v>
      </c>
      <c r="Z243" s="50">
        <f t="shared" si="64"/>
        <v>88.747688085436423</v>
      </c>
      <c r="AA243" s="50">
        <f t="shared" si="65"/>
        <v>-5.4143547521030939</v>
      </c>
      <c r="AB243" s="50">
        <f t="shared" si="66"/>
        <v>-5.4143547521030939</v>
      </c>
      <c r="AC243" s="50">
        <f t="shared" si="67"/>
        <v>-5.4143547521030939</v>
      </c>
      <c r="AF243">
        <v>1.86</v>
      </c>
      <c r="AG243">
        <v>1.95</v>
      </c>
      <c r="AH243" s="73" t="s">
        <v>478</v>
      </c>
      <c r="AJ243" t="s">
        <v>455</v>
      </c>
    </row>
    <row r="244" spans="1:36" ht="15" x14ac:dyDescent="0.25">
      <c r="A244">
        <v>1.84</v>
      </c>
      <c r="B244">
        <v>3.69</v>
      </c>
      <c r="C244">
        <v>3.99</v>
      </c>
      <c r="D244" s="43">
        <f t="shared" si="55"/>
        <v>6.5107537312705688E-2</v>
      </c>
      <c r="E244" s="44">
        <f>IF(OR($A244="",$B244="",$C244=""),"",A244*'MPTO_working_3-way'!$I243)</f>
        <v>1.9597978686553785</v>
      </c>
      <c r="F244" s="45">
        <f>IF(OR($A244="",$B244="",$C244=""),"",B244*'MPTO_working_3-way'!$I243)</f>
        <v>3.9302468126838841</v>
      </c>
      <c r="G244" s="46">
        <f>IF(OR($A244="",$B244="",$C244=""),"",C244*'MPTO_working_3-way'!$I243)</f>
        <v>4.2497790738776962</v>
      </c>
      <c r="H244" s="44">
        <f>IF(OR($A244="",$B244="",$C244=""),"",'MPTO_working_3-way'!E243)</f>
        <v>1.9165321558258102</v>
      </c>
      <c r="I244" s="45">
        <f>IF(OR($A244="",$B244="",$C244=""),"",'MPTO_working_3-way'!F243)</f>
        <v>4.0112282688459082</v>
      </c>
      <c r="J244" s="46">
        <f>IF(OR($A244="",$B244="",$C244=""),"",'MPTO_working_3-way'!G243)</f>
        <v>4.3682609259315406</v>
      </c>
      <c r="K244" s="44">
        <f>IF(OR($A244="",$B244="",$C244=""),"",'OddsRatio_working_3-way'!H243)</f>
        <v>1.9322727889022404</v>
      </c>
      <c r="L244" s="45">
        <f>IF(OR($A244="",$B244="",$C244=""),"",'OddsRatio_working_3-way'!I243)</f>
        <v>3.9854926216036031</v>
      </c>
      <c r="M244" s="46">
        <f>IF(OR($A244="",$B244="",$C244=""),"",'OddsRatio_working_3-way'!J243)</f>
        <v>4.3184471890686913</v>
      </c>
      <c r="N244" s="47">
        <f t="shared" si="56"/>
        <v>51.025670350692955</v>
      </c>
      <c r="O244" s="48">
        <f t="shared" si="57"/>
        <v>25.443694700616543</v>
      </c>
      <c r="P244" s="48">
        <f t="shared" si="58"/>
        <v>23.530634948690484</v>
      </c>
      <c r="Q244" t="s">
        <v>313</v>
      </c>
      <c r="R244" t="s">
        <v>319</v>
      </c>
      <c r="S244" t="s">
        <v>468</v>
      </c>
      <c r="T244" s="50">
        <v>100</v>
      </c>
      <c r="U244" s="50">
        <f t="shared" si="59"/>
        <v>45.652173913043477</v>
      </c>
      <c r="V244" s="50">
        <f t="shared" si="60"/>
        <v>72.899728997289984</v>
      </c>
      <c r="W244" s="50">
        <f t="shared" si="61"/>
        <v>74.937343358395992</v>
      </c>
      <c r="X244" s="50">
        <f t="shared" si="62"/>
        <v>52.162927644314038</v>
      </c>
      <c r="Y244" s="50">
        <f t="shared" si="63"/>
        <v>79.410482728560524</v>
      </c>
      <c r="Z244" s="50">
        <f t="shared" si="64"/>
        <v>81.448097089666547</v>
      </c>
      <c r="AA244" s="50">
        <f t="shared" si="65"/>
        <v>-6.5107537312705617</v>
      </c>
      <c r="AB244" s="50">
        <f t="shared" si="66"/>
        <v>-6.5107537312705404</v>
      </c>
      <c r="AC244" s="50">
        <f t="shared" si="67"/>
        <v>-6.5107537312705546</v>
      </c>
      <c r="AF244">
        <v>1.87</v>
      </c>
      <c r="AG244">
        <v>1.95</v>
      </c>
      <c r="AH244" s="73" t="s">
        <v>478</v>
      </c>
      <c r="AJ244" t="s">
        <v>455</v>
      </c>
    </row>
    <row r="245" spans="1:36" ht="15" x14ac:dyDescent="0.25">
      <c r="A245">
        <v>1.59</v>
      </c>
      <c r="B245">
        <v>4.1900000000000004</v>
      </c>
      <c r="C245">
        <v>5.33</v>
      </c>
      <c r="D245" s="43">
        <f t="shared" si="55"/>
        <v>5.5211562884928789E-2</v>
      </c>
      <c r="E245" s="44">
        <f>IF(OR($A245="",$B245="",$C245=""),"",A245*'MPTO_working_3-way'!$I244)</f>
        <v>1.6777863849870369</v>
      </c>
      <c r="F245" s="45">
        <f>IF(OR($A245="",$B245="",$C245=""),"",B245*'MPTO_working_3-way'!$I244)</f>
        <v>4.4213364484878523</v>
      </c>
      <c r="G245" s="46">
        <f>IF(OR($A245="",$B245="",$C245=""),"",C245*'MPTO_working_3-way'!$I244)</f>
        <v>5.6242776301766702</v>
      </c>
      <c r="H245" s="44">
        <f>IF(OR($A245="",$B245="",$C245=""),"",'MPTO_working_3-way'!E244)</f>
        <v>1.6379292972911836</v>
      </c>
      <c r="I245" s="45">
        <f>IF(OR($A245="",$B245="",$C245=""),"",'MPTO_working_3-way'!F244)</f>
        <v>4.5400966083924139</v>
      </c>
      <c r="J245" s="46">
        <f>IF(OR($A245="",$B245="",$C245=""),"",'MPTO_working_3-way'!G244)</f>
        <v>5.9096972321827943</v>
      </c>
      <c r="K245" s="44">
        <f>IF(OR($A245="",$B245="",$C245=""),"",'OddsRatio_working_3-way'!H244)</f>
        <v>1.6510252492264468</v>
      </c>
      <c r="L245" s="45">
        <f>IF(OR($A245="",$B245="",$C245=""),"",'OddsRatio_working_3-way'!I244)</f>
        <v>4.5199500763260403</v>
      </c>
      <c r="M245" s="46">
        <f>IF(OR($A245="",$B245="",$C245=""),"",'OddsRatio_working_3-way'!J244)</f>
        <v>5.7778632697466312</v>
      </c>
      <c r="N245" s="47">
        <f t="shared" si="56"/>
        <v>59.602343239167851</v>
      </c>
      <c r="O245" s="48">
        <f t="shared" si="57"/>
        <v>22.617595644457491</v>
      </c>
      <c r="P245" s="48">
        <f t="shared" si="58"/>
        <v>17.780061116374654</v>
      </c>
      <c r="Q245" t="s">
        <v>317</v>
      </c>
      <c r="R245" t="s">
        <v>308</v>
      </c>
      <c r="S245" t="s">
        <v>468</v>
      </c>
      <c r="T245" s="50">
        <v>100</v>
      </c>
      <c r="U245" s="50">
        <f t="shared" si="59"/>
        <v>37.106918238993707</v>
      </c>
      <c r="V245" s="50">
        <f t="shared" si="60"/>
        <v>76.133651551312653</v>
      </c>
      <c r="W245" s="50">
        <f t="shared" si="61"/>
        <v>81.238273921200744</v>
      </c>
      <c r="X245" s="50">
        <f t="shared" si="62"/>
        <v>42.628074527486596</v>
      </c>
      <c r="Y245" s="50">
        <f t="shared" si="63"/>
        <v>81.654807839805528</v>
      </c>
      <c r="Z245" s="50">
        <f t="shared" si="64"/>
        <v>86.759430209693633</v>
      </c>
      <c r="AA245" s="50">
        <f t="shared" si="65"/>
        <v>-5.5211562884928895</v>
      </c>
      <c r="AB245" s="50">
        <f t="shared" si="66"/>
        <v>-5.5211562884928753</v>
      </c>
      <c r="AC245" s="50">
        <f t="shared" si="67"/>
        <v>-5.5211562884928895</v>
      </c>
      <c r="AF245">
        <v>1.83</v>
      </c>
      <c r="AG245">
        <v>1.99</v>
      </c>
      <c r="AH245" s="73" t="s">
        <v>478</v>
      </c>
      <c r="AJ245" t="s">
        <v>455</v>
      </c>
    </row>
    <row r="246" spans="1:36" ht="15" x14ac:dyDescent="0.25">
      <c r="A246">
        <v>1.84</v>
      </c>
      <c r="B246">
        <v>3.15</v>
      </c>
      <c r="C246">
        <v>5.17</v>
      </c>
      <c r="D246" s="43">
        <f t="shared" si="55"/>
        <v>5.4362176008799556E-2</v>
      </c>
      <c r="E246" s="44">
        <f>IF(OR($A246="",$B246="",$C246=""),"",A246*'MPTO_working_3-way'!$I245)</f>
        <v>1.9400264038561912</v>
      </c>
      <c r="F246" s="45">
        <f>IF(OR($A246="",$B246="",$C246=""),"",B246*'MPTO_working_3-way'!$I245)</f>
        <v>3.3212408544277183</v>
      </c>
      <c r="G246" s="46">
        <f>IF(OR($A246="",$B246="",$C246=""),"",C246*'MPTO_working_3-way'!$I245)</f>
        <v>5.451052449965494</v>
      </c>
      <c r="H246" s="44">
        <f>IF(OR($A246="",$B246="",$C246=""),"",'MPTO_working_3-way'!E245)</f>
        <v>1.9034656064938411</v>
      </c>
      <c r="I246" s="45">
        <f>IF(OR($A246="",$B246="",$C246=""),"",'MPTO_working_3-way'!F245)</f>
        <v>3.3406873875393819</v>
      </c>
      <c r="J246" s="46">
        <f>IF(OR($A246="",$B246="",$C246=""),"",'MPTO_working_3-way'!G245)</f>
        <v>5.7044130916770204</v>
      </c>
      <c r="K246" s="44">
        <f>IF(OR($A246="",$B246="",$C246=""),"",'OddsRatio_working_3-way'!H245)</f>
        <v>1.9177911561090901</v>
      </c>
      <c r="L246" s="45">
        <f>IF(OR($A246="",$B246="",$C246=""),"",'OddsRatio_working_3-way'!I245)</f>
        <v>3.3491083162316002</v>
      </c>
      <c r="M246" s="46">
        <f>IF(OR($A246="",$B246="",$C246=""),"",'OddsRatio_working_3-way'!J245)</f>
        <v>5.556177524970126</v>
      </c>
      <c r="N246" s="47">
        <f t="shared" si="56"/>
        <v>51.545690203612672</v>
      </c>
      <c r="O246" s="48">
        <f t="shared" si="57"/>
        <v>30.109228563380103</v>
      </c>
      <c r="P246" s="48">
        <f t="shared" si="58"/>
        <v>18.345081233007217</v>
      </c>
      <c r="Q246" t="s">
        <v>322</v>
      </c>
      <c r="R246" t="s">
        <v>326</v>
      </c>
      <c r="S246" t="s">
        <v>468</v>
      </c>
      <c r="T246" s="50">
        <v>100</v>
      </c>
      <c r="U246" s="50">
        <f t="shared" si="59"/>
        <v>45.652173913043477</v>
      </c>
      <c r="V246" s="50">
        <f t="shared" si="60"/>
        <v>68.253968253968253</v>
      </c>
      <c r="W246" s="50">
        <f t="shared" si="61"/>
        <v>80.657640232108321</v>
      </c>
      <c r="X246" s="50">
        <f t="shared" si="62"/>
        <v>51.088391513923426</v>
      </c>
      <c r="Y246" s="50">
        <f t="shared" si="63"/>
        <v>73.690185854848195</v>
      </c>
      <c r="Z246" s="50">
        <f t="shared" si="64"/>
        <v>86.093857832988263</v>
      </c>
      <c r="AA246" s="50">
        <f t="shared" si="65"/>
        <v>-5.4362176008799494</v>
      </c>
      <c r="AB246" s="50">
        <f t="shared" si="66"/>
        <v>-5.4362176008799423</v>
      </c>
      <c r="AC246" s="50">
        <f t="shared" si="67"/>
        <v>-5.4362176008799423</v>
      </c>
      <c r="AF246">
        <v>1.88</v>
      </c>
      <c r="AG246">
        <v>1.94</v>
      </c>
      <c r="AH246" s="73" t="s">
        <v>473</v>
      </c>
      <c r="AJ246" t="s">
        <v>455</v>
      </c>
    </row>
    <row r="247" spans="1:36" ht="15" x14ac:dyDescent="0.25">
      <c r="A247">
        <v>2.2999999999999998</v>
      </c>
      <c r="B247">
        <v>3.2</v>
      </c>
      <c r="C247">
        <v>2.87</v>
      </c>
      <c r="D247" s="43">
        <f t="shared" si="55"/>
        <v>9.571466444478105E-2</v>
      </c>
      <c r="E247" s="44">
        <f>IF(OR($A247="",$B247="",$C247=""),"",A247*'MPTO_working_3-way'!$I246)</f>
        <v>2.5201437282229961</v>
      </c>
      <c r="F247" s="45">
        <f>IF(OR($A247="",$B247="",$C247=""),"",B247*'MPTO_working_3-way'!$I246)</f>
        <v>3.5062869262232996</v>
      </c>
      <c r="G247" s="46">
        <f>IF(OR($A247="",$B247="",$C247=""),"",C247*'MPTO_working_3-way'!$I246)</f>
        <v>3.144701086956522</v>
      </c>
      <c r="H247" s="44">
        <f>IF(OR($A247="",$B247="",$C247=""),"",'MPTO_working_3-way'!E246)</f>
        <v>2.4821427172525086</v>
      </c>
      <c r="I247" s="45">
        <f>IF(OR($A247="",$B247="",$C247=""),"",'MPTO_working_3-way'!F246)</f>
        <v>3.5638539581130635</v>
      </c>
      <c r="J247" s="46">
        <f>IF(OR($A247="",$B247="",$C247=""),"",'MPTO_working_3-way'!G246)</f>
        <v>3.15928647635381</v>
      </c>
      <c r="K247" s="44">
        <f>IF(OR($A247="",$B247="",$C247=""),"",'OddsRatio_working_3-way'!H246)</f>
        <v>2.4983982741095256</v>
      </c>
      <c r="L247" s="45">
        <f>IF(OR($A247="",$B247="",$C247=""),"",'OddsRatio_working_3-way'!I246)</f>
        <v>3.5357509254161208</v>
      </c>
      <c r="M247" s="46">
        <f>IF(OR($A247="",$B247="",$C247=""),"",'OddsRatio_working_3-way'!J246)</f>
        <v>3.1553882866037033</v>
      </c>
      <c r="N247" s="47">
        <f t="shared" si="56"/>
        <v>39.680276517606401</v>
      </c>
      <c r="O247" s="48">
        <f t="shared" si="57"/>
        <v>28.520198747029596</v>
      </c>
      <c r="P247" s="48">
        <f t="shared" si="58"/>
        <v>31.79952473536401</v>
      </c>
      <c r="Q247" t="s">
        <v>315</v>
      </c>
      <c r="R247" t="s">
        <v>310</v>
      </c>
      <c r="S247" t="s">
        <v>468</v>
      </c>
      <c r="T247" s="50">
        <v>100</v>
      </c>
      <c r="U247" s="50">
        <f t="shared" si="59"/>
        <v>56.521739130434774</v>
      </c>
      <c r="V247" s="50">
        <f t="shared" si="60"/>
        <v>68.75</v>
      </c>
      <c r="W247" s="50">
        <f t="shared" si="61"/>
        <v>65.156794425087099</v>
      </c>
      <c r="X247" s="50">
        <f t="shared" si="62"/>
        <v>66.093205574912901</v>
      </c>
      <c r="Y247" s="50">
        <f t="shared" si="63"/>
        <v>78.321466444478105</v>
      </c>
      <c r="Z247" s="50">
        <f t="shared" si="64"/>
        <v>74.728260869565219</v>
      </c>
      <c r="AA247" s="50">
        <f t="shared" si="65"/>
        <v>-9.5714664444781263</v>
      </c>
      <c r="AB247" s="50">
        <f t="shared" si="66"/>
        <v>-9.571466444478105</v>
      </c>
      <c r="AC247" s="50">
        <f t="shared" si="67"/>
        <v>-9.5714664444781192</v>
      </c>
      <c r="AF247">
        <v>2.2000000000000002</v>
      </c>
      <c r="AG247">
        <v>1.65</v>
      </c>
      <c r="AH247" s="73" t="s">
        <v>480</v>
      </c>
      <c r="AJ247" t="s">
        <v>455</v>
      </c>
    </row>
    <row r="248" spans="1:36" ht="15" x14ac:dyDescent="0.25">
      <c r="A248">
        <v>3.67</v>
      </c>
      <c r="B248">
        <v>3.68</v>
      </c>
      <c r="C248">
        <v>1.97</v>
      </c>
      <c r="D248" s="43">
        <f t="shared" si="55"/>
        <v>5.1832907665449568E-2</v>
      </c>
      <c r="E248" s="44">
        <f>IF(OR($A248="",$B248="",$C248=""),"",A248*'MPTO_working_3-way'!$I247)</f>
        <v>3.8602267711321998</v>
      </c>
      <c r="F248" s="45">
        <f>IF(OR($A248="",$B248="",$C248=""),"",B248*'MPTO_working_3-way'!$I247)</f>
        <v>3.8707451002088544</v>
      </c>
      <c r="G248" s="46">
        <f>IF(OR($A248="",$B248="",$C248=""),"",C248*'MPTO_working_3-way'!$I247)</f>
        <v>2.0721108281009357</v>
      </c>
      <c r="H248" s="44">
        <f>IF(OR($A248="",$B248="",$C248=""),"",'MPTO_working_3-way'!E247)</f>
        <v>3.9184656921357623</v>
      </c>
      <c r="I248" s="45">
        <f>IF(OR($A248="",$B248="",$C248=""),"",'MPTO_working_3-way'!F247)</f>
        <v>3.9298676673379731</v>
      </c>
      <c r="J248" s="46">
        <f>IF(OR($A248="",$B248="",$C248=""),"",'MPTO_working_3-way'!G247)</f>
        <v>2.0394154674062359</v>
      </c>
      <c r="K248" s="44">
        <f>IF(OR($A248="",$B248="",$C248=""),"",'OddsRatio_working_3-way'!H247)</f>
        <v>3.8957199035367007</v>
      </c>
      <c r="L248" s="45">
        <f>IF(OR($A248="",$B248="",$C248=""),"",'OddsRatio_working_3-way'!I247)</f>
        <v>3.9065652964338424</v>
      </c>
      <c r="M248" s="46">
        <f>IF(OR($A248="",$B248="",$C248=""),"",'OddsRatio_working_3-way'!J247)</f>
        <v>2.0520031110226968</v>
      </c>
      <c r="N248" s="47">
        <f t="shared" si="56"/>
        <v>25.90521384593945</v>
      </c>
      <c r="O248" s="48">
        <f t="shared" si="57"/>
        <v>25.834819243097222</v>
      </c>
      <c r="P248" s="48">
        <f t="shared" si="58"/>
        <v>48.259966910963335</v>
      </c>
      <c r="Q248" t="s">
        <v>318</v>
      </c>
      <c r="R248" t="s">
        <v>325</v>
      </c>
      <c r="S248" t="s">
        <v>468</v>
      </c>
      <c r="T248" s="50">
        <v>100</v>
      </c>
      <c r="U248" s="50">
        <f t="shared" si="59"/>
        <v>72.752043596730246</v>
      </c>
      <c r="V248" s="50">
        <f t="shared" si="60"/>
        <v>72.826086956521735</v>
      </c>
      <c r="W248" s="50">
        <f t="shared" si="61"/>
        <v>49.238578680203041</v>
      </c>
      <c r="X248" s="50">
        <f t="shared" si="62"/>
        <v>77.935334363275217</v>
      </c>
      <c r="Y248" s="50">
        <f t="shared" si="63"/>
        <v>78.009377723066706</v>
      </c>
      <c r="Z248" s="50">
        <f t="shared" si="64"/>
        <v>54.421869446748019</v>
      </c>
      <c r="AA248" s="50">
        <f t="shared" si="65"/>
        <v>-5.183290766544971</v>
      </c>
      <c r="AB248" s="50">
        <f t="shared" si="66"/>
        <v>-5.183290766544971</v>
      </c>
      <c r="AC248" s="50">
        <f t="shared" si="67"/>
        <v>-5.1832907665449781</v>
      </c>
      <c r="AF248">
        <v>1.78</v>
      </c>
      <c r="AG248">
        <v>2.04</v>
      </c>
      <c r="AH248" s="73" t="s">
        <v>478</v>
      </c>
      <c r="AJ248" t="s">
        <v>455</v>
      </c>
    </row>
    <row r="249" spans="1:36" ht="15" x14ac:dyDescent="0.25">
      <c r="A249">
        <v>3.13</v>
      </c>
      <c r="B249">
        <v>3.42</v>
      </c>
      <c r="C249">
        <v>2.2799999999999998</v>
      </c>
      <c r="D249" s="43">
        <f t="shared" si="55"/>
        <v>5.0482969938157485E-2</v>
      </c>
      <c r="E249" s="44">
        <f>IF(OR($A249="",$B249="",$C249=""),"",A249*'MPTO_working_3-way'!$I248)</f>
        <v>3.2880116959064329</v>
      </c>
      <c r="F249" s="45">
        <f>IF(OR($A249="",$B249="",$C249=""),"",B249*'MPTO_working_3-way'!$I248)</f>
        <v>3.5926517571884986</v>
      </c>
      <c r="G249" s="46">
        <f>IF(OR($A249="",$B249="",$C249=""),"",C249*'MPTO_working_3-way'!$I248)</f>
        <v>2.3951011714589989</v>
      </c>
      <c r="H249" s="44">
        <f>IF(OR($A249="",$B249="",$C249=""),"",'MPTO_working_3-way'!E248)</f>
        <v>3.3040248569899999</v>
      </c>
      <c r="I249" s="45">
        <f>IF(OR($A249="",$B249="",$C249=""),"",'MPTO_working_3-way'!F248)</f>
        <v>3.6288419815584887</v>
      </c>
      <c r="J249" s="46">
        <f>IF(OR($A249="",$B249="",$C249=""),"",'MPTO_working_3-way'!G248)</f>
        <v>2.3709670274500541</v>
      </c>
      <c r="K249" s="44">
        <f>IF(OR($A249="",$B249="",$C249=""),"",'OddsRatio_working_3-way'!H248)</f>
        <v>3.2985418301523182</v>
      </c>
      <c r="L249" s="45">
        <f>IF(OR($A249="",$B249="",$C249=""),"",'OddsRatio_working_3-way'!I248)</f>
        <v>3.6114888398913667</v>
      </c>
      <c r="M249" s="46">
        <f>IF(OR($A249="",$B249="",$C249=""),"",'OddsRatio_working_3-way'!J248)</f>
        <v>2.3812833533309701</v>
      </c>
      <c r="N249" s="47">
        <f t="shared" si="56"/>
        <v>30.41351711871943</v>
      </c>
      <c r="O249" s="48">
        <f t="shared" si="57"/>
        <v>27.834593152512227</v>
      </c>
      <c r="P249" s="48">
        <f t="shared" si="58"/>
        <v>41.75188972876834</v>
      </c>
      <c r="Q249" t="s">
        <v>321</v>
      </c>
      <c r="R249" t="s">
        <v>309</v>
      </c>
      <c r="S249" t="s">
        <v>468</v>
      </c>
      <c r="T249" s="50">
        <v>100</v>
      </c>
      <c r="U249" s="50">
        <f t="shared" si="59"/>
        <v>68.051118210862612</v>
      </c>
      <c r="V249" s="50">
        <f t="shared" si="60"/>
        <v>70.760233918128648</v>
      </c>
      <c r="W249" s="50">
        <f t="shared" si="61"/>
        <v>56.140350877192972</v>
      </c>
      <c r="X249" s="50">
        <f t="shared" si="62"/>
        <v>73.099415204678365</v>
      </c>
      <c r="Y249" s="50">
        <f t="shared" si="63"/>
        <v>75.808530911944388</v>
      </c>
      <c r="Z249" s="50">
        <f t="shared" si="64"/>
        <v>61.188647871008726</v>
      </c>
      <c r="AA249" s="50">
        <f t="shared" si="65"/>
        <v>-5.0482969938157538</v>
      </c>
      <c r="AB249" s="50">
        <f t="shared" si="66"/>
        <v>-5.0482969938157396</v>
      </c>
      <c r="AC249" s="50">
        <f t="shared" si="67"/>
        <v>-5.0482969938157538</v>
      </c>
      <c r="AF249">
        <v>1.87</v>
      </c>
      <c r="AG249">
        <v>1.95</v>
      </c>
      <c r="AH249" s="73" t="s">
        <v>478</v>
      </c>
      <c r="AJ249" t="s">
        <v>455</v>
      </c>
    </row>
    <row r="250" spans="1:36" ht="15" x14ac:dyDescent="0.25">
      <c r="A250">
        <v>2.17</v>
      </c>
      <c r="B250">
        <v>3.81</v>
      </c>
      <c r="C250">
        <v>3.05</v>
      </c>
      <c r="D250" s="43">
        <f t="shared" si="55"/>
        <v>5.1165537147623841E-2</v>
      </c>
      <c r="E250" s="44">
        <f>IF(OR($A250="",$B250="",$C250=""),"",A250*'MPTO_working_3-way'!$I249)</f>
        <v>2.2810292156103436</v>
      </c>
      <c r="F250" s="45">
        <f>IF(OR($A250="",$B250="",$C250=""),"",B250*'MPTO_working_3-way'!$I249)</f>
        <v>4.0049406965324472</v>
      </c>
      <c r="G250" s="46">
        <f>IF(OR($A250="",$B250="",$C250=""),"",C250*'MPTO_working_3-way'!$I249)</f>
        <v>3.2060548883002524</v>
      </c>
      <c r="H250" s="44">
        <f>IF(OR($A250="",$B250="",$C250=""),"",'MPTO_working_3-way'!E249)</f>
        <v>2.2533976581474313</v>
      </c>
      <c r="I250" s="45">
        <f>IF(OR($A250="",$B250="",$C250=""),"",'MPTO_working_3-way'!F249)</f>
        <v>4.0747801609293903</v>
      </c>
      <c r="J250" s="46">
        <f>IF(OR($A250="",$B250="",$C250=""),"",'MPTO_working_3-way'!G249)</f>
        <v>3.2173616721214766</v>
      </c>
      <c r="K250" s="44">
        <f>IF(OR($A250="",$B250="",$C250=""),"",'OddsRatio_working_3-way'!H249)</f>
        <v>2.2650781479420665</v>
      </c>
      <c r="L250" s="45">
        <f>IF(OR($A250="",$B250="",$C250=""),"",'OddsRatio_working_3-way'!I249)</f>
        <v>4.038350081809579</v>
      </c>
      <c r="M250" s="46">
        <f>IF(OR($A250="",$B250="",$C250=""),"",'OddsRatio_working_3-way'!J249)</f>
        <v>3.2165899173343901</v>
      </c>
      <c r="N250" s="47">
        <f t="shared" si="56"/>
        <v>43.839859356313696</v>
      </c>
      <c r="O250" s="48">
        <f t="shared" si="57"/>
        <v>24.969158740997557</v>
      </c>
      <c r="P250" s="48">
        <f t="shared" si="58"/>
        <v>31.190981902688758</v>
      </c>
      <c r="Q250" t="s">
        <v>323</v>
      </c>
      <c r="R250" t="s">
        <v>462</v>
      </c>
      <c r="S250" t="s">
        <v>468</v>
      </c>
      <c r="T250" s="50">
        <v>100</v>
      </c>
      <c r="U250" s="50">
        <f t="shared" si="59"/>
        <v>53.917050691244242</v>
      </c>
      <c r="V250" s="50">
        <f t="shared" si="60"/>
        <v>73.753280839895012</v>
      </c>
      <c r="W250" s="50">
        <f t="shared" si="61"/>
        <v>67.21311475409837</v>
      </c>
      <c r="X250" s="50">
        <f t="shared" si="62"/>
        <v>59.033604406006624</v>
      </c>
      <c r="Y250" s="50">
        <f t="shared" si="63"/>
        <v>78.869834554657402</v>
      </c>
      <c r="Z250" s="50">
        <f t="shared" si="64"/>
        <v>72.329668468860746</v>
      </c>
      <c r="AA250" s="50">
        <f t="shared" si="65"/>
        <v>-5.1165537147623823</v>
      </c>
      <c r="AB250" s="50">
        <f t="shared" si="66"/>
        <v>-5.1165537147623894</v>
      </c>
      <c r="AC250" s="50">
        <f t="shared" si="67"/>
        <v>-5.1165537147623752</v>
      </c>
      <c r="AF250">
        <v>1.92</v>
      </c>
      <c r="AG250">
        <v>1.9</v>
      </c>
      <c r="AH250" s="73" t="s">
        <v>480</v>
      </c>
      <c r="AJ250" t="s">
        <v>455</v>
      </c>
    </row>
    <row r="251" spans="1:36" ht="15" x14ac:dyDescent="0.25">
      <c r="A251">
        <v>3.35</v>
      </c>
      <c r="B251">
        <v>3.53</v>
      </c>
      <c r="C251">
        <v>2.13</v>
      </c>
      <c r="D251" s="43">
        <f t="shared" si="55"/>
        <v>5.1277149741854489E-2</v>
      </c>
      <c r="E251" s="44">
        <f>IF(OR($A251="",$B251="",$C251=""),"",A251*'MPTO_working_3-way'!$I250)</f>
        <v>3.5217784516352126</v>
      </c>
      <c r="F251" s="45">
        <f>IF(OR($A251="",$B251="",$C251=""),"",B251*'MPTO_working_3-way'!$I250)</f>
        <v>3.711008338588746</v>
      </c>
      <c r="G251" s="46">
        <f>IF(OR($A251="",$B251="",$C251=""),"",C251*'MPTO_working_3-way'!$I250)</f>
        <v>2.2392203289501498</v>
      </c>
      <c r="H251" s="44">
        <f>IF(OR($A251="",$B251="",$C251=""),"",'MPTO_working_3-way'!E250)</f>
        <v>3.5534698495634753</v>
      </c>
      <c r="I251" s="45">
        <f>IF(OR($A251="",$B251="",$C251=""),"",'MPTO_working_3-way'!F250)</f>
        <v>3.7566624069751224</v>
      </c>
      <c r="J251" s="46">
        <f>IF(OR($A251="",$B251="",$C251=""),"",'MPTO_working_3-way'!G250)</f>
        <v>2.21047631681986</v>
      </c>
      <c r="K251" s="44">
        <f>IF(OR($A251="",$B251="",$C251=""),"",'OddsRatio_working_3-way'!H250)</f>
        <v>3.5416901381235024</v>
      </c>
      <c r="L251" s="45">
        <f>IF(OR($A251="",$B251="",$C251=""),"",'OddsRatio_working_3-way'!I250)</f>
        <v>3.7363727870010477</v>
      </c>
      <c r="M251" s="46">
        <f>IF(OR($A251="",$B251="",$C251=""),"",'OddsRatio_working_3-way'!J250)</f>
        <v>2.222174406842365</v>
      </c>
      <c r="N251" s="47">
        <f t="shared" si="56"/>
        <v>28.394744693144613</v>
      </c>
      <c r="O251" s="48">
        <f t="shared" si="57"/>
        <v>26.946854028904948</v>
      </c>
      <c r="P251" s="48">
        <f t="shared" si="58"/>
        <v>44.658401277950453</v>
      </c>
      <c r="Q251" t="s">
        <v>316</v>
      </c>
      <c r="R251" t="s">
        <v>320</v>
      </c>
      <c r="S251" t="s">
        <v>468</v>
      </c>
      <c r="T251" s="50">
        <v>100</v>
      </c>
      <c r="U251" s="50">
        <f t="shared" si="59"/>
        <v>70.149253731343279</v>
      </c>
      <c r="V251" s="50">
        <f t="shared" si="60"/>
        <v>71.671388101982998</v>
      </c>
      <c r="W251" s="50">
        <f t="shared" si="61"/>
        <v>53.051643192488264</v>
      </c>
      <c r="X251" s="50">
        <f t="shared" si="62"/>
        <v>75.276968705528731</v>
      </c>
      <c r="Y251" s="50">
        <f t="shared" si="63"/>
        <v>76.79910307616845</v>
      </c>
      <c r="Z251" s="50">
        <f t="shared" si="64"/>
        <v>58.179358166673708</v>
      </c>
      <c r="AA251" s="50">
        <f t="shared" si="65"/>
        <v>-5.1277149741854515</v>
      </c>
      <c r="AB251" s="50">
        <f t="shared" si="66"/>
        <v>-5.1277149741854515</v>
      </c>
      <c r="AC251" s="50">
        <f t="shared" si="67"/>
        <v>-5.1277149741854444</v>
      </c>
      <c r="AF251">
        <v>2.2200000000000002</v>
      </c>
      <c r="AG251">
        <v>1.66</v>
      </c>
      <c r="AH251" s="73" t="s">
        <v>478</v>
      </c>
      <c r="AJ251" t="s">
        <v>455</v>
      </c>
    </row>
    <row r="252" spans="1:36" ht="15" x14ac:dyDescent="0.25">
      <c r="A252">
        <v>1.2</v>
      </c>
      <c r="B252">
        <v>7.12</v>
      </c>
      <c r="C252">
        <v>12.37</v>
      </c>
      <c r="D252" s="43">
        <f t="shared" si="55"/>
        <v>5.4623515270422862E-2</v>
      </c>
      <c r="E252" s="44">
        <f>IF(OR($A252="",$B252="",$C252=""),"",A252*'MPTO_working_3-way'!$I251)</f>
        <v>1.2655482183245075</v>
      </c>
      <c r="F252" s="45">
        <f>IF(OR($A252="",$B252="",$C252=""),"",B252*'MPTO_working_3-way'!$I251)</f>
        <v>7.5089194287254113</v>
      </c>
      <c r="G252" s="46">
        <f>IF(OR($A252="",$B252="",$C252=""),"",C252*'MPTO_working_3-way'!$I251)</f>
        <v>13.04569288389513</v>
      </c>
      <c r="H252" s="44">
        <f>IF(OR($A252="",$B252="",$C252=""),"",'MPTO_working_3-way'!E251)</f>
        <v>1.2268049597817883</v>
      </c>
      <c r="I252" s="45">
        <f>IF(OR($A252="",$B252="",$C252=""),"",'MPTO_working_3-way'!F251)</f>
        <v>8.1805212121712483</v>
      </c>
      <c r="J252" s="46">
        <f>IF(OR($A252="",$B252="",$C252=""),"",'MPTO_working_3-way'!G251)</f>
        <v>15.966048437776951</v>
      </c>
      <c r="K252" s="44">
        <f>IF(OR($A252="",$B252="",$C252=""),"",'OddsRatio_working_3-way'!H251)</f>
        <v>1.2360411374716469</v>
      </c>
      <c r="L252" s="45">
        <f>IF(OR($A252="",$B252="",$C252=""),"",'OddsRatio_working_3-way'!I251)</f>
        <v>8.2228588066324004</v>
      </c>
      <c r="M252" s="46">
        <f>IF(OR($A252="",$B252="",$C252=""),"",'OddsRatio_working_3-way'!J251)</f>
        <v>14.418938665263139</v>
      </c>
      <c r="N252" s="47">
        <f t="shared" si="56"/>
        <v>79.017139412034908</v>
      </c>
      <c r="O252" s="48">
        <f t="shared" si="57"/>
        <v>13.317495406522736</v>
      </c>
      <c r="P252" s="48">
        <f t="shared" si="58"/>
        <v>7.6653651814423522</v>
      </c>
      <c r="Q252" t="s">
        <v>412</v>
      </c>
      <c r="R252" t="s">
        <v>405</v>
      </c>
      <c r="S252" t="s">
        <v>468</v>
      </c>
      <c r="T252" s="50">
        <v>100</v>
      </c>
      <c r="U252" s="50">
        <f t="shared" si="59"/>
        <v>16.666666666666668</v>
      </c>
      <c r="V252" s="50">
        <f t="shared" si="60"/>
        <v>85.955056179775283</v>
      </c>
      <c r="W252" s="50">
        <f t="shared" si="61"/>
        <v>91.915925626515758</v>
      </c>
      <c r="X252" s="50">
        <f t="shared" si="62"/>
        <v>22.129018193708955</v>
      </c>
      <c r="Y252" s="50">
        <f t="shared" si="63"/>
        <v>91.417407706817571</v>
      </c>
      <c r="Z252" s="50">
        <f t="shared" si="64"/>
        <v>97.378277153558059</v>
      </c>
      <c r="AA252" s="50">
        <f t="shared" si="65"/>
        <v>-5.4623515270422871</v>
      </c>
      <c r="AB252" s="50">
        <f t="shared" si="66"/>
        <v>-5.4623515270422871</v>
      </c>
      <c r="AC252" s="50">
        <f t="shared" si="67"/>
        <v>-5.4623515270423013</v>
      </c>
      <c r="AF252">
        <v>1.36</v>
      </c>
      <c r="AG252">
        <v>3.09</v>
      </c>
      <c r="AH252" s="73" t="s">
        <v>472</v>
      </c>
      <c r="AJ252" t="s">
        <v>450</v>
      </c>
    </row>
    <row r="253" spans="1:36" ht="15" x14ac:dyDescent="0.25">
      <c r="A253">
        <v>3.11</v>
      </c>
      <c r="B253">
        <v>3.08</v>
      </c>
      <c r="C253">
        <v>2.67</v>
      </c>
      <c r="D253" s="43">
        <f t="shared" si="55"/>
        <v>2.0750568241445944E-2</v>
      </c>
      <c r="E253" s="44">
        <f>IF(OR($A253="",$B253="",$C253=""),"",A253*'MPTO_working_3-way'!$I252)</f>
        <v>3.1745342672308969</v>
      </c>
      <c r="F253" s="45">
        <f>IF(OR($A253="",$B253="",$C253=""),"",B253*'MPTO_working_3-way'!$I252)</f>
        <v>3.1439117501836535</v>
      </c>
      <c r="G253" s="46">
        <f>IF(OR($A253="",$B253="",$C253=""),"",C253*'MPTO_working_3-way'!$I252)</f>
        <v>2.7254040172046605</v>
      </c>
      <c r="H253" s="44">
        <f>IF(OR($A253="",$B253="",$C253=""),"",'MPTO_working_3-way'!E252)</f>
        <v>3.1783712873387087</v>
      </c>
      <c r="I253" s="45">
        <f>IF(OR($A253="",$B253="",$C253=""),"",'MPTO_working_3-way'!F252)</f>
        <v>3.1470443712235032</v>
      </c>
      <c r="J253" s="46">
        <f>IF(OR($A253="",$B253="",$C253=""),"",'MPTO_working_3-way'!G252)</f>
        <v>2.7202373591490177</v>
      </c>
      <c r="K253" s="44">
        <f>IF(OR($A253="",$B253="",$C253=""),"",'OddsRatio_working_3-way'!H252)</f>
        <v>3.1765406802862257</v>
      </c>
      <c r="L253" s="45">
        <f>IF(OR($A253="",$B253="",$C253=""),"",'OddsRatio_working_3-way'!I252)</f>
        <v>3.1455946042631995</v>
      </c>
      <c r="M253" s="46">
        <f>IF(OR($A253="",$B253="",$C253=""),"",'OddsRatio_working_3-way'!J252)</f>
        <v>2.7226648986151645</v>
      </c>
      <c r="N253" s="47">
        <f t="shared" si="56"/>
        <v>31.500683748242743</v>
      </c>
      <c r="O253" s="48">
        <f t="shared" si="57"/>
        <v>31.807508589946405</v>
      </c>
      <c r="P253" s="48">
        <f t="shared" si="58"/>
        <v>36.691807661810842</v>
      </c>
      <c r="Q253" t="s">
        <v>414</v>
      </c>
      <c r="R253" t="s">
        <v>328</v>
      </c>
      <c r="S253" t="s">
        <v>468</v>
      </c>
      <c r="T253" s="50">
        <v>100</v>
      </c>
      <c r="U253" s="50">
        <f t="shared" si="59"/>
        <v>67.845659163987136</v>
      </c>
      <c r="V253" s="50">
        <f t="shared" si="60"/>
        <v>67.532467532467535</v>
      </c>
      <c r="W253" s="50">
        <f t="shared" si="61"/>
        <v>62.546816479400754</v>
      </c>
      <c r="X253" s="50">
        <f t="shared" si="62"/>
        <v>69.920715988131718</v>
      </c>
      <c r="Y253" s="50">
        <f t="shared" si="63"/>
        <v>69.607524356612117</v>
      </c>
      <c r="Z253" s="50">
        <f t="shared" si="64"/>
        <v>64.621873303545328</v>
      </c>
      <c r="AA253" s="50">
        <f t="shared" si="65"/>
        <v>-2.0750568241445819</v>
      </c>
      <c r="AB253" s="50">
        <f t="shared" si="66"/>
        <v>-2.0750568241445819</v>
      </c>
      <c r="AC253" s="50">
        <f t="shared" si="67"/>
        <v>-2.0750568241445748</v>
      </c>
      <c r="AF253">
        <v>2.36</v>
      </c>
      <c r="AG253">
        <v>1.65</v>
      </c>
      <c r="AH253" s="73" t="s">
        <v>476</v>
      </c>
      <c r="AJ253" t="s">
        <v>450</v>
      </c>
    </row>
    <row r="254" spans="1:36" ht="15" x14ac:dyDescent="0.25">
      <c r="A254">
        <v>1.38</v>
      </c>
      <c r="B254">
        <v>5.64</v>
      </c>
      <c r="C254">
        <v>7.91</v>
      </c>
      <c r="D254" s="43">
        <f t="shared" si="55"/>
        <v>2.836489601448311E-2</v>
      </c>
      <c r="E254" s="44">
        <f>IF(OR($A254="",$B254="",$C254=""),"",A254*'MPTO_working_3-way'!$I253)</f>
        <v>1.4191435564999866</v>
      </c>
      <c r="F254" s="45">
        <f>IF(OR($A254="",$B254="",$C254=""),"",B254*'MPTO_working_3-way'!$I253)</f>
        <v>5.7999780135216845</v>
      </c>
      <c r="G254" s="46">
        <f>IF(OR($A254="",$B254="",$C254=""),"",C254*'MPTO_working_3-way'!$I253)</f>
        <v>8.1343663274745612</v>
      </c>
      <c r="H254" s="44">
        <f>IF(OR($A254="",$B254="",$C254=""),"",'MPTO_working_3-way'!E253)</f>
        <v>1.3982440820758357</v>
      </c>
      <c r="I254" s="45">
        <f>IF(OR($A254="",$B254="",$C254=""),"",'MPTO_working_3-way'!F253)</f>
        <v>5.957700356038842</v>
      </c>
      <c r="J254" s="46">
        <f>IF(OR($A254="",$B254="",$C254=""),"",'MPTO_working_3-way'!G253)</f>
        <v>8.5493990921392076</v>
      </c>
      <c r="K254" s="44">
        <f>IF(OR($A254="",$B254="",$C254=""),"",'OddsRatio_working_3-way'!H253)</f>
        <v>1.4045472826154461</v>
      </c>
      <c r="L254" s="45">
        <f>IF(OR($A254="",$B254="",$C254=""),"",'OddsRatio_working_3-way'!I253)</f>
        <v>5.9397352403570256</v>
      </c>
      <c r="M254" s="46">
        <f>IF(OR($A254="",$B254="",$C254=""),"",'OddsRatio_working_3-way'!J253)</f>
        <v>8.3563729549282453</v>
      </c>
      <c r="N254" s="47">
        <f t="shared" si="56"/>
        <v>70.465034733081239</v>
      </c>
      <c r="O254" s="48">
        <f t="shared" si="57"/>
        <v>17.241444668732644</v>
      </c>
      <c r="P254" s="48">
        <f t="shared" si="58"/>
        <v>12.293520598186108</v>
      </c>
      <c r="Q254" t="s">
        <v>247</v>
      </c>
      <c r="R254" t="s">
        <v>327</v>
      </c>
      <c r="S254" t="s">
        <v>468</v>
      </c>
      <c r="T254" s="50">
        <v>100</v>
      </c>
      <c r="U254" s="50">
        <f t="shared" si="59"/>
        <v>27.536231884057976</v>
      </c>
      <c r="V254" s="50">
        <f t="shared" si="60"/>
        <v>82.269503546099287</v>
      </c>
      <c r="W254" s="50">
        <f t="shared" si="61"/>
        <v>87.357774968394423</v>
      </c>
      <c r="X254" s="50">
        <f t="shared" si="62"/>
        <v>30.372721485506272</v>
      </c>
      <c r="Y254" s="50">
        <f t="shared" si="63"/>
        <v>85.105993147547593</v>
      </c>
      <c r="Z254" s="50">
        <f t="shared" si="64"/>
        <v>90.194264569842758</v>
      </c>
      <c r="AA254" s="50">
        <f t="shared" si="65"/>
        <v>-2.8364896014482959</v>
      </c>
      <c r="AB254" s="50">
        <f t="shared" si="66"/>
        <v>-2.8364896014483065</v>
      </c>
      <c r="AC254" s="50">
        <f t="shared" si="67"/>
        <v>-2.836489601448335</v>
      </c>
      <c r="AF254">
        <v>1.48</v>
      </c>
      <c r="AG254">
        <v>2.8</v>
      </c>
      <c r="AH254" s="73" t="s">
        <v>475</v>
      </c>
      <c r="AJ254" t="s">
        <v>450</v>
      </c>
    </row>
    <row r="255" spans="1:36" ht="15" x14ac:dyDescent="0.25">
      <c r="A255">
        <v>1.92</v>
      </c>
      <c r="B255">
        <v>3.53</v>
      </c>
      <c r="C255">
        <v>4.2300000000000004</v>
      </c>
      <c r="D255" s="43">
        <f t="shared" si="55"/>
        <v>4.0526071698846033E-2</v>
      </c>
      <c r="E255" s="44">
        <f>IF(OR($A255="",$B255="",$C255=""),"",A255*'MPTO_working_3-way'!$I254)</f>
        <v>1.9978100576617843</v>
      </c>
      <c r="F255" s="45">
        <f>IF(OR($A255="",$B255="",$C255=""),"",B255*'MPTO_working_3-way'!$I254)</f>
        <v>3.6730570330969261</v>
      </c>
      <c r="G255" s="46">
        <f>IF(OR($A255="",$B255="",$C255=""),"",C255*'MPTO_working_3-way'!$I254)</f>
        <v>4.4014252832861196</v>
      </c>
      <c r="H255" s="44">
        <f>IF(OR($A255="",$B255="",$C255=""),"",'MPTO_working_3-way'!E254)</f>
        <v>1.9711244353236961</v>
      </c>
      <c r="I255" s="45">
        <f>IF(OR($A255="",$B255="",$C255=""),"",'MPTO_working_3-way'!F254)</f>
        <v>3.7067593307540054</v>
      </c>
      <c r="J255" s="46">
        <f>IF(OR($A255="",$B255="",$C255=""),"",'MPTO_working_3-way'!G254)</f>
        <v>4.4863584210859058</v>
      </c>
      <c r="K255" s="44">
        <f>IF(OR($A255="",$B255="",$C255=""),"",'OddsRatio_working_3-way'!H254)</f>
        <v>1.9813859725795098</v>
      </c>
      <c r="L255" s="45">
        <f>IF(OR($A255="",$B255="",$C255=""),"",'OddsRatio_working_3-way'!I254)</f>
        <v>3.6988114245936519</v>
      </c>
      <c r="M255" s="46">
        <f>IF(OR($A255="",$B255="",$C255=""),"",'OddsRatio_working_3-way'!J254)</f>
        <v>4.4455181428606698</v>
      </c>
      <c r="N255" s="47">
        <f t="shared" si="56"/>
        <v>50.054808572261841</v>
      </c>
      <c r="O255" s="48">
        <f t="shared" si="57"/>
        <v>27.225278316924289</v>
      </c>
      <c r="P255" s="48">
        <f t="shared" si="58"/>
        <v>22.719913110813881</v>
      </c>
      <c r="Q255" t="s">
        <v>334</v>
      </c>
      <c r="R255" t="s">
        <v>341</v>
      </c>
      <c r="S255" t="s">
        <v>468</v>
      </c>
      <c r="T255" s="50">
        <v>100</v>
      </c>
      <c r="U255" s="50">
        <f t="shared" si="59"/>
        <v>47.916666666666671</v>
      </c>
      <c r="V255" s="50">
        <f t="shared" si="60"/>
        <v>71.671388101982998</v>
      </c>
      <c r="W255" s="50">
        <f t="shared" si="61"/>
        <v>76.359338061465735</v>
      </c>
      <c r="X255" s="50">
        <f t="shared" si="62"/>
        <v>51.969273836551281</v>
      </c>
      <c r="Y255" s="50">
        <f t="shared" si="63"/>
        <v>75.723995271867622</v>
      </c>
      <c r="Z255" s="50">
        <f t="shared" si="64"/>
        <v>80.41194523135033</v>
      </c>
      <c r="AA255" s="50">
        <f t="shared" si="65"/>
        <v>-4.0526071698846096</v>
      </c>
      <c r="AB255" s="50">
        <f t="shared" si="66"/>
        <v>-4.0526071698846238</v>
      </c>
      <c r="AC255" s="50">
        <f t="shared" si="67"/>
        <v>-4.0526071698845954</v>
      </c>
      <c r="AF255">
        <v>1.95</v>
      </c>
      <c r="AG255">
        <v>1.9</v>
      </c>
      <c r="AH255" s="73" t="s">
        <v>476</v>
      </c>
      <c r="AJ255" t="s">
        <v>456</v>
      </c>
    </row>
    <row r="256" spans="1:36" ht="15" x14ac:dyDescent="0.25">
      <c r="A256">
        <v>2.27</v>
      </c>
      <c r="B256">
        <v>3.14</v>
      </c>
      <c r="C256">
        <v>3.57</v>
      </c>
      <c r="D256" s="43">
        <f t="shared" si="55"/>
        <v>3.9112016758778623E-2</v>
      </c>
      <c r="E256" s="44">
        <f>IF(OR($A256="",$B256="",$C256=""),"",A256*'MPTO_working_3-way'!$I255)</f>
        <v>2.3587842780424273</v>
      </c>
      <c r="F256" s="45">
        <f>IF(OR($A256="",$B256="",$C256=""),"",B256*'MPTO_working_3-way'!$I255)</f>
        <v>3.262811732622565</v>
      </c>
      <c r="G256" s="46">
        <f>IF(OR($A256="",$B256="",$C256=""),"",C256*'MPTO_working_3-way'!$I255)</f>
        <v>3.7096298998288395</v>
      </c>
      <c r="H256" s="44">
        <f>IF(OR($A256="",$B256="",$C256=""),"",'MPTO_working_3-way'!E255)</f>
        <v>2.3392289168529188</v>
      </c>
      <c r="I256" s="45">
        <f>IF(OR($A256="",$B256="",$C256=""),"",'MPTO_working_3-way'!F255)</f>
        <v>3.2740297556497251</v>
      </c>
      <c r="J256" s="46">
        <f>IF(OR($A256="",$B256="",$C256=""),"",'MPTO_working_3-way'!G255)</f>
        <v>3.7442707149536796</v>
      </c>
      <c r="K256" s="44">
        <f>IF(OR($A256="",$B256="",$C256=""),"",'OddsRatio_working_3-way'!H255)</f>
        <v>2.3476336479513344</v>
      </c>
      <c r="L256" s="45">
        <f>IF(OR($A256="",$B256="",$C256=""),"",'OddsRatio_working_3-way'!I255)</f>
        <v>3.2708157532408304</v>
      </c>
      <c r="M256" s="46">
        <f>IF(OR($A256="",$B256="",$C256=""),"",'OddsRatio_working_3-way'!J255)</f>
        <v>3.7271011616023069</v>
      </c>
      <c r="N256" s="47">
        <f t="shared" si="56"/>
        <v>42.394720420551025</v>
      </c>
      <c r="O256" s="48">
        <f t="shared" si="57"/>
        <v>30.648412533328283</v>
      </c>
      <c r="P256" s="48">
        <f t="shared" si="58"/>
        <v>26.956867046120681</v>
      </c>
      <c r="Q256" t="s">
        <v>340</v>
      </c>
      <c r="R256" t="s">
        <v>345</v>
      </c>
      <c r="S256" t="s">
        <v>468</v>
      </c>
      <c r="T256" s="50">
        <v>100</v>
      </c>
      <c r="U256" s="50">
        <f t="shared" si="59"/>
        <v>55.947136563876647</v>
      </c>
      <c r="V256" s="50">
        <f t="shared" si="60"/>
        <v>68.152866242038215</v>
      </c>
      <c r="W256" s="50">
        <f t="shared" si="61"/>
        <v>71.988795518207283</v>
      </c>
      <c r="X256" s="50">
        <f t="shared" si="62"/>
        <v>59.858338239754502</v>
      </c>
      <c r="Y256" s="50">
        <f t="shared" si="63"/>
        <v>72.064067917916063</v>
      </c>
      <c r="Z256" s="50">
        <f t="shared" si="64"/>
        <v>75.899997194085131</v>
      </c>
      <c r="AA256" s="50">
        <f t="shared" si="65"/>
        <v>-3.9112016758778552</v>
      </c>
      <c r="AB256" s="50">
        <f t="shared" si="66"/>
        <v>-3.9112016758778481</v>
      </c>
      <c r="AC256" s="50">
        <f t="shared" si="67"/>
        <v>-3.9112016758778481</v>
      </c>
      <c r="AF256">
        <v>2.2400000000000002</v>
      </c>
      <c r="AG256">
        <v>1.68</v>
      </c>
      <c r="AH256" s="73" t="s">
        <v>474</v>
      </c>
      <c r="AJ256" t="s">
        <v>456</v>
      </c>
    </row>
    <row r="257" spans="1:36" ht="15" x14ac:dyDescent="0.25">
      <c r="A257">
        <v>2.76</v>
      </c>
      <c r="B257">
        <v>2.86</v>
      </c>
      <c r="C257">
        <v>3.07</v>
      </c>
      <c r="D257" s="43">
        <f t="shared" si="55"/>
        <v>3.7702089252861226E-2</v>
      </c>
      <c r="E257" s="44">
        <f>IF(OR($A257="",$B257="",$C257=""),"",A257*'MPTO_working_3-way'!$I256)</f>
        <v>2.8640577663378965</v>
      </c>
      <c r="F257" s="45">
        <f>IF(OR($A257="",$B257="",$C257=""),"",B257*'MPTO_working_3-way'!$I256)</f>
        <v>2.9678279752631829</v>
      </c>
      <c r="G257" s="46">
        <f>IF(OR($A257="",$B257="",$C257=""),"",C257*'MPTO_working_3-way'!$I256)</f>
        <v>3.1857454140062837</v>
      </c>
      <c r="H257" s="44">
        <f>IF(OR($A257="",$B257="",$C257=""),"",'MPTO_working_3-way'!E256)</f>
        <v>2.8591730538524631</v>
      </c>
      <c r="I257" s="45">
        <f>IF(OR($A257="",$B257="",$C257=""),"",'MPTO_working_3-way'!F256)</f>
        <v>2.9666285153908736</v>
      </c>
      <c r="J257" s="46">
        <f>IF(OR($A257="",$B257="",$C257=""),"",'MPTO_working_3-way'!G256)</f>
        <v>3.1931993953393909</v>
      </c>
      <c r="K257" s="44">
        <f>IF(OR($A257="",$B257="",$C257=""),"",'OddsRatio_working_3-way'!H256)</f>
        <v>2.8615511132765965</v>
      </c>
      <c r="L257" s="45">
        <f>IF(OR($A257="",$B257="",$C257=""),"",'OddsRatio_working_3-way'!I256)</f>
        <v>2.9673210628945847</v>
      </c>
      <c r="M257" s="46">
        <f>IF(OR($A257="",$B257="",$C257=""),"",'OddsRatio_working_3-way'!J256)</f>
        <v>3.1894379570923612</v>
      </c>
      <c r="N257" s="47">
        <f t="shared" si="56"/>
        <v>34.91549687835527</v>
      </c>
      <c r="O257" s="48">
        <f t="shared" si="57"/>
        <v>33.69467530918201</v>
      </c>
      <c r="P257" s="48">
        <f t="shared" si="58"/>
        <v>31.389827812462716</v>
      </c>
      <c r="Q257" t="s">
        <v>338</v>
      </c>
      <c r="R257" t="s">
        <v>346</v>
      </c>
      <c r="S257" t="s">
        <v>468</v>
      </c>
      <c r="T257" s="50">
        <v>100</v>
      </c>
      <c r="U257" s="50">
        <f t="shared" si="59"/>
        <v>63.768115942028999</v>
      </c>
      <c r="V257" s="50">
        <f t="shared" si="60"/>
        <v>65.03496503496504</v>
      </c>
      <c r="W257" s="50">
        <f t="shared" si="61"/>
        <v>67.426710097719877</v>
      </c>
      <c r="X257" s="50">
        <f t="shared" si="62"/>
        <v>67.538324867315097</v>
      </c>
      <c r="Y257" s="50">
        <f t="shared" si="63"/>
        <v>68.805173960251153</v>
      </c>
      <c r="Z257" s="50">
        <f t="shared" si="64"/>
        <v>71.196919023005989</v>
      </c>
      <c r="AA257" s="50">
        <f t="shared" si="65"/>
        <v>-3.7702089252860986</v>
      </c>
      <c r="AB257" s="50">
        <f t="shared" si="66"/>
        <v>-3.7702089252861128</v>
      </c>
      <c r="AC257" s="50">
        <f t="shared" si="67"/>
        <v>-3.7702089252861128</v>
      </c>
      <c r="AF257">
        <v>2.5299999999999998</v>
      </c>
      <c r="AG257">
        <v>1.54</v>
      </c>
      <c r="AH257" s="73" t="s">
        <v>484</v>
      </c>
      <c r="AJ257" t="s">
        <v>456</v>
      </c>
    </row>
    <row r="258" spans="1:36" ht="15" x14ac:dyDescent="0.25">
      <c r="A258">
        <v>1.21</v>
      </c>
      <c r="B258">
        <v>6.13</v>
      </c>
      <c r="C258">
        <v>16.28</v>
      </c>
      <c r="D258" s="43">
        <f t="shared" si="55"/>
        <v>5.1003479447792044E-2</v>
      </c>
      <c r="E258" s="44">
        <f>IF(OR($A258="",$B258="",$C258=""),"",A258*'MPTO_working_3-way'!$I257)</f>
        <v>1.2717142101318284</v>
      </c>
      <c r="F258" s="45">
        <f>IF(OR($A258="",$B258="",$C258=""),"",B258*'MPTO_working_3-way'!$I257)</f>
        <v>6.4426513290149652</v>
      </c>
      <c r="G258" s="46">
        <f>IF(OR($A258="",$B258="",$C258=""),"",C258*'MPTO_working_3-way'!$I257)</f>
        <v>17.110336645410055</v>
      </c>
      <c r="H258" s="44">
        <f>IF(OR($A258="",$B258="",$C258=""),"",'MPTO_working_3-way'!E257)</f>
        <v>1.2354142039269986</v>
      </c>
      <c r="I258" s="45">
        <f>IF(OR($A258="",$B258="",$C258=""),"",'MPTO_working_3-way'!F257)</f>
        <v>6.8431760264510952</v>
      </c>
      <c r="J258" s="46">
        <f>IF(OR($A258="",$B258="",$C258=""),"",'MPTO_working_3-way'!G257)</f>
        <v>22.510404619536242</v>
      </c>
      <c r="K258" s="44">
        <f>IF(OR($A258="",$B258="",$C258=""),"",'OddsRatio_working_3-way'!H257)</f>
        <v>1.2446250171505757</v>
      </c>
      <c r="L258" s="45">
        <f>IF(OR($A258="",$B258="",$C258=""),"",'OddsRatio_working_3-way'!I257)</f>
        <v>6.9758397046783562</v>
      </c>
      <c r="M258" s="46">
        <f>IF(OR($A258="",$B258="",$C258=""),"",'OddsRatio_working_3-way'!J257)</f>
        <v>18.799382200289529</v>
      </c>
      <c r="N258" s="47">
        <f t="shared" si="56"/>
        <v>78.634019501625147</v>
      </c>
      <c r="O258" s="48">
        <f t="shared" si="57"/>
        <v>15.521560130010833</v>
      </c>
      <c r="P258" s="48">
        <f t="shared" si="58"/>
        <v>5.8444203683640303</v>
      </c>
      <c r="Q258" t="s">
        <v>332</v>
      </c>
      <c r="R258" t="s">
        <v>339</v>
      </c>
      <c r="S258" t="s">
        <v>468</v>
      </c>
      <c r="T258" s="50">
        <v>100</v>
      </c>
      <c r="U258" s="50">
        <f t="shared" si="59"/>
        <v>17.355371900826448</v>
      </c>
      <c r="V258" s="50">
        <f t="shared" si="60"/>
        <v>83.686786296900493</v>
      </c>
      <c r="W258" s="50">
        <f t="shared" si="61"/>
        <v>93.85749385749385</v>
      </c>
      <c r="X258" s="50">
        <f t="shared" si="62"/>
        <v>22.455719845605653</v>
      </c>
      <c r="Y258" s="50">
        <f t="shared" si="63"/>
        <v>88.787134241679695</v>
      </c>
      <c r="Z258" s="50">
        <f t="shared" si="64"/>
        <v>98.957841802273066</v>
      </c>
      <c r="AA258" s="50">
        <f t="shared" si="65"/>
        <v>-5.1003479447792053</v>
      </c>
      <c r="AB258" s="50">
        <f t="shared" si="66"/>
        <v>-5.1003479447792017</v>
      </c>
      <c r="AC258" s="50">
        <f t="shared" si="67"/>
        <v>-5.1003479447792159</v>
      </c>
      <c r="AF258">
        <v>1.74</v>
      </c>
      <c r="AG258">
        <v>2.11</v>
      </c>
      <c r="AH258" s="73" t="s">
        <v>474</v>
      </c>
      <c r="AJ258" t="s">
        <v>456</v>
      </c>
    </row>
    <row r="259" spans="1:36" ht="15" x14ac:dyDescent="0.25">
      <c r="A259">
        <v>2.88</v>
      </c>
      <c r="B259">
        <v>2.96</v>
      </c>
      <c r="C259">
        <v>2.83</v>
      </c>
      <c r="D259" s="43">
        <f t="shared" si="55"/>
        <v>3.8416950519424065E-2</v>
      </c>
      <c r="E259" s="44">
        <f>IF(OR($A259="",$B259="",$C259=""),"",A259*'MPTO_working_3-way'!$I258)</f>
        <v>2.9906408174959411</v>
      </c>
      <c r="F259" s="45">
        <f>IF(OR($A259="",$B259="",$C259=""),"",B259*'MPTO_working_3-way'!$I258)</f>
        <v>3.0737141735374953</v>
      </c>
      <c r="G259" s="46">
        <f>IF(OR($A259="",$B259="",$C259=""),"",C259*'MPTO_working_3-way'!$I258)</f>
        <v>2.93871996996997</v>
      </c>
      <c r="H259" s="44">
        <f>IF(OR($A259="",$B259="",$C259=""),"",'MPTO_working_3-way'!E258)</f>
        <v>2.99028243089949</v>
      </c>
      <c r="I259" s="45">
        <f>IF(OR($A259="",$B259="",$C259=""),"",'MPTO_working_3-way'!F258)</f>
        <v>3.076618371813689</v>
      </c>
      <c r="J259" s="46">
        <f>IF(OR($A259="",$B259="",$C259=""),"",'MPTO_working_3-way'!G258)</f>
        <v>2.9364156746559824</v>
      </c>
      <c r="K259" s="44">
        <f>IF(OR($A259="",$B259="",$C259=""),"",'OddsRatio_working_3-way'!H258)</f>
        <v>2.9904777886455371</v>
      </c>
      <c r="L259" s="45">
        <f>IF(OR($A259="",$B259="",$C259=""),"",'OddsRatio_working_3-way'!I258)</f>
        <v>3.0751789711410908</v>
      </c>
      <c r="M259" s="46">
        <f>IF(OR($A259="",$B259="",$C259=""),"",'OddsRatio_working_3-way'!J258)</f>
        <v>2.9375395495858148</v>
      </c>
      <c r="N259" s="47">
        <f t="shared" si="56"/>
        <v>33.43764968864761</v>
      </c>
      <c r="O259" s="48">
        <f t="shared" si="57"/>
        <v>32.53392942679227</v>
      </c>
      <c r="P259" s="48">
        <f t="shared" si="58"/>
        <v>34.028420884560113</v>
      </c>
      <c r="Q259" t="s">
        <v>350</v>
      </c>
      <c r="R259" t="s">
        <v>343</v>
      </c>
      <c r="S259" t="s">
        <v>468</v>
      </c>
      <c r="T259" s="50">
        <v>100</v>
      </c>
      <c r="U259" s="50">
        <f t="shared" si="59"/>
        <v>65.277777777777771</v>
      </c>
      <c r="V259" s="50">
        <f t="shared" si="60"/>
        <v>66.21621621621621</v>
      </c>
      <c r="W259" s="50">
        <f t="shared" si="61"/>
        <v>64.664310954063609</v>
      </c>
      <c r="X259" s="50">
        <f t="shared" si="62"/>
        <v>69.119472829720181</v>
      </c>
      <c r="Y259" s="50">
        <f t="shared" si="63"/>
        <v>70.05791126815862</v>
      </c>
      <c r="Z259" s="50">
        <f t="shared" si="64"/>
        <v>68.506006006006004</v>
      </c>
      <c r="AA259" s="50">
        <f t="shared" si="65"/>
        <v>-3.8416950519424091</v>
      </c>
      <c r="AB259" s="50">
        <f t="shared" si="66"/>
        <v>-3.8416950519424091</v>
      </c>
      <c r="AC259" s="50">
        <f t="shared" si="67"/>
        <v>-3.8416950519423949</v>
      </c>
      <c r="AF259">
        <v>2.37</v>
      </c>
      <c r="AG259">
        <v>1.61</v>
      </c>
      <c r="AH259" s="73" t="s">
        <v>475</v>
      </c>
      <c r="AJ259" t="s">
        <v>456</v>
      </c>
    </row>
    <row r="260" spans="1:36" ht="15" x14ac:dyDescent="0.25">
      <c r="A260">
        <v>2.31</v>
      </c>
      <c r="B260">
        <v>2.87</v>
      </c>
      <c r="C260">
        <v>3.86</v>
      </c>
      <c r="D260" s="43">
        <f t="shared" si="55"/>
        <v>4.0399846162515241E-2</v>
      </c>
      <c r="E260" s="44">
        <f>IF(OR($A260="",$B260="",$C260=""),"",A260*'MPTO_working_3-way'!$I259)</f>
        <v>2.4033236446354103</v>
      </c>
      <c r="F260" s="45">
        <f>IF(OR($A260="",$B260="",$C260=""),"",B260*'MPTO_working_3-way'!$I259)</f>
        <v>2.9859475584864188</v>
      </c>
      <c r="G260" s="46">
        <f>IF(OR($A260="",$B260="",$C260=""),"",C260*'MPTO_working_3-way'!$I259)</f>
        <v>4.0159434061873087</v>
      </c>
      <c r="H260" s="44">
        <f>IF(OR($A260="",$B260="",$C260=""),"",'MPTO_working_3-way'!E259)</f>
        <v>2.3841663648620273</v>
      </c>
      <c r="I260" s="45">
        <f>IF(OR($A260="",$B260="",$C260=""),"",'MPTO_working_3-way'!F259)</f>
        <v>2.9853826081891146</v>
      </c>
      <c r="J260" s="46">
        <f>IF(OR($A260="",$B260="",$C260=""),"",'MPTO_working_3-way'!G259)</f>
        <v>4.0716489345509332</v>
      </c>
      <c r="K260" s="44">
        <f>IF(OR($A260="",$B260="",$C260=""),"",'OddsRatio_working_3-way'!H259)</f>
        <v>2.3929029028902371</v>
      </c>
      <c r="L260" s="45">
        <f>IF(OR($A260="",$B260="",$C260=""),"",'OddsRatio_working_3-way'!I259)</f>
        <v>2.9883423117593462</v>
      </c>
      <c r="M260" s="46">
        <f>IF(OR($A260="",$B260="",$C260=""),"",'OddsRatio_working_3-way'!J259)</f>
        <v>4.0409941238672342</v>
      </c>
      <c r="N260" s="47">
        <f t="shared" si="56"/>
        <v>41.609044301301431</v>
      </c>
      <c r="O260" s="48">
        <f t="shared" si="57"/>
        <v>33.490206388852371</v>
      </c>
      <c r="P260" s="48">
        <f t="shared" si="58"/>
        <v>24.900749309846194</v>
      </c>
      <c r="Q260" t="s">
        <v>336</v>
      </c>
      <c r="R260" t="s">
        <v>337</v>
      </c>
      <c r="S260" t="s">
        <v>468</v>
      </c>
      <c r="T260" s="50">
        <v>100</v>
      </c>
      <c r="U260" s="50">
        <f t="shared" si="59"/>
        <v>56.709956709956707</v>
      </c>
      <c r="V260" s="50">
        <f t="shared" si="60"/>
        <v>65.156794425087099</v>
      </c>
      <c r="W260" s="50">
        <f t="shared" si="61"/>
        <v>74.093264248704671</v>
      </c>
      <c r="X260" s="50">
        <f t="shared" si="62"/>
        <v>60.749941326208237</v>
      </c>
      <c r="Y260" s="50">
        <f t="shared" si="63"/>
        <v>69.19677904133863</v>
      </c>
      <c r="Z260" s="50">
        <f t="shared" si="64"/>
        <v>78.133248864956187</v>
      </c>
      <c r="AA260" s="50">
        <f t="shared" si="65"/>
        <v>-4.0399846162515303</v>
      </c>
      <c r="AB260" s="50">
        <f t="shared" si="66"/>
        <v>-4.0399846162515303</v>
      </c>
      <c r="AC260" s="50">
        <f t="shared" si="67"/>
        <v>-4.0399846162515161</v>
      </c>
      <c r="AF260">
        <v>2.5499999999999998</v>
      </c>
      <c r="AG260">
        <v>1.53</v>
      </c>
      <c r="AH260" s="73" t="s">
        <v>473</v>
      </c>
      <c r="AJ260" t="s">
        <v>456</v>
      </c>
    </row>
    <row r="261" spans="1:36" ht="15" x14ac:dyDescent="0.25">
      <c r="A261">
        <v>3.74</v>
      </c>
      <c r="B261">
        <v>3.04</v>
      </c>
      <c r="C261">
        <v>2.2599999999999998</v>
      </c>
      <c r="D261" s="43">
        <f t="shared" si="55"/>
        <v>3.8804923671632352E-2</v>
      </c>
      <c r="E261" s="44">
        <f>IF(OR($A261="",$B261="",$C261=""),"",A261*'MPTO_working_3-way'!$I260)</f>
        <v>3.885130414531905</v>
      </c>
      <c r="F261" s="45">
        <f>IF(OR($A261="",$B261="",$C261=""),"",B261*'MPTO_working_3-way'!$I260)</f>
        <v>3.1579669679617624</v>
      </c>
      <c r="G261" s="46">
        <f>IF(OR($A261="",$B261="",$C261=""),"",C261*'MPTO_working_3-way'!$I260)</f>
        <v>2.3476991274978891</v>
      </c>
      <c r="H261" s="44">
        <f>IF(OR($A261="",$B261="",$C261=""),"",'MPTO_working_3-way'!E260)</f>
        <v>3.9301269862246007</v>
      </c>
      <c r="I261" s="45">
        <f>IF(OR($A261="",$B261="",$C261=""),"",'MPTO_working_3-way'!F260)</f>
        <v>3.1644328495257166</v>
      </c>
      <c r="J261" s="46">
        <f>IF(OR($A261="",$B261="",$C261=""),"",'MPTO_working_3-way'!G260)</f>
        <v>2.3280561648065383</v>
      </c>
      <c r="K261" s="44">
        <f>IF(OR($A261="",$B261="",$C261=""),"",'OddsRatio_working_3-way'!H260)</f>
        <v>3.906595659078917</v>
      </c>
      <c r="L261" s="45">
        <f>IF(OR($A261="",$B261="",$C261=""),"",'OddsRatio_working_3-way'!I260)</f>
        <v>3.1640347242777334</v>
      </c>
      <c r="M261" s="46">
        <f>IF(OR($A261="",$B261="",$C261=""),"",'OddsRatio_working_3-way'!J260)</f>
        <v>2.3366096826421292</v>
      </c>
      <c r="N261" s="47">
        <f t="shared" si="56"/>
        <v>25.739161708950864</v>
      </c>
      <c r="O261" s="48">
        <f t="shared" si="57"/>
        <v>31.665942365617177</v>
      </c>
      <c r="P261" s="48">
        <f t="shared" si="58"/>
        <v>42.594895925431956</v>
      </c>
      <c r="Q261" t="s">
        <v>342</v>
      </c>
      <c r="R261" t="s">
        <v>344</v>
      </c>
      <c r="S261" t="s">
        <v>468</v>
      </c>
      <c r="T261" s="50">
        <v>100</v>
      </c>
      <c r="U261" s="50">
        <f t="shared" si="59"/>
        <v>73.262032085561486</v>
      </c>
      <c r="V261" s="50">
        <f t="shared" si="60"/>
        <v>67.10526315789474</v>
      </c>
      <c r="W261" s="50">
        <f t="shared" si="61"/>
        <v>55.752212389380524</v>
      </c>
      <c r="X261" s="50">
        <f t="shared" si="62"/>
        <v>77.142524452724743</v>
      </c>
      <c r="Y261" s="50">
        <f t="shared" si="63"/>
        <v>70.985755525057968</v>
      </c>
      <c r="Z261" s="50">
        <f t="shared" si="64"/>
        <v>59.632704756543767</v>
      </c>
      <c r="AA261" s="50">
        <f t="shared" si="65"/>
        <v>-3.8804923671632565</v>
      </c>
      <c r="AB261" s="50">
        <f t="shared" si="66"/>
        <v>-3.8804923671632281</v>
      </c>
      <c r="AC261" s="50">
        <f t="shared" si="67"/>
        <v>-3.8804923671632423</v>
      </c>
      <c r="AF261">
        <v>2.16</v>
      </c>
      <c r="AG261">
        <v>1.72</v>
      </c>
      <c r="AH261" s="74" t="s">
        <v>476</v>
      </c>
      <c r="AJ261" t="s">
        <v>456</v>
      </c>
    </row>
    <row r="262" spans="1:36" ht="15" x14ac:dyDescent="0.25">
      <c r="A262">
        <v>1.6</v>
      </c>
      <c r="B262">
        <v>3.53</v>
      </c>
      <c r="C262">
        <v>7.47</v>
      </c>
      <c r="D262" s="43">
        <f t="shared" si="55"/>
        <v>4.2154927547773724E-2</v>
      </c>
      <c r="E262" s="44">
        <f>IF(OR($A262="",$B262="",$C262=""),"",A262*'MPTO_working_3-way'!$I261)</f>
        <v>1.667447884076438</v>
      </c>
      <c r="F262" s="45">
        <f>IF(OR($A262="",$B262="",$C262=""),"",B262*'MPTO_working_3-way'!$I261)</f>
        <v>3.6788068942436412</v>
      </c>
      <c r="G262" s="46">
        <f>IF(OR($A262="",$B262="",$C262=""),"",C262*'MPTO_working_3-way'!$I261)</f>
        <v>7.7848973087818694</v>
      </c>
      <c r="H262" s="44">
        <f>IF(OR($A262="",$B262="",$C262=""),"",'MPTO_working_3-way'!E261)</f>
        <v>1.6367995555599237</v>
      </c>
      <c r="I262" s="45">
        <f>IF(OR($A262="",$B262="",$C262=""),"",'MPTO_working_3-way'!F261)</f>
        <v>3.714234570299547</v>
      </c>
      <c r="J262" s="46">
        <f>IF(OR($A262="",$B262="",$C262=""),"",'MPTO_working_3-way'!G261)</f>
        <v>8.3460495098730938</v>
      </c>
      <c r="K262" s="44">
        <f>IF(OR($A262="",$B262="",$C262=""),"",'OddsRatio_working_3-way'!H261)</f>
        <v>1.6478979634971829</v>
      </c>
      <c r="L262" s="45">
        <f>IF(OR($A262="",$B262="",$C262=""),"",'OddsRatio_working_3-way'!I261)</f>
        <v>3.731969746079788</v>
      </c>
      <c r="M262" s="46">
        <f>IF(OR($A262="",$B262="",$C262=""),"",'OddsRatio_working_3-way'!J261)</f>
        <v>7.9864997063779573</v>
      </c>
      <c r="N262" s="47">
        <f t="shared" si="56"/>
        <v>59.971889349565942</v>
      </c>
      <c r="O262" s="48">
        <f t="shared" si="57"/>
        <v>27.182726050794763</v>
      </c>
      <c r="P262" s="48">
        <f t="shared" si="58"/>
        <v>12.845384599639292</v>
      </c>
      <c r="Q262" t="s">
        <v>333</v>
      </c>
      <c r="R262" t="s">
        <v>347</v>
      </c>
      <c r="S262" t="s">
        <v>468</v>
      </c>
      <c r="T262" s="50">
        <v>100</v>
      </c>
      <c r="U262" s="50">
        <f t="shared" si="59"/>
        <v>37.5</v>
      </c>
      <c r="V262" s="50">
        <f t="shared" si="60"/>
        <v>71.671388101982998</v>
      </c>
      <c r="W262" s="50">
        <f t="shared" si="61"/>
        <v>86.613119143239629</v>
      </c>
      <c r="X262" s="50">
        <f t="shared" si="62"/>
        <v>41.715492754777372</v>
      </c>
      <c r="Y262" s="50">
        <f t="shared" si="63"/>
        <v>75.886880856760371</v>
      </c>
      <c r="Z262" s="50">
        <f t="shared" si="64"/>
        <v>90.828611898017002</v>
      </c>
      <c r="AA262" s="50">
        <f t="shared" si="65"/>
        <v>-4.2154927547773724</v>
      </c>
      <c r="AB262" s="50">
        <f t="shared" si="66"/>
        <v>-4.2154927547773724</v>
      </c>
      <c r="AC262" s="50">
        <f t="shared" si="67"/>
        <v>-4.2154927547773724</v>
      </c>
      <c r="AF262">
        <v>2.0699999999999998</v>
      </c>
      <c r="AG262">
        <v>1.78</v>
      </c>
      <c r="AH262" s="73" t="s">
        <v>472</v>
      </c>
      <c r="AJ262" t="s">
        <v>456</v>
      </c>
    </row>
    <row r="263" spans="1:36" ht="15" x14ac:dyDescent="0.25">
      <c r="A263">
        <v>1.95</v>
      </c>
      <c r="B263">
        <v>2.98</v>
      </c>
      <c r="C263">
        <v>4.8600000000000003</v>
      </c>
      <c r="D263" s="43">
        <f t="shared" ref="D263:D326" si="68">IF(OR($A263="",$B263="",$C263=""),"",(1/A263)+(1/B263)+(1/C263)-1)</f>
        <v>5.415229949159861E-2</v>
      </c>
      <c r="E263" s="44">
        <f>IF(OR($A263="",$B263="",$C263=""),"",A263*'MPTO_working_3-way'!$I262)</f>
        <v>2.0555969840086172</v>
      </c>
      <c r="F263" s="45">
        <f>IF(OR($A263="",$B263="",$C263=""),"",B263*'MPTO_working_3-way'!$I262)</f>
        <v>3.1413738524849637</v>
      </c>
      <c r="G263" s="46">
        <f>IF(OR($A263="",$B263="",$C263=""),"",C263*'MPTO_working_3-way'!$I262)</f>
        <v>5.1231801755291695</v>
      </c>
      <c r="H263" s="44">
        <f>IF(OR($A263="",$B263="",$C263=""),"",'MPTO_working_3-way'!E262)</f>
        <v>2.021142172558259</v>
      </c>
      <c r="I263" s="45">
        <f>IF(OR($A263="",$B263="",$C263=""),"",'MPTO_working_3-way'!F262)</f>
        <v>3.1494108542000752</v>
      </c>
      <c r="J263" s="46">
        <f>IF(OR($A263="",$B263="",$C263=""),"",'MPTO_working_3-way'!G262)</f>
        <v>5.3273510625855947</v>
      </c>
      <c r="K263" s="44">
        <f>IF(OR($A263="",$B263="",$C263=""),"",'OddsRatio_working_3-way'!H262)</f>
        <v>2.0354171169921642</v>
      </c>
      <c r="L263" s="45">
        <f>IF(OR($A263="",$B263="",$C263=""),"",'OddsRatio_working_3-way'!I262)</f>
        <v>3.158027254362616</v>
      </c>
      <c r="M263" s="46">
        <f>IF(OR($A263="",$B263="",$C263=""),"",'OddsRatio_working_3-way'!J262)</f>
        <v>5.2070632332523745</v>
      </c>
      <c r="N263" s="47">
        <f t="shared" ref="N263:N326" si="69">(1/E263)* 100</f>
        <v>48.647668184932883</v>
      </c>
      <c r="O263" s="48">
        <f t="shared" ref="O263:O326" si="70">(1/F263)* 100</f>
        <v>31.833205691482931</v>
      </c>
      <c r="P263" s="48">
        <f t="shared" ref="P263:P326" si="71">(1/G263)* 100</f>
        <v>19.519126123584179</v>
      </c>
      <c r="Q263" t="s">
        <v>353</v>
      </c>
      <c r="R263" t="s">
        <v>354</v>
      </c>
      <c r="S263" t="s">
        <v>468</v>
      </c>
      <c r="T263" s="50">
        <v>100</v>
      </c>
      <c r="U263" s="50">
        <f t="shared" ref="U263:U326" si="72">(1/A263)*((T263*A263)-T263)</f>
        <v>48.717948717948723</v>
      </c>
      <c r="V263" s="50">
        <f t="shared" ref="V263:V326" si="73">(1/B263)*((T263*B263)-T263)</f>
        <v>66.442953020134226</v>
      </c>
      <c r="W263" s="50">
        <f t="shared" ref="W263:W326" si="74">(1/C263)*((T263*C263)-T263)</f>
        <v>79.423868312757207</v>
      </c>
      <c r="X263" s="50">
        <f t="shared" ref="X263:X326" si="75">((1/B263)+(1/C263))*T263</f>
        <v>54.133178667108574</v>
      </c>
      <c r="Y263" s="50">
        <f t="shared" ref="Y263:Y326" si="76">((1/A263)+(1/C263))*T263</f>
        <v>71.858182969294077</v>
      </c>
      <c r="Z263" s="50">
        <f t="shared" ref="Z263:Z326" si="77">((1/A263)+(1/B263))*T263</f>
        <v>84.839098261917073</v>
      </c>
      <c r="AA263" s="50">
        <f t="shared" ref="AA263:AA326" si="78">U263-X263</f>
        <v>-5.4152299491598512</v>
      </c>
      <c r="AB263" s="50">
        <f t="shared" ref="AB263:AB326" si="79">V263-Y263</f>
        <v>-5.4152299491598512</v>
      </c>
      <c r="AC263" s="50">
        <f t="shared" ref="AC263:AC326" si="80">W263-Z263</f>
        <v>-5.4152299491598654</v>
      </c>
      <c r="AF263">
        <v>2.58</v>
      </c>
      <c r="AG263">
        <v>1.5</v>
      </c>
      <c r="AH263" s="73" t="s">
        <v>473</v>
      </c>
      <c r="AJ263" t="s">
        <v>457</v>
      </c>
    </row>
    <row r="264" spans="1:36" ht="15" x14ac:dyDescent="0.25">
      <c r="A264">
        <v>2.82</v>
      </c>
      <c r="B264">
        <v>2.94</v>
      </c>
      <c r="C264">
        <v>2.82</v>
      </c>
      <c r="D264" s="43">
        <f t="shared" si="68"/>
        <v>4.9355912577797145E-2</v>
      </c>
      <c r="E264" s="44">
        <f>IF(OR($A264="",$B264="",$C264=""),"",A264*'MPTO_working_3-way'!$I263)</f>
        <v>2.9591836734693877</v>
      </c>
      <c r="F264" s="45">
        <f>IF(OR($A264="",$B264="",$C264=""),"",B264*'MPTO_working_3-way'!$I263)</f>
        <v>3.0851063829787235</v>
      </c>
      <c r="G264" s="46">
        <f>IF(OR($A264="",$B264="",$C264=""),"",C264*'MPTO_working_3-way'!$I263)</f>
        <v>2.9591836734693877</v>
      </c>
      <c r="H264" s="44">
        <f>IF(OR($A264="",$B264="",$C264=""),"",'MPTO_working_3-way'!E263)</f>
        <v>2.9571978884291621</v>
      </c>
      <c r="I264" s="45">
        <f>IF(OR($A264="",$B264="",$C264=""),"",'MPTO_working_3-way'!F263)</f>
        <v>3.0894321061260994</v>
      </c>
      <c r="J264" s="46">
        <f>IF(OR($A264="",$B264="",$C264=""),"",'MPTO_working_3-way'!G263)</f>
        <v>2.9571978884291621</v>
      </c>
      <c r="K264" s="44">
        <f>IF(OR($A264="",$B264="",$C264=""),"",'OddsRatio_working_3-way'!H263)</f>
        <v>2.9581799133830557</v>
      </c>
      <c r="L264" s="45">
        <f>IF(OR($A264="",$B264="",$C264=""),"",'OddsRatio_working_3-way'!I263)</f>
        <v>3.0872906769028177</v>
      </c>
      <c r="M264" s="46">
        <f>IF(OR($A264="",$B264="",$C264=""),"",'OddsRatio_working_3-way'!J263)</f>
        <v>2.9581799133830557</v>
      </c>
      <c r="N264" s="47">
        <f t="shared" si="69"/>
        <v>33.793103448275865</v>
      </c>
      <c r="O264" s="48">
        <f t="shared" si="70"/>
        <v>32.41379310344827</v>
      </c>
      <c r="P264" s="48">
        <f t="shared" si="71"/>
        <v>33.793103448275865</v>
      </c>
      <c r="Q264" t="s">
        <v>422</v>
      </c>
      <c r="R264" t="s">
        <v>420</v>
      </c>
      <c r="S264" t="s">
        <v>468</v>
      </c>
      <c r="T264" s="50">
        <v>100</v>
      </c>
      <c r="U264" s="50">
        <f t="shared" si="72"/>
        <v>64.539007092198588</v>
      </c>
      <c r="V264" s="50">
        <f t="shared" si="73"/>
        <v>65.986394557823132</v>
      </c>
      <c r="W264" s="50">
        <f t="shared" si="74"/>
        <v>64.539007092198588</v>
      </c>
      <c r="X264" s="50">
        <f t="shared" si="75"/>
        <v>69.474598349978294</v>
      </c>
      <c r="Y264" s="50">
        <f t="shared" si="76"/>
        <v>70.921985815602838</v>
      </c>
      <c r="Z264" s="50">
        <f t="shared" si="77"/>
        <v>69.474598349978294</v>
      </c>
      <c r="AA264" s="50">
        <f t="shared" si="78"/>
        <v>-4.9355912577797056</v>
      </c>
      <c r="AB264" s="50">
        <f t="shared" si="79"/>
        <v>-4.9355912577797056</v>
      </c>
      <c r="AC264" s="50">
        <f t="shared" si="80"/>
        <v>-4.9355912577797056</v>
      </c>
      <c r="AF264">
        <v>2.2799999999999998</v>
      </c>
      <c r="AG264">
        <v>1.63</v>
      </c>
      <c r="AH264" s="73" t="s">
        <v>472</v>
      </c>
      <c r="AJ264" t="s">
        <v>457</v>
      </c>
    </row>
    <row r="265" spans="1:36" ht="15" x14ac:dyDescent="0.25">
      <c r="A265">
        <v>2.02</v>
      </c>
      <c r="B265">
        <v>3.35</v>
      </c>
      <c r="C265">
        <v>4.3600000000000003</v>
      </c>
      <c r="D265" s="43">
        <f t="shared" si="68"/>
        <v>2.2914765802199755E-2</v>
      </c>
      <c r="E265" s="44">
        <f>IF(OR($A265="",$B265="",$C265=""),"",A265*'MPTO_working_3-way'!$I264)</f>
        <v>2.0662878269204437</v>
      </c>
      <c r="F265" s="45">
        <f>IF(OR($A265="",$B265="",$C265=""),"",B265*'MPTO_working_3-way'!$I264)</f>
        <v>3.4267644654373695</v>
      </c>
      <c r="G265" s="46">
        <f>IF(OR($A265="",$B265="",$C265=""),"",C265*'MPTO_working_3-way'!$I264)</f>
        <v>4.4599083788975911</v>
      </c>
      <c r="H265" s="44">
        <f>IF(OR($A265="",$B265="",$C265=""),"",'MPTO_working_3-way'!E264)</f>
        <v>2.0516555591406225</v>
      </c>
      <c r="I265" s="45">
        <f>IF(OR($A265="",$B265="",$C265=""),"",'MPTO_working_3-way'!F264)</f>
        <v>3.4379713441406508</v>
      </c>
      <c r="J265" s="46">
        <f>IF(OR($A265="",$B265="",$C265=""),"",'MPTO_working_3-way'!G264)</f>
        <v>4.5102023345827646</v>
      </c>
      <c r="K265" s="44">
        <f>IF(OR($A265="",$B265="",$C265=""),"",'OddsRatio_working_3-way'!H264)</f>
        <v>2.0576138612044876</v>
      </c>
      <c r="L265" s="45">
        <f>IF(OR($A265="",$B265="",$C265=""),"",'OddsRatio_working_3-way'!I264)</f>
        <v>3.4366593861083792</v>
      </c>
      <c r="M265" s="46">
        <f>IF(OR($A265="",$B265="",$C265=""),"",'OddsRatio_working_3-way'!J264)</f>
        <v>4.4839044839677253</v>
      </c>
      <c r="N265" s="47">
        <f t="shared" si="69"/>
        <v>48.395968217573113</v>
      </c>
      <c r="O265" s="48">
        <f t="shared" si="70"/>
        <v>29.182046507312741</v>
      </c>
      <c r="P265" s="48">
        <f t="shared" si="71"/>
        <v>22.42198527511415</v>
      </c>
      <c r="Q265" t="s">
        <v>104</v>
      </c>
      <c r="R265" t="s">
        <v>96</v>
      </c>
      <c r="S265" t="s">
        <v>468</v>
      </c>
      <c r="T265" s="50">
        <v>100</v>
      </c>
      <c r="U265" s="50">
        <f t="shared" si="72"/>
        <v>50.495049504950494</v>
      </c>
      <c r="V265" s="50">
        <f t="shared" si="73"/>
        <v>70.149253731343279</v>
      </c>
      <c r="W265" s="50">
        <f t="shared" si="74"/>
        <v>77.064220183486242</v>
      </c>
      <c r="X265" s="50">
        <f t="shared" si="75"/>
        <v>52.786526085170472</v>
      </c>
      <c r="Y265" s="50">
        <f t="shared" si="76"/>
        <v>72.440730311563257</v>
      </c>
      <c r="Z265" s="50">
        <f t="shared" si="77"/>
        <v>79.35569676370622</v>
      </c>
      <c r="AA265" s="50">
        <f t="shared" si="78"/>
        <v>-2.2914765802199781</v>
      </c>
      <c r="AB265" s="50">
        <f t="shared" si="79"/>
        <v>-2.2914765802199781</v>
      </c>
      <c r="AC265" s="50">
        <f t="shared" si="80"/>
        <v>-2.2914765802199781</v>
      </c>
      <c r="AF265">
        <v>2.08</v>
      </c>
      <c r="AG265">
        <v>1.84</v>
      </c>
      <c r="AH265" s="73" t="s">
        <v>473</v>
      </c>
      <c r="AJ265" t="s">
        <v>451</v>
      </c>
    </row>
    <row r="266" spans="1:36" ht="15" x14ac:dyDescent="0.25">
      <c r="A266">
        <v>3.97</v>
      </c>
      <c r="B266">
        <v>3.59</v>
      </c>
      <c r="C266">
        <v>2.0299999999999998</v>
      </c>
      <c r="D266" s="43">
        <f t="shared" si="68"/>
        <v>2.3051538237592872E-2</v>
      </c>
      <c r="E266" s="44">
        <f>IF(OR($A266="",$B266="",$C266=""),"",A266*'MPTO_working_3-way'!$I265)</f>
        <v>4.0615146068032439</v>
      </c>
      <c r="F266" s="45">
        <f>IF(OR($A266="",$B266="",$C266=""),"",B266*'MPTO_working_3-way'!$I265)</f>
        <v>3.6727550222729581</v>
      </c>
      <c r="G266" s="46">
        <f>IF(OR($A266="",$B266="",$C266=""),"",C266*'MPTO_working_3-way'!$I265)</f>
        <v>2.0767946226223133</v>
      </c>
      <c r="H266" s="44">
        <f>IF(OR($A266="",$B266="",$C266=""),"",'MPTO_working_3-way'!E265)</f>
        <v>4.0949148405072631</v>
      </c>
      <c r="I266" s="45">
        <f>IF(OR($A266="",$B266="",$C266=""),"",'MPTO_working_3-way'!F265)</f>
        <v>3.691839417747973</v>
      </c>
      <c r="J266" s="46">
        <f>IF(OR($A266="",$B266="",$C266=""),"",'MPTO_working_3-way'!G265)</f>
        <v>2.0621660947291263</v>
      </c>
      <c r="K266" s="44">
        <f>IF(OR($A266="",$B266="",$C266=""),"",'OddsRatio_working_3-way'!H265)</f>
        <v>4.079633055506374</v>
      </c>
      <c r="L266" s="45">
        <f>IF(OR($A266="",$B266="",$C266=""),"",'OddsRatio_working_3-way'!I265)</f>
        <v>3.6856059305594298</v>
      </c>
      <c r="M266" s="46">
        <f>IF(OR($A266="",$B266="",$C266=""),"",'OddsRatio_working_3-way'!J265)</f>
        <v>2.0680208913035569</v>
      </c>
      <c r="N266" s="47">
        <f t="shared" si="69"/>
        <v>24.621356730441128</v>
      </c>
      <c r="O266" s="48">
        <f t="shared" si="70"/>
        <v>27.227517052883364</v>
      </c>
      <c r="P266" s="48">
        <f t="shared" si="71"/>
        <v>48.151126216675515</v>
      </c>
      <c r="Q266" t="s">
        <v>97</v>
      </c>
      <c r="R266" t="s">
        <v>53</v>
      </c>
      <c r="S266" t="s">
        <v>468</v>
      </c>
      <c r="T266" s="50">
        <v>100</v>
      </c>
      <c r="U266" s="50">
        <f t="shared" si="72"/>
        <v>74.811083123425689</v>
      </c>
      <c r="V266" s="50">
        <f t="shared" si="73"/>
        <v>72.14484679665739</v>
      </c>
      <c r="W266" s="50">
        <f t="shared" si="74"/>
        <v>50.73891625615763</v>
      </c>
      <c r="X266" s="50">
        <f t="shared" si="75"/>
        <v>77.116236947184987</v>
      </c>
      <c r="Y266" s="50">
        <f t="shared" si="76"/>
        <v>74.450000620416674</v>
      </c>
      <c r="Z266" s="50">
        <f t="shared" si="77"/>
        <v>53.044070079916928</v>
      </c>
      <c r="AA266" s="50">
        <f t="shared" si="78"/>
        <v>-2.3051538237592979</v>
      </c>
      <c r="AB266" s="50">
        <f t="shared" si="79"/>
        <v>-2.3051538237592837</v>
      </c>
      <c r="AC266" s="50">
        <f t="shared" si="80"/>
        <v>-2.3051538237592979</v>
      </c>
      <c r="AF266">
        <v>1.93</v>
      </c>
      <c r="AG266">
        <v>1.98</v>
      </c>
      <c r="AH266" s="73" t="s">
        <v>474</v>
      </c>
      <c r="AJ266" t="s">
        <v>451</v>
      </c>
    </row>
    <row r="267" spans="1:36" ht="15" x14ac:dyDescent="0.25">
      <c r="A267">
        <v>6.9</v>
      </c>
      <c r="B267">
        <v>4.68</v>
      </c>
      <c r="C267">
        <v>1.5</v>
      </c>
      <c r="D267" s="43">
        <f t="shared" si="68"/>
        <v>2.5269416573764358E-2</v>
      </c>
      <c r="E267" s="44">
        <f>IF(OR($A267="",$B267="",$C267=""),"",A267*'MPTO_working_3-way'!$I266)</f>
        <v>7.0743589743589741</v>
      </c>
      <c r="F267" s="45">
        <f>IF(OR($A267="",$B267="",$C267=""),"",B267*'MPTO_working_3-way'!$I266)</f>
        <v>4.7982608695652171</v>
      </c>
      <c r="G267" s="46">
        <f>IF(OR($A267="",$B267="",$C267=""),"",C267*'MPTO_working_3-way'!$I266)</f>
        <v>1.5379041248606464</v>
      </c>
      <c r="H267" s="44">
        <f>IF(OR($A267="",$B267="",$C267=""),"",'MPTO_working_3-way'!E266)</f>
        <v>7.3257713248638847</v>
      </c>
      <c r="I267" s="45">
        <f>IF(OR($A267="",$B267="",$C267=""),"",'MPTO_working_3-way'!F266)</f>
        <v>4.8720579360289671</v>
      </c>
      <c r="J267" s="46">
        <f>IF(OR($A267="",$B267="",$C267=""),"",'MPTO_working_3-way'!G266)</f>
        <v>1.5191945803537823</v>
      </c>
      <c r="K267" s="44">
        <f>IF(OR($A267="",$B267="",$C267=""),"",'OddsRatio_working_3-way'!H266)</f>
        <v>7.1988399046043661</v>
      </c>
      <c r="L267" s="45">
        <f>IF(OR($A267="",$B267="",$C267=""),"",'OddsRatio_working_3-way'!I266)</f>
        <v>4.8663950591430627</v>
      </c>
      <c r="M267" s="46">
        <f>IF(OR($A267="",$B267="",$C267=""),"",'OddsRatio_working_3-way'!J266)</f>
        <v>1.5253254156444376</v>
      </c>
      <c r="N267" s="47">
        <f t="shared" si="69"/>
        <v>14.135556361000361</v>
      </c>
      <c r="O267" s="48">
        <f t="shared" si="70"/>
        <v>20.840884378397973</v>
      </c>
      <c r="P267" s="48">
        <f t="shared" si="71"/>
        <v>65.023559260601672</v>
      </c>
      <c r="Q267" t="s">
        <v>423</v>
      </c>
      <c r="R267" t="s">
        <v>52</v>
      </c>
      <c r="S267" t="s">
        <v>468</v>
      </c>
      <c r="T267" s="50">
        <v>100</v>
      </c>
      <c r="U267" s="50">
        <f t="shared" si="72"/>
        <v>85.507246376811594</v>
      </c>
      <c r="V267" s="50">
        <f t="shared" si="73"/>
        <v>78.632478632478637</v>
      </c>
      <c r="W267" s="50">
        <f t="shared" si="74"/>
        <v>33.333333333333329</v>
      </c>
      <c r="X267" s="50">
        <f t="shared" si="75"/>
        <v>88.034188034188034</v>
      </c>
      <c r="Y267" s="50">
        <f t="shared" si="76"/>
        <v>81.159420289855063</v>
      </c>
      <c r="Z267" s="50">
        <f t="shared" si="77"/>
        <v>35.860274990709776</v>
      </c>
      <c r="AA267" s="50">
        <f t="shared" si="78"/>
        <v>-2.5269416573764403</v>
      </c>
      <c r="AB267" s="50">
        <f t="shared" si="79"/>
        <v>-2.5269416573764261</v>
      </c>
      <c r="AC267" s="50">
        <f t="shared" si="80"/>
        <v>-2.5269416573764474</v>
      </c>
      <c r="AF267">
        <v>1.68</v>
      </c>
      <c r="AG267">
        <v>2.2999999999999998</v>
      </c>
      <c r="AH267" s="73" t="s">
        <v>480</v>
      </c>
      <c r="AJ267" t="s">
        <v>451</v>
      </c>
    </row>
    <row r="268" spans="1:36" ht="15" x14ac:dyDescent="0.25">
      <c r="A268">
        <v>2.56</v>
      </c>
      <c r="B268">
        <v>3.05</v>
      </c>
      <c r="C268">
        <v>3.24</v>
      </c>
      <c r="D268" s="43">
        <f t="shared" si="68"/>
        <v>2.7135827767658327E-2</v>
      </c>
      <c r="E268" s="44">
        <f>IF(OR($A268="",$B268="",$C268=""),"",A268*'MPTO_working_3-way'!$I267)</f>
        <v>2.6294677190852052</v>
      </c>
      <c r="F268" s="45">
        <f>IF(OR($A268="",$B268="",$C268=""),"",B268*'MPTO_working_3-way'!$I267)</f>
        <v>3.1327642746913575</v>
      </c>
      <c r="G268" s="46">
        <f>IF(OR($A268="",$B268="",$C268=""),"",C268*'MPTO_working_3-way'!$I267)</f>
        <v>3.3279200819672132</v>
      </c>
      <c r="H268" s="44">
        <f>IF(OR($A268="",$B268="",$C268=""),"",'MPTO_working_3-way'!E267)</f>
        <v>2.6206843207345973</v>
      </c>
      <c r="I268" s="45">
        <f>IF(OR($A268="",$B268="",$C268=""),"",'MPTO_working_3-way'!F267)</f>
        <v>3.1365309017089911</v>
      </c>
      <c r="J268" s="46">
        <f>IF(OR($A268="",$B268="",$C268=""),"",'MPTO_working_3-way'!G267)</f>
        <v>3.3378204835003995</v>
      </c>
      <c r="K268" s="44">
        <f>IF(OR($A268="",$B268="",$C268=""),"",'OddsRatio_working_3-way'!H267)</f>
        <v>2.6247286216759984</v>
      </c>
      <c r="L268" s="45">
        <f>IF(OR($A268="",$B268="",$C268=""),"",'OddsRatio_working_3-way'!I267)</f>
        <v>3.1350600477152533</v>
      </c>
      <c r="M268" s="46">
        <f>IF(OR($A268="",$B268="",$C268=""),"",'OddsRatio_working_3-way'!J267)</f>
        <v>3.3329436618937414</v>
      </c>
      <c r="N268" s="47">
        <f t="shared" si="69"/>
        <v>38.030510614060745</v>
      </c>
      <c r="O268" s="48">
        <f t="shared" si="70"/>
        <v>31.920690876064107</v>
      </c>
      <c r="P268" s="48">
        <f t="shared" si="71"/>
        <v>30.048798509875159</v>
      </c>
      <c r="Q268" t="s">
        <v>235</v>
      </c>
      <c r="R268" t="s">
        <v>249</v>
      </c>
      <c r="S268" t="s">
        <v>468</v>
      </c>
      <c r="T268" s="50">
        <v>100</v>
      </c>
      <c r="U268" s="50">
        <f t="shared" si="72"/>
        <v>60.9375</v>
      </c>
      <c r="V268" s="50">
        <f t="shared" si="73"/>
        <v>67.21311475409837</v>
      </c>
      <c r="W268" s="50">
        <f t="shared" si="74"/>
        <v>69.135802469135797</v>
      </c>
      <c r="X268" s="50">
        <f t="shared" si="75"/>
        <v>63.651082776765833</v>
      </c>
      <c r="Y268" s="50">
        <f t="shared" si="76"/>
        <v>69.926697530864203</v>
      </c>
      <c r="Z268" s="50">
        <f t="shared" si="77"/>
        <v>71.849385245901644</v>
      </c>
      <c r="AA268" s="50">
        <f t="shared" si="78"/>
        <v>-2.7135827767658327</v>
      </c>
      <c r="AB268" s="50">
        <f t="shared" si="79"/>
        <v>-2.7135827767658327</v>
      </c>
      <c r="AC268" s="50">
        <f t="shared" si="80"/>
        <v>-2.7135827767658469</v>
      </c>
      <c r="AF268">
        <v>2.13</v>
      </c>
      <c r="AG268">
        <v>1.77</v>
      </c>
      <c r="AH268" s="73" t="s">
        <v>476</v>
      </c>
      <c r="AJ268" t="s">
        <v>444</v>
      </c>
    </row>
    <row r="269" spans="1:36" ht="15" x14ac:dyDescent="0.25">
      <c r="A269">
        <v>2.67</v>
      </c>
      <c r="B269">
        <v>3.13</v>
      </c>
      <c r="C269">
        <v>3.01</v>
      </c>
      <c r="D269" s="43">
        <f t="shared" si="68"/>
        <v>2.6246566718628683E-2</v>
      </c>
      <c r="E269" s="44">
        <f>IF(OR($A269="",$B269="",$C269=""),"",A269*'MPTO_working_3-way'!$I268)</f>
        <v>2.7400783331387384</v>
      </c>
      <c r="F269" s="45">
        <f>IF(OR($A269="",$B269="",$C269=""),"",B269*'MPTO_working_3-way'!$I268)</f>
        <v>3.2121517538293078</v>
      </c>
      <c r="G269" s="46">
        <f>IF(OR($A269="",$B269="",$C269=""),"",C269*'MPTO_working_3-way'!$I268)</f>
        <v>3.089002165823072</v>
      </c>
      <c r="H269" s="44">
        <f>IF(OR($A269="",$B269="",$C269=""),"",'MPTO_working_3-way'!E268)</f>
        <v>2.7338614853075156</v>
      </c>
      <c r="I269" s="45">
        <f>IF(OR($A269="",$B269="",$C269=""),"",'MPTO_working_3-way'!F268)</f>
        <v>3.2181248672967113</v>
      </c>
      <c r="J269" s="46">
        <f>IF(OR($A269="",$B269="",$C269=""),"",'MPTO_working_3-way'!G268)</f>
        <v>3.0914093445551809</v>
      </c>
      <c r="K269" s="44">
        <f>IF(OR($A269="",$B269="",$C269=""),"",'OddsRatio_working_3-way'!H268)</f>
        <v>2.7367884751632916</v>
      </c>
      <c r="L269" s="45">
        <f>IF(OR($A269="",$B269="",$C269=""),"",'OddsRatio_working_3-way'!I268)</f>
        <v>3.2151853006573718</v>
      </c>
      <c r="M269" s="46">
        <f>IF(OR($A269="",$B269="",$C269=""),"",'OddsRatio_working_3-way'!J268)</f>
        <v>3.0903861287893508</v>
      </c>
      <c r="N269" s="47">
        <f t="shared" si="69"/>
        <v>36.4953070102382</v>
      </c>
      <c r="O269" s="48">
        <f t="shared" si="70"/>
        <v>31.13177946240766</v>
      </c>
      <c r="P269" s="48">
        <f t="shared" si="71"/>
        <v>32.37291352735415</v>
      </c>
      <c r="Q269" t="s">
        <v>429</v>
      </c>
      <c r="R269" t="s">
        <v>50</v>
      </c>
      <c r="S269" t="s">
        <v>468</v>
      </c>
      <c r="T269" s="50">
        <v>100</v>
      </c>
      <c r="U269" s="50">
        <f t="shared" si="72"/>
        <v>62.546816479400754</v>
      </c>
      <c r="V269" s="50">
        <f t="shared" si="73"/>
        <v>68.051118210862612</v>
      </c>
      <c r="W269" s="50">
        <f t="shared" si="74"/>
        <v>66.777408637873762</v>
      </c>
      <c r="X269" s="50">
        <f t="shared" si="75"/>
        <v>65.171473151263626</v>
      </c>
      <c r="Y269" s="50">
        <f t="shared" si="76"/>
        <v>70.675774882725491</v>
      </c>
      <c r="Z269" s="50">
        <f t="shared" si="77"/>
        <v>69.402065309736628</v>
      </c>
      <c r="AA269" s="50">
        <f t="shared" si="78"/>
        <v>-2.6246566718628728</v>
      </c>
      <c r="AB269" s="50">
        <f t="shared" si="79"/>
        <v>-2.6246566718628799</v>
      </c>
      <c r="AC269" s="50">
        <f t="shared" si="80"/>
        <v>-2.6246566718628657</v>
      </c>
      <c r="AF269">
        <v>1.92</v>
      </c>
      <c r="AG269">
        <v>1.97</v>
      </c>
      <c r="AH269" s="74" t="s">
        <v>475</v>
      </c>
      <c r="AJ269" t="s">
        <v>444</v>
      </c>
    </row>
    <row r="270" spans="1:36" ht="15" x14ac:dyDescent="0.25">
      <c r="A270">
        <v>3.42</v>
      </c>
      <c r="B270">
        <v>3.03</v>
      </c>
      <c r="C270">
        <v>2.4700000000000002</v>
      </c>
      <c r="D270" s="43">
        <f t="shared" si="68"/>
        <v>2.7288963714185099E-2</v>
      </c>
      <c r="E270" s="44">
        <f>IF(OR($A270="",$B270="",$C270=""),"",A270*'MPTO_working_3-way'!$I269)</f>
        <v>3.513328255902513</v>
      </c>
      <c r="F270" s="45">
        <f>IF(OR($A270="",$B270="",$C270=""),"",B270*'MPTO_working_3-way'!$I269)</f>
        <v>3.1126855600539804</v>
      </c>
      <c r="G270" s="46">
        <f>IF(OR($A270="",$B270="",$C270=""),"",C270*'MPTO_working_3-way'!$I269)</f>
        <v>2.5374037403740375</v>
      </c>
      <c r="H270" s="44">
        <f>IF(OR($A270="",$B270="",$C270=""),"",'MPTO_working_3-way'!E269)</f>
        <v>3.5298103478092258</v>
      </c>
      <c r="I270" s="45">
        <f>IF(OR($A270="",$B270="",$C270=""),"",'MPTO_working_3-way'!F269)</f>
        <v>3.1158794113973527</v>
      </c>
      <c r="J270" s="46">
        <f>IF(OR($A270="",$B270="",$C270=""),"",'MPTO_working_3-way'!G269)</f>
        <v>2.5267712784115419</v>
      </c>
      <c r="K270" s="44">
        <f>IF(OR($A270="",$B270="",$C270=""),"",'OddsRatio_working_3-way'!H269)</f>
        <v>3.521427557033971</v>
      </c>
      <c r="L270" s="45">
        <f>IF(OR($A270="",$B270="",$C270=""),"",'OddsRatio_working_3-way'!I269)</f>
        <v>3.1150817937103148</v>
      </c>
      <c r="M270" s="46">
        <f>IF(OR($A270="",$B270="",$C270=""),"",'OddsRatio_working_3-way'!J269)</f>
        <v>2.5316109540660898</v>
      </c>
      <c r="N270" s="47">
        <f t="shared" si="69"/>
        <v>28.463039236939085</v>
      </c>
      <c r="O270" s="48">
        <f t="shared" si="70"/>
        <v>32.126598742683726</v>
      </c>
      <c r="P270" s="48">
        <f t="shared" si="71"/>
        <v>39.410362020377192</v>
      </c>
      <c r="Q270" t="s">
        <v>426</v>
      </c>
      <c r="R270" t="s">
        <v>250</v>
      </c>
      <c r="S270" t="s">
        <v>468</v>
      </c>
      <c r="T270" s="50">
        <v>100</v>
      </c>
      <c r="U270" s="50">
        <f t="shared" si="72"/>
        <v>70.760233918128648</v>
      </c>
      <c r="V270" s="50">
        <f t="shared" si="73"/>
        <v>66.996699669967001</v>
      </c>
      <c r="W270" s="50">
        <f t="shared" si="74"/>
        <v>59.514170040485837</v>
      </c>
      <c r="X270" s="50">
        <f t="shared" si="75"/>
        <v>73.489130289547177</v>
      </c>
      <c r="Y270" s="50">
        <f t="shared" si="76"/>
        <v>69.725596041385501</v>
      </c>
      <c r="Z270" s="50">
        <f t="shared" si="77"/>
        <v>62.243066411904344</v>
      </c>
      <c r="AA270" s="50">
        <f t="shared" si="78"/>
        <v>-2.7288963714185286</v>
      </c>
      <c r="AB270" s="50">
        <f t="shared" si="79"/>
        <v>-2.7288963714185002</v>
      </c>
      <c r="AC270" s="50">
        <f t="shared" si="80"/>
        <v>-2.7288963714185073</v>
      </c>
      <c r="AF270">
        <v>2.35</v>
      </c>
      <c r="AG270">
        <v>1.65</v>
      </c>
      <c r="AH270" s="73" t="s">
        <v>477</v>
      </c>
      <c r="AJ270" t="s">
        <v>444</v>
      </c>
    </row>
    <row r="271" spans="1:36" ht="15" x14ac:dyDescent="0.25">
      <c r="A271">
        <v>2.82</v>
      </c>
      <c r="B271">
        <v>2.95</v>
      </c>
      <c r="C271">
        <v>2.99</v>
      </c>
      <c r="D271" s="43">
        <f t="shared" si="68"/>
        <v>2.804114046058892E-2</v>
      </c>
      <c r="E271" s="44">
        <f>IF(OR($A271="",$B271="",$C271=""),"",A271*'MPTO_working_3-way'!$I270)</f>
        <v>2.8990760160988605</v>
      </c>
      <c r="F271" s="45">
        <f>IF(OR($A271="",$B271="",$C271=""),"",B271*'MPTO_working_3-way'!$I270)</f>
        <v>3.0327213643587374</v>
      </c>
      <c r="G271" s="46">
        <f>IF(OR($A271="",$B271="",$C271=""),"",C271*'MPTO_working_3-way'!$I270)</f>
        <v>3.073843009977161</v>
      </c>
      <c r="H271" s="44">
        <f>IF(OR($A271="",$B271="",$C271=""),"",'MPTO_working_3-way'!E270)</f>
        <v>2.8963437756777766</v>
      </c>
      <c r="I271" s="45">
        <f>IF(OR($A271="",$B271="",$C271=""),"",'MPTO_working_3-way'!F270)</f>
        <v>3.0336492002775852</v>
      </c>
      <c r="J271" s="46">
        <f>IF(OR($A271="",$B271="",$C271=""),"",'MPTO_working_3-way'!G270)</f>
        <v>3.0759660850528312</v>
      </c>
      <c r="K271" s="44">
        <f>IF(OR($A271="",$B271="",$C271=""),"",'OddsRatio_working_3-way'!H270)</f>
        <v>2.8976669707255018</v>
      </c>
      <c r="L271" s="45">
        <f>IF(OR($A271="",$B271="",$C271=""),"",'OddsRatio_working_3-way'!I270)</f>
        <v>3.0332146114916094</v>
      </c>
      <c r="M271" s="46">
        <f>IF(OR($A271="",$B271="",$C271=""),"",'OddsRatio_working_3-way'!J270)</f>
        <v>3.0749215778811796</v>
      </c>
      <c r="N271" s="47">
        <f t="shared" si="69"/>
        <v>34.493748851251212</v>
      </c>
      <c r="O271" s="48">
        <f t="shared" si="70"/>
        <v>32.973685342552002</v>
      </c>
      <c r="P271" s="48">
        <f t="shared" si="71"/>
        <v>32.532565806196786</v>
      </c>
      <c r="Q271" t="s">
        <v>359</v>
      </c>
      <c r="R271" t="s">
        <v>428</v>
      </c>
      <c r="S271" t="s">
        <v>468</v>
      </c>
      <c r="T271" s="50">
        <v>100</v>
      </c>
      <c r="U271" s="50">
        <f t="shared" si="72"/>
        <v>64.539007092198588</v>
      </c>
      <c r="V271" s="50">
        <f t="shared" si="73"/>
        <v>66.101694915254228</v>
      </c>
      <c r="W271" s="50">
        <f t="shared" si="74"/>
        <v>66.555183946488299</v>
      </c>
      <c r="X271" s="50">
        <f t="shared" si="75"/>
        <v>67.343121138257473</v>
      </c>
      <c r="Y271" s="50">
        <f t="shared" si="76"/>
        <v>68.905808961313127</v>
      </c>
      <c r="Z271" s="50">
        <f t="shared" si="77"/>
        <v>69.359297992547184</v>
      </c>
      <c r="AA271" s="50">
        <f t="shared" si="78"/>
        <v>-2.8041140460588849</v>
      </c>
      <c r="AB271" s="50">
        <f t="shared" si="79"/>
        <v>-2.8041140460588991</v>
      </c>
      <c r="AC271" s="50">
        <f t="shared" si="80"/>
        <v>-2.8041140460588849</v>
      </c>
      <c r="AF271">
        <v>2.19</v>
      </c>
      <c r="AG271">
        <v>1.73</v>
      </c>
      <c r="AH271" s="73" t="s">
        <v>484</v>
      </c>
      <c r="AJ271" t="s">
        <v>444</v>
      </c>
    </row>
    <row r="272" spans="1:36" ht="15" x14ac:dyDescent="0.25">
      <c r="A272">
        <v>2.88</v>
      </c>
      <c r="B272">
        <v>3.05</v>
      </c>
      <c r="C272">
        <v>2.84</v>
      </c>
      <c r="D272" s="43">
        <f t="shared" si="68"/>
        <v>2.7203750737576637E-2</v>
      </c>
      <c r="E272" s="44">
        <f>IF(OR($A272="",$B272="",$C272=""),"",A272*'MPTO_working_3-way'!$I271)</f>
        <v>2.9583468021242205</v>
      </c>
      <c r="F272" s="45">
        <f>IF(OR($A272="",$B272="",$C272=""),"",B272*'MPTO_working_3-way'!$I271)</f>
        <v>3.1329714397496087</v>
      </c>
      <c r="G272" s="46">
        <f>IF(OR($A272="",$B272="",$C272=""),"",C272*'MPTO_working_3-way'!$I271)</f>
        <v>2.9172586520947177</v>
      </c>
      <c r="H272" s="44">
        <f>IF(OR($A272="",$B272="",$C272=""),"",'MPTO_working_3-way'!E271)</f>
        <v>2.9572298335345923</v>
      </c>
      <c r="I272" s="45">
        <f>IF(OR($A272="",$B272="",$C272=""),"",'MPTO_working_3-way'!F271)</f>
        <v>3.1367536556497009</v>
      </c>
      <c r="J272" s="46">
        <f>IF(OR($A272="",$B272="",$C272=""),"",'MPTO_working_3-way'!G271)</f>
        <v>2.9150714982378623</v>
      </c>
      <c r="K272" s="44">
        <f>IF(OR($A272="",$B272="",$C272=""),"",'OddsRatio_working_3-way'!H271)</f>
        <v>2.9578108089943118</v>
      </c>
      <c r="L272" s="45">
        <f>IF(OR($A272="",$B272="",$C272=""),"",'OddsRatio_working_3-way'!I271)</f>
        <v>3.1348468927863489</v>
      </c>
      <c r="M272" s="46">
        <f>IF(OR($A272="",$B272="",$C272=""),"",'OddsRatio_working_3-way'!J271)</f>
        <v>2.9161552598667724</v>
      </c>
      <c r="N272" s="47">
        <f t="shared" si="69"/>
        <v>33.802663003605829</v>
      </c>
      <c r="O272" s="48">
        <f t="shared" si="70"/>
        <v>31.918580147667143</v>
      </c>
      <c r="P272" s="48">
        <f t="shared" si="71"/>
        <v>34.278756848727035</v>
      </c>
      <c r="Q272" t="s">
        <v>140</v>
      </c>
      <c r="R272" t="s">
        <v>357</v>
      </c>
      <c r="S272" t="s">
        <v>468</v>
      </c>
      <c r="T272" s="50">
        <v>100</v>
      </c>
      <c r="U272" s="50">
        <f t="shared" si="72"/>
        <v>65.277777777777771</v>
      </c>
      <c r="V272" s="50">
        <f t="shared" si="73"/>
        <v>67.21311475409837</v>
      </c>
      <c r="W272" s="50">
        <f t="shared" si="74"/>
        <v>64.788732394366207</v>
      </c>
      <c r="X272" s="50">
        <f t="shared" si="75"/>
        <v>67.998152851535451</v>
      </c>
      <c r="Y272" s="50">
        <f t="shared" si="76"/>
        <v>69.933489827856036</v>
      </c>
      <c r="Z272" s="50">
        <f t="shared" si="77"/>
        <v>67.509107468123858</v>
      </c>
      <c r="AA272" s="50">
        <f t="shared" si="78"/>
        <v>-2.7203750737576797</v>
      </c>
      <c r="AB272" s="50">
        <f t="shared" si="79"/>
        <v>-2.7203750737576655</v>
      </c>
      <c r="AC272" s="50">
        <f t="shared" si="80"/>
        <v>-2.7203750737576513</v>
      </c>
      <c r="AF272">
        <v>2.09</v>
      </c>
      <c r="AG272">
        <v>1.79</v>
      </c>
      <c r="AH272" s="73" t="s">
        <v>476</v>
      </c>
      <c r="AJ272" t="s">
        <v>444</v>
      </c>
    </row>
    <row r="273" spans="1:36" ht="15" x14ac:dyDescent="0.25">
      <c r="A273">
        <v>2.09</v>
      </c>
      <c r="B273">
        <v>3.55</v>
      </c>
      <c r="C273">
        <v>3.73</v>
      </c>
      <c r="D273" s="43">
        <f t="shared" si="68"/>
        <v>2.8255555111909914E-2</v>
      </c>
      <c r="E273" s="44">
        <f>IF(OR($A273="",$B273="",$C273=""),"",A273*'MPTO_working_3-way'!$I272)</f>
        <v>2.1490541101838914</v>
      </c>
      <c r="F273" s="45">
        <f>IF(OR($A273="",$B273="",$C273=""),"",B273*'MPTO_working_3-way'!$I272)</f>
        <v>3.6503072206472802</v>
      </c>
      <c r="G273" s="46">
        <f>IF(OR($A273="",$B273="",$C273=""),"",C273*'MPTO_working_3-way'!$I272)</f>
        <v>3.8353932205674242</v>
      </c>
      <c r="H273" s="44">
        <f>IF(OR($A273="",$B273="",$C273=""),"",'MPTO_working_3-way'!E272)</f>
        <v>2.1319671408140222</v>
      </c>
      <c r="I273" s="45">
        <f>IF(OR($A273="",$B273="",$C273=""),"",'MPTO_working_3-way'!F272)</f>
        <v>3.6728028830617467</v>
      </c>
      <c r="J273" s="46">
        <f>IF(OR($A273="",$B273="",$C273=""),"",'MPTO_working_3-way'!G272)</f>
        <v>3.8658100573486371</v>
      </c>
      <c r="K273" s="44">
        <f>IF(OR($A273="",$B273="",$C273=""),"",'OddsRatio_working_3-way'!H272)</f>
        <v>2.1388991393256149</v>
      </c>
      <c r="L273" s="45">
        <f>IF(OR($A273="",$B273="",$C273=""),"",'OddsRatio_working_3-way'!I272)</f>
        <v>3.6643970690645125</v>
      </c>
      <c r="M273" s="46">
        <f>IF(OR($A273="",$B273="",$C273=""),"",'OddsRatio_working_3-way'!J272)</f>
        <v>3.8524721562925945</v>
      </c>
      <c r="N273" s="47">
        <f t="shared" si="69"/>
        <v>46.532099646129033</v>
      </c>
      <c r="O273" s="48">
        <f t="shared" si="70"/>
        <v>27.394954439552023</v>
      </c>
      <c r="P273" s="48">
        <f t="shared" si="71"/>
        <v>26.072945914318947</v>
      </c>
      <c r="Q273" t="s">
        <v>365</v>
      </c>
      <c r="R273" t="s">
        <v>367</v>
      </c>
      <c r="S273" t="s">
        <v>468</v>
      </c>
      <c r="T273" s="50">
        <v>100</v>
      </c>
      <c r="U273" s="50">
        <f t="shared" si="72"/>
        <v>52.153110047846894</v>
      </c>
      <c r="V273" s="50">
        <f t="shared" si="73"/>
        <v>71.83098591549296</v>
      </c>
      <c r="W273" s="50">
        <f t="shared" si="74"/>
        <v>73.190348525469176</v>
      </c>
      <c r="X273" s="50">
        <f t="shared" si="75"/>
        <v>54.978665559037879</v>
      </c>
      <c r="Y273" s="50">
        <f t="shared" si="76"/>
        <v>74.656541426683944</v>
      </c>
      <c r="Z273" s="50">
        <f t="shared" si="77"/>
        <v>76.01590403666016</v>
      </c>
      <c r="AA273" s="50">
        <f t="shared" si="78"/>
        <v>-2.8255555111909842</v>
      </c>
      <c r="AB273" s="50">
        <f t="shared" si="79"/>
        <v>-2.8255555111909842</v>
      </c>
      <c r="AC273" s="50">
        <f t="shared" si="80"/>
        <v>-2.8255555111909842</v>
      </c>
      <c r="AF273">
        <v>2.1</v>
      </c>
      <c r="AG273">
        <v>1.79</v>
      </c>
      <c r="AH273" s="73" t="s">
        <v>474</v>
      </c>
      <c r="AJ273" t="s">
        <v>458</v>
      </c>
    </row>
    <row r="274" spans="1:36" ht="15" x14ac:dyDescent="0.25">
      <c r="A274">
        <v>1.9</v>
      </c>
      <c r="B274">
        <v>3.85</v>
      </c>
      <c r="C274">
        <v>4.0999999999999996</v>
      </c>
      <c r="D274" s="43">
        <f t="shared" si="68"/>
        <v>2.9958488238334136E-2</v>
      </c>
      <c r="E274" s="44">
        <f>IF(OR($A274="",$B274="",$C274=""),"",A274*'MPTO_working_3-way'!$I273)</f>
        <v>1.9569211276528347</v>
      </c>
      <c r="F274" s="45">
        <f>IF(OR($A274="",$B274="",$C274=""),"",B274*'MPTO_working_3-way'!$I273)</f>
        <v>3.9653401797175865</v>
      </c>
      <c r="G274" s="46">
        <f>IF(OR($A274="",$B274="",$C274=""),"",C274*'MPTO_working_3-way'!$I273)</f>
        <v>4.2228298017771699</v>
      </c>
      <c r="H274" s="44">
        <f>IF(OR($A274="",$B274="",$C274=""),"",'MPTO_working_3-way'!E273)</f>
        <v>1.9367472797132799</v>
      </c>
      <c r="I274" s="45">
        <f>IF(OR($A274="",$B274="",$C274=""),"",'MPTO_working_3-way'!F273)</f>
        <v>4.003938321874374</v>
      </c>
      <c r="J274" s="46">
        <f>IF(OR($A274="",$B274="",$C274=""),"",'MPTO_working_3-way'!G273)</f>
        <v>4.2750338536098633</v>
      </c>
      <c r="K274" s="44">
        <f>IF(OR($A274="",$B274="",$C274=""),"",'OddsRatio_working_3-way'!H273)</f>
        <v>1.944427814129351</v>
      </c>
      <c r="L274" s="45">
        <f>IF(OR($A274="",$B274="",$C274=""),"",'OddsRatio_working_3-way'!I273)</f>
        <v>3.9906880780762783</v>
      </c>
      <c r="M274" s="46">
        <f>IF(OR($A274="",$B274="",$C274=""),"",'OddsRatio_working_3-way'!J273)</f>
        <v>4.2530291375566529</v>
      </c>
      <c r="N274" s="47">
        <f t="shared" si="69"/>
        <v>51.100679831660742</v>
      </c>
      <c r="O274" s="48">
        <f t="shared" si="70"/>
        <v>25.218517319520885</v>
      </c>
      <c r="P274" s="48">
        <f t="shared" si="71"/>
        <v>23.680802848818388</v>
      </c>
      <c r="Q274" t="s">
        <v>439</v>
      </c>
      <c r="R274" t="s">
        <v>368</v>
      </c>
      <c r="S274" t="s">
        <v>468</v>
      </c>
      <c r="T274" s="50">
        <v>100</v>
      </c>
      <c r="U274" s="50">
        <f t="shared" si="72"/>
        <v>47.368421052631575</v>
      </c>
      <c r="V274" s="50">
        <f t="shared" si="73"/>
        <v>74.025974025974023</v>
      </c>
      <c r="W274" s="50">
        <f t="shared" si="74"/>
        <v>75.609756097560975</v>
      </c>
      <c r="X274" s="50">
        <f t="shared" si="75"/>
        <v>50.364269876464995</v>
      </c>
      <c r="Y274" s="50">
        <f t="shared" si="76"/>
        <v>77.021822849807435</v>
      </c>
      <c r="Z274" s="50">
        <f t="shared" si="77"/>
        <v>78.605604921394388</v>
      </c>
      <c r="AA274" s="50">
        <f t="shared" si="78"/>
        <v>-2.9958488238334198</v>
      </c>
      <c r="AB274" s="50">
        <f t="shared" si="79"/>
        <v>-2.9958488238334127</v>
      </c>
      <c r="AC274" s="50">
        <f t="shared" si="80"/>
        <v>-2.9958488238334127</v>
      </c>
      <c r="AF274">
        <v>1.74</v>
      </c>
      <c r="AG274">
        <v>2.19</v>
      </c>
      <c r="AH274" s="73" t="s">
        <v>475</v>
      </c>
      <c r="AJ274" t="s">
        <v>458</v>
      </c>
    </row>
    <row r="275" spans="1:36" ht="15" x14ac:dyDescent="0.25">
      <c r="A275">
        <v>10.99</v>
      </c>
      <c r="B275">
        <v>5.92</v>
      </c>
      <c r="C275">
        <v>1.28</v>
      </c>
      <c r="D275" s="43">
        <f t="shared" si="68"/>
        <v>4.1160729655952633E-2</v>
      </c>
      <c r="E275" s="44">
        <f>IF(OR($A275="",$B275="",$C275=""),"",A275*'MPTO_working_3-way'!$I274)</f>
        <v>11.442356418918919</v>
      </c>
      <c r="F275" s="45">
        <f>IF(OR($A275="",$B275="",$C275=""),"",B275*'MPTO_working_3-way'!$I274)</f>
        <v>6.1636715195632394</v>
      </c>
      <c r="G275" s="46">
        <f>IF(OR($A275="",$B275="",$C275=""),"",C275*'MPTO_working_3-way'!$I274)</f>
        <v>1.3326857339596194</v>
      </c>
      <c r="H275" s="44">
        <f>IF(OR($A275="",$B275="",$C275=""),"",'MPTO_working_3-way'!E274)</f>
        <v>12.941370702258649</v>
      </c>
      <c r="I275" s="45">
        <f>IF(OR($A275="",$B275="",$C275=""),"",'MPTO_working_3-way'!F274)</f>
        <v>6.4433539493035301</v>
      </c>
      <c r="J275" s="46">
        <f>IF(OR($A275="",$B275="",$C275=""),"",'MPTO_working_3-way'!G274)</f>
        <v>1.3028810820228252</v>
      </c>
      <c r="K275" s="44">
        <f>IF(OR($A275="",$B275="",$C275=""),"",'OddsRatio_working_3-way'!H274)</f>
        <v>12.099875910514234</v>
      </c>
      <c r="L275" s="45">
        <f>IF(OR($A275="",$B275="",$C275=""),"",'OddsRatio_working_3-way'!I274)</f>
        <v>6.466605553526529</v>
      </c>
      <c r="M275" s="46">
        <f>IF(OR($A275="",$B275="",$C275=""),"",'OddsRatio_working_3-way'!J274)</f>
        <v>1.311107633127526</v>
      </c>
      <c r="N275" s="47">
        <f t="shared" si="69"/>
        <v>8.739458581683305</v>
      </c>
      <c r="O275" s="48">
        <f t="shared" si="70"/>
        <v>16.224096252145191</v>
      </c>
      <c r="P275" s="48">
        <f t="shared" si="71"/>
        <v>75.03644516617149</v>
      </c>
      <c r="Q275" t="s">
        <v>438</v>
      </c>
      <c r="R275" t="s">
        <v>433</v>
      </c>
      <c r="S275" t="s">
        <v>468</v>
      </c>
      <c r="T275" s="50">
        <v>100</v>
      </c>
      <c r="U275" s="50">
        <f t="shared" si="72"/>
        <v>90.900818926296623</v>
      </c>
      <c r="V275" s="50">
        <f t="shared" si="73"/>
        <v>83.108108108108112</v>
      </c>
      <c r="W275" s="50">
        <f t="shared" si="74"/>
        <v>21.875</v>
      </c>
      <c r="X275" s="50">
        <f t="shared" si="75"/>
        <v>95.016891891891888</v>
      </c>
      <c r="Y275" s="50">
        <f t="shared" si="76"/>
        <v>87.224181073703363</v>
      </c>
      <c r="Z275" s="50">
        <f t="shared" si="77"/>
        <v>25.991072965595258</v>
      </c>
      <c r="AA275" s="50">
        <f t="shared" si="78"/>
        <v>-4.116072965595265</v>
      </c>
      <c r="AB275" s="50">
        <f t="shared" si="79"/>
        <v>-4.1160729655952508</v>
      </c>
      <c r="AC275" s="50">
        <f t="shared" si="80"/>
        <v>-4.1160729655952579</v>
      </c>
      <c r="AF275">
        <v>1.46</v>
      </c>
      <c r="AG275">
        <v>2.79</v>
      </c>
      <c r="AH275" s="73" t="s">
        <v>479</v>
      </c>
      <c r="AJ275" t="s">
        <v>458</v>
      </c>
    </row>
    <row r="276" spans="1:36" ht="15" x14ac:dyDescent="0.25">
      <c r="A276">
        <v>8.42</v>
      </c>
      <c r="B276">
        <v>5.43</v>
      </c>
      <c r="C276">
        <v>1.37</v>
      </c>
      <c r="D276" s="43">
        <f t="shared" si="68"/>
        <v>3.2853915520071997E-2</v>
      </c>
      <c r="E276" s="44">
        <f>IF(OR($A276="",$B276="",$C276=""),"",A276*'MPTO_working_3-way'!$I275)</f>
        <v>8.696629968679007</v>
      </c>
      <c r="F276" s="45">
        <f>IF(OR($A276="",$B276="",$C276=""),"",B276*'MPTO_working_3-way'!$I275)</f>
        <v>5.6083967612739904</v>
      </c>
      <c r="G276" s="46">
        <f>IF(OR($A276="",$B276="",$C276=""),"",C276*'MPTO_working_3-way'!$I275)</f>
        <v>1.4150098642624986</v>
      </c>
      <c r="H276" s="44">
        <f>IF(OR($A276="",$B276="",$C276=""),"",'MPTO_working_3-way'!E275)</f>
        <v>9.275272808868877</v>
      </c>
      <c r="I276" s="45">
        <f>IF(OR($A276="",$B276="",$C276=""),"",'MPTO_working_3-way'!F275)</f>
        <v>5.7733134752691688</v>
      </c>
      <c r="J276" s="46">
        <f>IF(OR($A276="",$B276="",$C276=""),"",'MPTO_working_3-way'!G275)</f>
        <v>1.3908675871008394</v>
      </c>
      <c r="K276" s="44">
        <f>IF(OR($A276="",$B276="",$C276=""),"",'OddsRatio_working_3-way'!H275)</f>
        <v>8.9833144471385609</v>
      </c>
      <c r="L276" s="45">
        <f>IF(OR($A276="",$B276="",$C276=""),"",'OddsRatio_working_3-way'!I275)</f>
        <v>5.7663184637228868</v>
      </c>
      <c r="M276" s="46">
        <f>IF(OR($A276="",$B276="",$C276=""),"",'OddsRatio_working_3-way'!J275)</f>
        <v>1.398089803967826</v>
      </c>
      <c r="N276" s="47">
        <f t="shared" si="69"/>
        <v>11.498707011813877</v>
      </c>
      <c r="O276" s="48">
        <f t="shared" si="70"/>
        <v>17.830407557913972</v>
      </c>
      <c r="P276" s="48">
        <f t="shared" si="71"/>
        <v>70.670885430272151</v>
      </c>
      <c r="Q276" t="s">
        <v>364</v>
      </c>
      <c r="R276" t="s">
        <v>437</v>
      </c>
      <c r="S276" t="s">
        <v>468</v>
      </c>
      <c r="T276" s="50">
        <v>100</v>
      </c>
      <c r="U276" s="50">
        <f t="shared" si="72"/>
        <v>88.123515439429937</v>
      </c>
      <c r="V276" s="50">
        <f t="shared" si="73"/>
        <v>81.583793738489874</v>
      </c>
      <c r="W276" s="50">
        <f t="shared" si="74"/>
        <v>27.007299270072991</v>
      </c>
      <c r="X276" s="50">
        <f t="shared" si="75"/>
        <v>91.408906991437135</v>
      </c>
      <c r="Y276" s="50">
        <f t="shared" si="76"/>
        <v>84.869185290497072</v>
      </c>
      <c r="Z276" s="50">
        <f t="shared" si="77"/>
        <v>30.292690822080203</v>
      </c>
      <c r="AA276" s="50">
        <f t="shared" si="78"/>
        <v>-3.2853915520071979</v>
      </c>
      <c r="AB276" s="50">
        <f t="shared" si="79"/>
        <v>-3.2853915520071979</v>
      </c>
      <c r="AC276" s="50">
        <f t="shared" si="80"/>
        <v>-3.2853915520072121</v>
      </c>
      <c r="AF276">
        <v>1.44</v>
      </c>
      <c r="AG276">
        <v>2.9</v>
      </c>
      <c r="AH276" s="73" t="s">
        <v>477</v>
      </c>
      <c r="AJ276" t="s">
        <v>458</v>
      </c>
    </row>
    <row r="277" spans="1:36" ht="15" x14ac:dyDescent="0.25">
      <c r="A277">
        <v>2.79</v>
      </c>
      <c r="B277">
        <v>2.97</v>
      </c>
      <c r="C277">
        <v>3.01</v>
      </c>
      <c r="D277" s="43">
        <f t="shared" si="68"/>
        <v>2.7349189389699546E-2</v>
      </c>
      <c r="E277" s="44">
        <f>IF(OR($A277="",$B277="",$C277=""),"",A277*'MPTO_working_3-way'!$I276)</f>
        <v>2.8663042383972619</v>
      </c>
      <c r="F277" s="45">
        <f>IF(OR($A277="",$B277="",$C277=""),"",B277*'MPTO_working_3-way'!$I276)</f>
        <v>3.0512270924874079</v>
      </c>
      <c r="G277" s="46">
        <f>IF(OR($A277="",$B277="",$C277=""),"",C277*'MPTO_working_3-way'!$I276)</f>
        <v>3.0923210600629956</v>
      </c>
      <c r="H277" s="44">
        <f>IF(OR($A277="",$B277="",$C277=""),"",'MPTO_working_3-way'!E276)</f>
        <v>2.8628149720378766</v>
      </c>
      <c r="I277" s="45">
        <f>IF(OR($A277="",$B277="",$C277=""),"",'MPTO_working_3-way'!F276)</f>
        <v>3.0526527010945816</v>
      </c>
      <c r="J277" s="46">
        <f>IF(OR($A277="",$B277="",$C277=""),"",'MPTO_working_3-way'!G276)</f>
        <v>3.0949258591813966</v>
      </c>
      <c r="K277" s="44">
        <f>IF(OR($A277="",$B277="",$C277=""),"",'OddsRatio_working_3-way'!H276)</f>
        <v>2.8644945767547414</v>
      </c>
      <c r="L277" s="45">
        <f>IF(OR($A277="",$B277="",$C277=""),"",'OddsRatio_working_3-way'!I276)</f>
        <v>3.0519856515122012</v>
      </c>
      <c r="M277" s="46">
        <f>IF(OR($A277="",$B277="",$C277=""),"",'OddsRatio_working_3-way'!J276)</f>
        <v>3.093650334791636</v>
      </c>
      <c r="N277" s="47">
        <f t="shared" si="69"/>
        <v>34.888131783218007</v>
      </c>
      <c r="O277" s="48">
        <f t="shared" si="70"/>
        <v>32.773699553932069</v>
      </c>
      <c r="P277" s="48">
        <f t="shared" si="71"/>
        <v>32.338168662849917</v>
      </c>
      <c r="Q277" t="s">
        <v>372</v>
      </c>
      <c r="R277" t="s">
        <v>373</v>
      </c>
      <c r="S277" t="s">
        <v>468</v>
      </c>
      <c r="T277" s="50">
        <v>100</v>
      </c>
      <c r="U277" s="50">
        <f t="shared" si="72"/>
        <v>64.157706093189958</v>
      </c>
      <c r="V277" s="50">
        <f t="shared" si="73"/>
        <v>66.329966329966325</v>
      </c>
      <c r="W277" s="50">
        <f t="shared" si="74"/>
        <v>66.777408637873762</v>
      </c>
      <c r="X277" s="50">
        <f t="shared" si="75"/>
        <v>66.892625032159913</v>
      </c>
      <c r="Y277" s="50">
        <f t="shared" si="76"/>
        <v>69.06488526893628</v>
      </c>
      <c r="Z277" s="50">
        <f t="shared" si="77"/>
        <v>69.512327576843703</v>
      </c>
      <c r="AA277" s="50">
        <f t="shared" si="78"/>
        <v>-2.7349189389699546</v>
      </c>
      <c r="AB277" s="50">
        <f t="shared" si="79"/>
        <v>-2.7349189389699546</v>
      </c>
      <c r="AC277" s="50">
        <f t="shared" si="80"/>
        <v>-2.7349189389699404</v>
      </c>
      <c r="AF277">
        <v>2.36</v>
      </c>
      <c r="AG277">
        <v>1.64</v>
      </c>
      <c r="AH277" s="73" t="s">
        <v>481</v>
      </c>
      <c r="AJ277" t="s">
        <v>445</v>
      </c>
    </row>
    <row r="278" spans="1:36" ht="15" x14ac:dyDescent="0.25">
      <c r="A278">
        <v>2.2799999999999998</v>
      </c>
      <c r="B278">
        <v>3.45</v>
      </c>
      <c r="C278">
        <v>3.34</v>
      </c>
      <c r="D278" s="43">
        <f t="shared" si="68"/>
        <v>2.7852761296628614E-2</v>
      </c>
      <c r="E278" s="44">
        <f>IF(OR($A278="",$B278="",$C278=""),"",A278*'MPTO_working_3-way'!$I277)</f>
        <v>2.343504295756313</v>
      </c>
      <c r="F278" s="45">
        <f>IF(OR($A278="",$B278="",$C278=""),"",B278*'MPTO_working_3-way'!$I277)</f>
        <v>3.5460920264733691</v>
      </c>
      <c r="G278" s="46">
        <f>IF(OR($A278="",$B278="",$C278=""),"",C278*'MPTO_working_3-way'!$I277)</f>
        <v>3.4330282227307394</v>
      </c>
      <c r="H278" s="44">
        <f>IF(OR($A278="",$B278="",$C278=""),"",'MPTO_working_3-way'!E277)</f>
        <v>2.3293070002163296</v>
      </c>
      <c r="I278" s="45">
        <f>IF(OR($A278="",$B278="",$C278=""),"",'MPTO_working_3-way'!F277)</f>
        <v>3.5641625335084277</v>
      </c>
      <c r="J278" s="46">
        <f>IF(OR($A278="",$B278="",$C278=""),"",'MPTO_working_3-way'!G277)</f>
        <v>3.4468858894160119</v>
      </c>
      <c r="K278" s="44">
        <f>IF(OR($A278="",$B278="",$C278=""),"",'OddsRatio_working_3-way'!H277)</f>
        <v>2.3353869922896529</v>
      </c>
      <c r="L278" s="45">
        <f>IF(OR($A278="",$B278="",$C278=""),"",'OddsRatio_working_3-way'!I277)</f>
        <v>3.556014164929413</v>
      </c>
      <c r="M278" s="46">
        <f>IF(OR($A278="",$B278="",$C278=""),"",'OddsRatio_working_3-way'!J277)</f>
        <v>3.4412543452795217</v>
      </c>
      <c r="N278" s="47">
        <f t="shared" si="69"/>
        <v>42.671140044881916</v>
      </c>
      <c r="O278" s="48">
        <f t="shared" si="70"/>
        <v>28.20005776879152</v>
      </c>
      <c r="P278" s="48">
        <f t="shared" si="71"/>
        <v>29.128802186326574</v>
      </c>
      <c r="Q278" t="s">
        <v>440</v>
      </c>
      <c r="R278" t="s">
        <v>144</v>
      </c>
      <c r="S278" t="s">
        <v>468</v>
      </c>
      <c r="T278" s="50">
        <v>100</v>
      </c>
      <c r="U278" s="50">
        <f t="shared" si="72"/>
        <v>56.140350877192972</v>
      </c>
      <c r="V278" s="50">
        <f t="shared" si="73"/>
        <v>71.014492753623188</v>
      </c>
      <c r="W278" s="50">
        <f t="shared" si="74"/>
        <v>70.059880239520965</v>
      </c>
      <c r="X278" s="50">
        <f t="shared" si="75"/>
        <v>58.925627006855862</v>
      </c>
      <c r="Y278" s="50">
        <f t="shared" si="76"/>
        <v>73.799768883286063</v>
      </c>
      <c r="Z278" s="50">
        <f t="shared" si="77"/>
        <v>72.845156369183826</v>
      </c>
      <c r="AA278" s="50">
        <f t="shared" si="78"/>
        <v>-2.7852761296628898</v>
      </c>
      <c r="AB278" s="50">
        <f t="shared" si="79"/>
        <v>-2.7852761296628756</v>
      </c>
      <c r="AC278" s="50">
        <f t="shared" si="80"/>
        <v>-2.7852761296628614</v>
      </c>
      <c r="AF278">
        <v>2.36</v>
      </c>
      <c r="AG278">
        <v>1.64</v>
      </c>
      <c r="AH278" s="73" t="s">
        <v>487</v>
      </c>
      <c r="AJ278" t="s">
        <v>445</v>
      </c>
    </row>
    <row r="279" spans="1:36" ht="15" x14ac:dyDescent="0.25">
      <c r="A279">
        <v>1.22</v>
      </c>
      <c r="B279">
        <v>6.68</v>
      </c>
      <c r="C279">
        <v>15.4</v>
      </c>
      <c r="D279" s="43">
        <f t="shared" si="68"/>
        <v>3.4307794885001019E-2</v>
      </c>
      <c r="E279" s="44">
        <f>IF(OR($A279="",$B279="",$C279=""),"",A279*'MPTO_working_3-way'!$I278)</f>
        <v>1.2618555097597013</v>
      </c>
      <c r="F279" s="45">
        <f>IF(OR($A279="",$B279="",$C279=""),"",B279*'MPTO_working_3-way'!$I278)</f>
        <v>6.9091760698318065</v>
      </c>
      <c r="G279" s="46">
        <f>IF(OR($A279="",$B279="",$C279=""),"",C279*'MPTO_working_3-way'!$I278)</f>
        <v>15.928340041229015</v>
      </c>
      <c r="H279" s="44">
        <f>IF(OR($A279="",$B279="",$C279=""),"",'MPTO_working_3-way'!E278)</f>
        <v>1.2372620783316395</v>
      </c>
      <c r="I279" s="45">
        <f>IF(OR($A279="",$B279="",$C279=""),"",'MPTO_working_3-way'!F278)</f>
        <v>7.2325057474090535</v>
      </c>
      <c r="J279" s="46">
        <f>IF(OR($A279="",$B279="",$C279=""),"",'MPTO_working_3-way'!G278)</f>
        <v>18.691891591338734</v>
      </c>
      <c r="K279" s="44">
        <f>IF(OR($A279="",$B279="",$C279=""),"",'OddsRatio_working_3-way'!H278)</f>
        <v>1.2438351185270351</v>
      </c>
      <c r="L279" s="45">
        <f>IF(OR($A279="",$B279="",$C279=""),"",'OddsRatio_working_3-way'!I278)</f>
        <v>7.2953794237889049</v>
      </c>
      <c r="M279" s="46">
        <f>IF(OR($A279="",$B279="",$C279=""),"",'OddsRatio_working_3-way'!J278)</f>
        <v>16.960116849042297</v>
      </c>
      <c r="N279" s="47">
        <f t="shared" si="69"/>
        <v>79.248376083124825</v>
      </c>
      <c r="O279" s="48">
        <f t="shared" si="70"/>
        <v>14.473505811588666</v>
      </c>
      <c r="P279" s="48">
        <f t="shared" si="71"/>
        <v>6.2781181052865138</v>
      </c>
      <c r="Q279" t="s">
        <v>147</v>
      </c>
      <c r="R279" t="s">
        <v>106</v>
      </c>
      <c r="S279" t="s">
        <v>468</v>
      </c>
      <c r="T279" s="50">
        <v>100</v>
      </c>
      <c r="U279" s="50">
        <f t="shared" si="72"/>
        <v>18.032786885245901</v>
      </c>
      <c r="V279" s="50">
        <f t="shared" si="73"/>
        <v>85.029940119760482</v>
      </c>
      <c r="W279" s="50">
        <f t="shared" si="74"/>
        <v>93.506493506493499</v>
      </c>
      <c r="X279" s="50">
        <f t="shared" si="75"/>
        <v>21.463566373746016</v>
      </c>
      <c r="Y279" s="50">
        <f t="shared" si="76"/>
        <v>88.46071960826059</v>
      </c>
      <c r="Z279" s="50">
        <f t="shared" si="77"/>
        <v>96.93727299499362</v>
      </c>
      <c r="AA279" s="50">
        <f t="shared" si="78"/>
        <v>-3.4307794885001144</v>
      </c>
      <c r="AB279" s="50">
        <f t="shared" si="79"/>
        <v>-3.4307794885001073</v>
      </c>
      <c r="AC279" s="50">
        <f t="shared" si="80"/>
        <v>-3.4307794885001215</v>
      </c>
      <c r="AF279">
        <v>1.69</v>
      </c>
      <c r="AG279">
        <v>2.23</v>
      </c>
      <c r="AH279" s="73" t="s">
        <v>479</v>
      </c>
      <c r="AJ279" t="s">
        <v>445</v>
      </c>
    </row>
    <row r="280" spans="1:36" ht="15" x14ac:dyDescent="0.25">
      <c r="A280">
        <v>2.0699999999999998</v>
      </c>
      <c r="B280">
        <v>3.55</v>
      </c>
      <c r="C280">
        <v>3.79</v>
      </c>
      <c r="D280" s="43">
        <f t="shared" si="68"/>
        <v>2.8634171028747213E-2</v>
      </c>
      <c r="E280" s="44">
        <f>IF(OR($A280="",$B280="",$C280=""),"",A280*'MPTO_working_3-way'!$I279)</f>
        <v>2.1292727340295068</v>
      </c>
      <c r="F280" s="45">
        <f>IF(OR($A280="",$B280="",$C280=""),"",B280*'MPTO_working_3-way'!$I279)</f>
        <v>3.6516513071520524</v>
      </c>
      <c r="G280" s="46">
        <f>IF(OR($A280="",$B280="",$C280=""),"",C280*'MPTO_working_3-way'!$I279)</f>
        <v>3.8985235081989518</v>
      </c>
      <c r="H280" s="44">
        <f>IF(OR($A280="",$B280="",$C280=""),"",'MPTO_working_3-way'!E279)</f>
        <v>2.1117225224728844</v>
      </c>
      <c r="I280" s="45">
        <f>IF(OR($A280="",$B280="",$C280=""),"",'MPTO_working_3-way'!F279)</f>
        <v>3.6745061166312598</v>
      </c>
      <c r="J280" s="46">
        <f>IF(OR($A280="",$B280="",$C280=""),"",'MPTO_working_3-way'!G279)</f>
        <v>3.9322470828451501</v>
      </c>
      <c r="K280" s="44">
        <f>IF(OR($A280="",$B280="",$C280=""),"",'OddsRatio_working_3-way'!H279)</f>
        <v>2.1188023586878391</v>
      </c>
      <c r="L280" s="45">
        <f>IF(OR($A280="",$B280="",$C280=""),"",'OddsRatio_working_3-way'!I279)</f>
        <v>3.6663046865925146</v>
      </c>
      <c r="M280" s="46">
        <f>IF(OR($A280="",$B280="",$C280=""),"",'OddsRatio_working_3-way'!J279)</f>
        <v>3.917251010036515</v>
      </c>
      <c r="N280" s="47">
        <f t="shared" si="69"/>
        <v>46.964392302510099</v>
      </c>
      <c r="O280" s="48">
        <f t="shared" si="70"/>
        <v>27.384871004562228</v>
      </c>
      <c r="P280" s="48">
        <f t="shared" si="71"/>
        <v>25.65073669292768</v>
      </c>
      <c r="Q280" t="s">
        <v>381</v>
      </c>
      <c r="R280" t="s">
        <v>375</v>
      </c>
      <c r="S280" t="s">
        <v>468</v>
      </c>
      <c r="T280" s="50">
        <v>100</v>
      </c>
      <c r="U280" s="50">
        <f t="shared" si="72"/>
        <v>51.690821256038639</v>
      </c>
      <c r="V280" s="50">
        <f t="shared" si="73"/>
        <v>71.83098591549296</v>
      </c>
      <c r="W280" s="50">
        <f t="shared" si="74"/>
        <v>73.614775725593674</v>
      </c>
      <c r="X280" s="50">
        <f t="shared" si="75"/>
        <v>54.554238358913373</v>
      </c>
      <c r="Y280" s="50">
        <f t="shared" si="76"/>
        <v>74.694403018367694</v>
      </c>
      <c r="Z280" s="50">
        <f t="shared" si="77"/>
        <v>76.478192828468394</v>
      </c>
      <c r="AA280" s="50">
        <f t="shared" si="78"/>
        <v>-2.8634171028747346</v>
      </c>
      <c r="AB280" s="50">
        <f t="shared" si="79"/>
        <v>-2.8634171028747346</v>
      </c>
      <c r="AC280" s="50">
        <f t="shared" si="80"/>
        <v>-2.8634171028747204</v>
      </c>
      <c r="AF280">
        <v>2.29</v>
      </c>
      <c r="AG280">
        <v>1.67</v>
      </c>
      <c r="AH280" s="73" t="s">
        <v>473</v>
      </c>
      <c r="AJ280" t="s">
        <v>459</v>
      </c>
    </row>
    <row r="281" spans="1:36" ht="15" x14ac:dyDescent="0.25">
      <c r="A281">
        <v>4.24</v>
      </c>
      <c r="B281">
        <v>3.51</v>
      </c>
      <c r="C281">
        <v>1.97</v>
      </c>
      <c r="D281" s="43">
        <f t="shared" si="68"/>
        <v>2.8363554702028004E-2</v>
      </c>
      <c r="E281" s="44">
        <f>IF(OR($A281="",$B281="",$C281=""),"",A281*'MPTO_working_3-way'!$I280)</f>
        <v>4.3602614719365986</v>
      </c>
      <c r="F281" s="45">
        <f>IF(OR($A281="",$B281="",$C281=""),"",B281*'MPTO_working_3-way'!$I280)</f>
        <v>3.6095560770041182</v>
      </c>
      <c r="G281" s="46">
        <f>IF(OR($A281="",$B281="",$C281=""),"",C281*'MPTO_working_3-way'!$I280)</f>
        <v>2.0258762027629951</v>
      </c>
      <c r="H281" s="44">
        <f>IF(OR($A281="",$B281="",$C281=""),"",'MPTO_working_3-way'!E280)</f>
        <v>4.4170676872368997</v>
      </c>
      <c r="I281" s="45">
        <f>IF(OR($A281="",$B281="",$C281=""),"",'MPTO_working_3-way'!F280)</f>
        <v>3.630478740345207</v>
      </c>
      <c r="J281" s="46">
        <f>IF(OR($A281="",$B281="",$C281=""),"",'MPTO_working_3-way'!G280)</f>
        <v>2.0073884140152005</v>
      </c>
      <c r="K281" s="44">
        <f>IF(OR($A281="",$B281="",$C281=""),"",'OddsRatio_working_3-way'!H280)</f>
        <v>4.3892504387516338</v>
      </c>
      <c r="L281" s="45">
        <f>IF(OR($A281="",$B281="",$C281=""),"",'OddsRatio_working_3-way'!I280)</f>
        <v>3.6256230250822838</v>
      </c>
      <c r="M281" s="46">
        <f>IF(OR($A281="",$B281="",$C281=""),"",'OddsRatio_working_3-way'!J280)</f>
        <v>2.0146830017250261</v>
      </c>
      <c r="N281" s="47">
        <f t="shared" si="69"/>
        <v>22.934404425885326</v>
      </c>
      <c r="O281" s="48">
        <f t="shared" si="70"/>
        <v>27.704237825001076</v>
      </c>
      <c r="P281" s="48">
        <f t="shared" si="71"/>
        <v>49.361357749113601</v>
      </c>
      <c r="Q281" t="s">
        <v>376</v>
      </c>
      <c r="R281" t="s">
        <v>380</v>
      </c>
      <c r="S281" t="s">
        <v>468</v>
      </c>
      <c r="T281" s="50">
        <v>100</v>
      </c>
      <c r="U281" s="50">
        <f t="shared" si="72"/>
        <v>76.415094339622627</v>
      </c>
      <c r="V281" s="50">
        <f t="shared" si="73"/>
        <v>71.509971509971507</v>
      </c>
      <c r="W281" s="50">
        <f t="shared" si="74"/>
        <v>49.238578680203041</v>
      </c>
      <c r="X281" s="50">
        <f t="shared" si="75"/>
        <v>79.251449809825431</v>
      </c>
      <c r="Y281" s="50">
        <f t="shared" si="76"/>
        <v>74.346326980174311</v>
      </c>
      <c r="Z281" s="50">
        <f t="shared" si="77"/>
        <v>52.074934150405852</v>
      </c>
      <c r="AA281" s="50">
        <f t="shared" si="78"/>
        <v>-2.836355470202804</v>
      </c>
      <c r="AB281" s="50">
        <f t="shared" si="79"/>
        <v>-2.836355470202804</v>
      </c>
      <c r="AC281" s="50">
        <f t="shared" si="80"/>
        <v>-2.8363554702028111</v>
      </c>
      <c r="AF281">
        <v>2.27</v>
      </c>
      <c r="AG281">
        <v>1.68</v>
      </c>
      <c r="AH281" s="73" t="s">
        <v>483</v>
      </c>
      <c r="AJ281" t="s">
        <v>459</v>
      </c>
    </row>
    <row r="282" spans="1:36" ht="15" x14ac:dyDescent="0.25">
      <c r="A282">
        <v>1.72</v>
      </c>
      <c r="B282">
        <v>3.85</v>
      </c>
      <c r="C282">
        <v>5.26</v>
      </c>
      <c r="D282" s="43">
        <f t="shared" si="68"/>
        <v>3.1249677018533761E-2</v>
      </c>
      <c r="E282" s="44">
        <f>IF(OR($A282="",$B282="",$C282=""),"",A282*'MPTO_working_3-way'!$I281)</f>
        <v>1.773749444471878</v>
      </c>
      <c r="F282" s="45">
        <f>IF(OR($A282="",$B282="",$C282=""),"",B282*'MPTO_working_3-way'!$I281)</f>
        <v>3.970311256521355</v>
      </c>
      <c r="G282" s="46">
        <f>IF(OR($A282="",$B282="",$C282=""),"",C282*'MPTO_working_3-way'!$I281)</f>
        <v>5.4243733011174875</v>
      </c>
      <c r="H282" s="44">
        <f>IF(OR($A282="",$B282="",$C282=""),"",'MPTO_working_3-way'!E281)</f>
        <v>1.7513785412167904</v>
      </c>
      <c r="I282" s="45">
        <f>IF(OR($A282="",$B282="",$C282=""),"",'MPTO_working_3-way'!F281)</f>
        <v>4.0108501400216179</v>
      </c>
      <c r="J282" s="46">
        <f>IF(OR($A282="",$B282="",$C282=""),"",'MPTO_working_3-way'!G281)</f>
        <v>5.5649073999122365</v>
      </c>
      <c r="K282" s="44">
        <f>IF(OR($A282="",$B282="",$C282=""),"",'OddsRatio_working_3-way'!H281)</f>
        <v>1.7594649763508434</v>
      </c>
      <c r="L282" s="45">
        <f>IF(OR($A282="",$B282="",$C282=""),"",'OddsRatio_working_3-way'!I281)</f>
        <v>4.0062155313887553</v>
      </c>
      <c r="M282" s="46">
        <f>IF(OR($A282="",$B282="",$C282=""),"",'OddsRatio_working_3-way'!J281)</f>
        <v>5.4935011100758224</v>
      </c>
      <c r="N282" s="47">
        <f t="shared" si="69"/>
        <v>56.377748453516411</v>
      </c>
      <c r="O282" s="48">
        <f t="shared" si="70"/>
        <v>25.18694216624629</v>
      </c>
      <c r="P282" s="48">
        <f t="shared" si="71"/>
        <v>18.435309380237303</v>
      </c>
      <c r="Q282" t="s">
        <v>465</v>
      </c>
      <c r="R282" t="s">
        <v>463</v>
      </c>
      <c r="S282" t="s">
        <v>468</v>
      </c>
      <c r="T282" s="50">
        <v>100</v>
      </c>
      <c r="U282" s="50">
        <f t="shared" si="72"/>
        <v>41.860465116279073</v>
      </c>
      <c r="V282" s="50">
        <f t="shared" si="73"/>
        <v>74.025974025974023</v>
      </c>
      <c r="W282" s="50">
        <f t="shared" si="74"/>
        <v>80.98859315589354</v>
      </c>
      <c r="X282" s="50">
        <f t="shared" si="75"/>
        <v>44.985432818132438</v>
      </c>
      <c r="Y282" s="50">
        <f t="shared" si="76"/>
        <v>77.150941727827387</v>
      </c>
      <c r="Z282" s="50">
        <f t="shared" si="77"/>
        <v>84.113560857746904</v>
      </c>
      <c r="AA282" s="50">
        <f t="shared" si="78"/>
        <v>-3.1249677018533646</v>
      </c>
      <c r="AB282" s="50">
        <f t="shared" si="79"/>
        <v>-3.1249677018533646</v>
      </c>
      <c r="AC282" s="50">
        <f t="shared" si="80"/>
        <v>-3.1249677018533646</v>
      </c>
      <c r="AF282">
        <v>1.98</v>
      </c>
      <c r="AG282">
        <v>1.9</v>
      </c>
      <c r="AH282" s="73" t="s">
        <v>488</v>
      </c>
      <c r="AJ282" t="s">
        <v>459</v>
      </c>
    </row>
    <row r="283" spans="1:36" ht="15" x14ac:dyDescent="0.25">
      <c r="A283">
        <v>1.17</v>
      </c>
      <c r="B283">
        <v>8.17</v>
      </c>
      <c r="C283">
        <v>17.07</v>
      </c>
      <c r="D283" s="43">
        <f t="shared" si="68"/>
        <v>3.5682183651629007E-2</v>
      </c>
      <c r="E283" s="44">
        <f>IF(OR($A283="",$B283="",$C283=""),"",A283*'MPTO_working_3-way'!$I282)</f>
        <v>1.2117481548724058</v>
      </c>
      <c r="F283" s="45">
        <f>IF(OR($A283="",$B283="",$C283=""),"",B283*'MPTO_working_3-way'!$I282)</f>
        <v>8.4615234404338082</v>
      </c>
      <c r="G283" s="46">
        <f>IF(OR($A283="",$B283="",$C283=""),"",C283*'MPTO_working_3-way'!$I282)</f>
        <v>17.679094874933309</v>
      </c>
      <c r="H283" s="44">
        <f>IF(OR($A283="",$B283="",$C283=""),"",'MPTO_working_3-way'!E282)</f>
        <v>1.1865115560668595</v>
      </c>
      <c r="I283" s="45">
        <f>IF(OR($A283="",$B283="",$C283=""),"",'MPTO_working_3-way'!F282)</f>
        <v>9.0493675913243639</v>
      </c>
      <c r="J283" s="46">
        <f>IF(OR($A283="",$B283="",$C283=""),"",'MPTO_working_3-way'!G282)</f>
        <v>21.418666706221362</v>
      </c>
      <c r="K283" s="44">
        <f>IF(OR($A283="",$B283="",$C283=""),"",'OddsRatio_working_3-way'!H282)</f>
        <v>1.1927234931991688</v>
      </c>
      <c r="L283" s="45">
        <f>IF(OR($A283="",$B283="",$C283=""),"",'OddsRatio_working_3-way'!I282)</f>
        <v>9.1283967425767081</v>
      </c>
      <c r="M283" s="46">
        <f>IF(OR($A283="",$B283="",$C283=""),"",'OddsRatio_working_3-way'!J282)</f>
        <v>19.218038445356719</v>
      </c>
      <c r="N283" s="47">
        <f t="shared" si="69"/>
        <v>82.525399026111785</v>
      </c>
      <c r="O283" s="48">
        <f t="shared" si="70"/>
        <v>11.818202798109033</v>
      </c>
      <c r="P283" s="48">
        <f t="shared" si="71"/>
        <v>5.6563981757791906</v>
      </c>
      <c r="Q283" t="s">
        <v>466</v>
      </c>
      <c r="R283" t="s">
        <v>378</v>
      </c>
      <c r="S283" t="s">
        <v>468</v>
      </c>
      <c r="T283" s="50">
        <v>100</v>
      </c>
      <c r="U283" s="50">
        <f t="shared" si="72"/>
        <v>14.529914529914532</v>
      </c>
      <c r="V283" s="50">
        <f t="shared" si="73"/>
        <v>87.760097919216648</v>
      </c>
      <c r="W283" s="50">
        <f t="shared" si="74"/>
        <v>94.141769185705911</v>
      </c>
      <c r="X283" s="50">
        <f t="shared" si="75"/>
        <v>18.098132895077438</v>
      </c>
      <c r="Y283" s="50">
        <f t="shared" si="76"/>
        <v>91.328316284379568</v>
      </c>
      <c r="Z283" s="50">
        <f t="shared" si="77"/>
        <v>97.709987550868831</v>
      </c>
      <c r="AA283" s="50">
        <f t="shared" si="78"/>
        <v>-3.568218365162906</v>
      </c>
      <c r="AB283" s="50">
        <f t="shared" si="79"/>
        <v>-3.5682183651629202</v>
      </c>
      <c r="AC283" s="50">
        <f t="shared" si="80"/>
        <v>-3.5682183651629202</v>
      </c>
      <c r="AF283">
        <v>1.58</v>
      </c>
      <c r="AG283">
        <v>2.4700000000000002</v>
      </c>
      <c r="AH283" s="73" t="s">
        <v>474</v>
      </c>
      <c r="AJ283" t="s">
        <v>459</v>
      </c>
    </row>
    <row r="284" spans="1:36" ht="15" x14ac:dyDescent="0.25">
      <c r="A284">
        <v>4.63</v>
      </c>
      <c r="B284">
        <v>4.0199999999999996</v>
      </c>
      <c r="C284">
        <v>1.77</v>
      </c>
      <c r="D284" s="43">
        <f t="shared" si="68"/>
        <v>2.9710691700191472E-2</v>
      </c>
      <c r="E284" s="44">
        <f>IF(OR($A284="",$B284="",$C284=""),"",A284*'MPTO_working_3-way'!$I283)</f>
        <v>4.7675605025718868</v>
      </c>
      <c r="F284" s="45">
        <f>IF(OR($A284="",$B284="",$C284=""),"",B284*'MPTO_working_3-way'!$I283)</f>
        <v>4.1394369806347688</v>
      </c>
      <c r="G284" s="46">
        <f>IF(OR($A284="",$B284="",$C284=""),"",C284*'MPTO_working_3-way'!$I283)</f>
        <v>1.822587924309339</v>
      </c>
      <c r="H284" s="44">
        <f>IF(OR($A284="",$B284="",$C284=""),"",'MPTO_working_3-way'!E283)</f>
        <v>4.8525043105644992</v>
      </c>
      <c r="I284" s="45">
        <f>IF(OR($A284="",$B284="",$C284=""),"",'MPTO_working_3-way'!F283)</f>
        <v>4.1866815337570973</v>
      </c>
      <c r="J284" s="46">
        <f>IF(OR($A284="",$B284="",$C284=""),"",'MPTO_working_3-way'!G283)</f>
        <v>1.801580458937259</v>
      </c>
      <c r="K284" s="44">
        <f>IF(OR($A284="",$B284="",$C284=""),"",'OddsRatio_working_3-way'!H283)</f>
        <v>4.8149052601580173</v>
      </c>
      <c r="L284" s="45">
        <f>IF(OR($A284="",$B284="",$C284=""),"",'OddsRatio_working_3-way'!I283)</f>
        <v>4.1738330263573582</v>
      </c>
      <c r="M284" s="46">
        <f>IF(OR($A284="",$B284="",$C284=""),"",'OddsRatio_working_3-way'!J283)</f>
        <v>1.809222327912307</v>
      </c>
      <c r="N284" s="47">
        <f t="shared" si="69"/>
        <v>20.975087772049132</v>
      </c>
      <c r="O284" s="48">
        <f t="shared" si="70"/>
        <v>24.157874722534206</v>
      </c>
      <c r="P284" s="48">
        <f t="shared" si="71"/>
        <v>54.867037505416661</v>
      </c>
      <c r="Q284" t="s">
        <v>464</v>
      </c>
      <c r="R284" t="s">
        <v>377</v>
      </c>
      <c r="S284" t="s">
        <v>468</v>
      </c>
      <c r="T284" s="50">
        <v>100</v>
      </c>
      <c r="U284" s="50">
        <f t="shared" si="72"/>
        <v>78.40172786177105</v>
      </c>
      <c r="V284" s="50">
        <f t="shared" si="73"/>
        <v>75.124378109452735</v>
      </c>
      <c r="W284" s="50">
        <f t="shared" si="74"/>
        <v>43.502824858757066</v>
      </c>
      <c r="X284" s="50">
        <f t="shared" si="75"/>
        <v>81.372797031790213</v>
      </c>
      <c r="Y284" s="50">
        <f t="shared" si="76"/>
        <v>78.095447279471884</v>
      </c>
      <c r="Z284" s="50">
        <f t="shared" si="77"/>
        <v>46.473894028776208</v>
      </c>
      <c r="AA284" s="50">
        <f t="shared" si="78"/>
        <v>-2.9710691700191632</v>
      </c>
      <c r="AB284" s="50">
        <f t="shared" si="79"/>
        <v>-2.9710691700191489</v>
      </c>
      <c r="AC284" s="50">
        <f t="shared" si="80"/>
        <v>-2.9710691700191418</v>
      </c>
      <c r="AF284">
        <v>1.88</v>
      </c>
      <c r="AG284">
        <v>2.0099999999999998</v>
      </c>
      <c r="AH284" s="73" t="s">
        <v>478</v>
      </c>
      <c r="AJ284" t="s">
        <v>459</v>
      </c>
    </row>
    <row r="285" spans="1:36" ht="15" x14ac:dyDescent="0.25">
      <c r="A285">
        <v>3.05</v>
      </c>
      <c r="B285">
        <v>3.67</v>
      </c>
      <c r="C285">
        <v>2.2799999999999998</v>
      </c>
      <c r="D285" s="43">
        <f t="shared" si="68"/>
        <v>3.8944907719784094E-2</v>
      </c>
      <c r="E285" s="44">
        <f>IF(OR($A285="",$B285="",$C285=""),"",A285*'MPTO_working_3-way'!$I284)</f>
        <v>3.1687819685453413</v>
      </c>
      <c r="F285" s="45">
        <f>IF(OR($A285="",$B285="",$C285=""),"",B285*'MPTO_working_3-way'!$I284)</f>
        <v>3.8129278113316074</v>
      </c>
      <c r="G285" s="46">
        <f>IF(OR($A285="",$B285="",$C285=""),"",C285*'MPTO_working_3-way'!$I284)</f>
        <v>2.3687943896011077</v>
      </c>
      <c r="H285" s="44">
        <f>IF(OR($A285="",$B285="",$C285=""),"",'MPTO_working_3-way'!E284)</f>
        <v>3.1757402251784401</v>
      </c>
      <c r="I285" s="45">
        <f>IF(OR($A285="",$B285="",$C285=""),"",'MPTO_working_3-way'!F284)</f>
        <v>3.8535953146957325</v>
      </c>
      <c r="J285" s="46">
        <f>IF(OR($A285="",$B285="",$C285=""),"",'MPTO_working_3-way'!G284)</f>
        <v>2.3495420507460434</v>
      </c>
      <c r="K285" s="44">
        <f>IF(OR($A285="",$B285="",$C285=""),"",'OddsRatio_working_3-way'!H284)</f>
        <v>3.1748187695470071</v>
      </c>
      <c r="L285" s="45">
        <f>IF(OR($A285="",$B285="",$C285=""),"",'OddsRatio_working_3-way'!I284)</f>
        <v>3.8325688364343957</v>
      </c>
      <c r="M285" s="46">
        <f>IF(OR($A285="",$B285="",$C285=""),"",'OddsRatio_working_3-way'!J284)</f>
        <v>2.3579356219610585</v>
      </c>
      <c r="N285" s="47">
        <f t="shared" si="69"/>
        <v>31.557867026713083</v>
      </c>
      <c r="O285" s="48">
        <f t="shared" si="70"/>
        <v>26.226565240183895</v>
      </c>
      <c r="P285" s="48">
        <f t="shared" si="71"/>
        <v>42.215567733103029</v>
      </c>
      <c r="Q285" t="s">
        <v>382</v>
      </c>
      <c r="R285" t="s">
        <v>387</v>
      </c>
      <c r="S285" t="s">
        <v>468</v>
      </c>
      <c r="T285" s="50">
        <v>100</v>
      </c>
      <c r="U285" s="50">
        <f t="shared" si="72"/>
        <v>67.21311475409837</v>
      </c>
      <c r="V285" s="50">
        <f t="shared" si="73"/>
        <v>72.752043596730246</v>
      </c>
      <c r="W285" s="50">
        <f t="shared" si="74"/>
        <v>56.140350877192972</v>
      </c>
      <c r="X285" s="50">
        <f t="shared" si="75"/>
        <v>71.107605526076782</v>
      </c>
      <c r="Y285" s="50">
        <f t="shared" si="76"/>
        <v>76.646534368708657</v>
      </c>
      <c r="Z285" s="50">
        <f t="shared" si="77"/>
        <v>60.034841649171398</v>
      </c>
      <c r="AA285" s="50">
        <f t="shared" si="78"/>
        <v>-3.8944907719784112</v>
      </c>
      <c r="AB285" s="50">
        <f t="shared" si="79"/>
        <v>-3.8944907719784112</v>
      </c>
      <c r="AC285" s="50">
        <f t="shared" si="80"/>
        <v>-3.8944907719784254</v>
      </c>
      <c r="AF285">
        <v>1.97</v>
      </c>
      <c r="AG285">
        <v>1.88</v>
      </c>
      <c r="AH285" s="73" t="s">
        <v>476</v>
      </c>
      <c r="AJ285" t="s">
        <v>460</v>
      </c>
    </row>
    <row r="286" spans="1:36" ht="15" x14ac:dyDescent="0.25">
      <c r="A286">
        <v>1.78</v>
      </c>
      <c r="B286">
        <v>4.0199999999999996</v>
      </c>
      <c r="C286">
        <v>4.3</v>
      </c>
      <c r="D286" s="43">
        <f t="shared" si="68"/>
        <v>4.3112111249345109E-2</v>
      </c>
      <c r="E286" s="44">
        <f>IF(OR($A286="",$B286="",$C286=""),"",A286*'MPTO_working_3-way'!$I285)</f>
        <v>1.8567395580238344</v>
      </c>
      <c r="F286" s="45">
        <f>IF(OR($A286="",$B286="",$C286=""),"",B286*'MPTO_working_3-way'!$I285)</f>
        <v>4.1933106872223673</v>
      </c>
      <c r="G286" s="46">
        <f>IF(OR($A286="",$B286="",$C286=""),"",C286*'MPTO_working_3-way'!$I285)</f>
        <v>4.4853820783721838</v>
      </c>
      <c r="H286" s="44">
        <f>IF(OR($A286="",$B286="",$C286=""),"",'MPTO_working_3-way'!E285)</f>
        <v>1.8267274182351276</v>
      </c>
      <c r="I286" s="45">
        <f>IF(OR($A286="",$B286="",$C286=""),"",'MPTO_working_3-way'!F285)</f>
        <v>4.2664752526867895</v>
      </c>
      <c r="J286" s="46">
        <f>IF(OR($A286="",$B286="",$C286=""),"",'MPTO_working_3-way'!G285)</f>
        <v>4.5832153276915708</v>
      </c>
      <c r="K286" s="44">
        <f>IF(OR($A286="",$B286="",$C286=""),"",'OddsRatio_working_3-way'!H285)</f>
        <v>1.8375369453891293</v>
      </c>
      <c r="L286" s="45">
        <f>IF(OR($A286="",$B286="",$C286=""),"",'OddsRatio_working_3-way'!I285)</f>
        <v>4.2427712500963723</v>
      </c>
      <c r="M286" s="46">
        <f>IF(OR($A286="",$B286="",$C286=""),"",'OddsRatio_working_3-way'!J285)</f>
        <v>4.5434255381847786</v>
      </c>
      <c r="N286" s="47">
        <f t="shared" si="69"/>
        <v>53.857849674098624</v>
      </c>
      <c r="O286" s="48">
        <f t="shared" si="70"/>
        <v>23.847505577088448</v>
      </c>
      <c r="P286" s="48">
        <f t="shared" si="71"/>
        <v>22.294644748812921</v>
      </c>
      <c r="Q286" t="s">
        <v>384</v>
      </c>
      <c r="R286" t="s">
        <v>386</v>
      </c>
      <c r="S286" t="s">
        <v>468</v>
      </c>
      <c r="T286" s="50">
        <v>100</v>
      </c>
      <c r="U286" s="50">
        <f t="shared" si="72"/>
        <v>43.820224719101127</v>
      </c>
      <c r="V286" s="50">
        <f t="shared" si="73"/>
        <v>75.124378109452735</v>
      </c>
      <c r="W286" s="50">
        <f t="shared" si="74"/>
        <v>76.744186046511629</v>
      </c>
      <c r="X286" s="50">
        <f t="shared" si="75"/>
        <v>48.131435844035643</v>
      </c>
      <c r="Y286" s="50">
        <f t="shared" si="76"/>
        <v>79.435589234387251</v>
      </c>
      <c r="Z286" s="50">
        <f t="shared" si="77"/>
        <v>81.055397171446145</v>
      </c>
      <c r="AA286" s="50">
        <f t="shared" si="78"/>
        <v>-4.3112111249345162</v>
      </c>
      <c r="AB286" s="50">
        <f t="shared" si="79"/>
        <v>-4.3112111249345162</v>
      </c>
      <c r="AC286" s="50">
        <f t="shared" si="80"/>
        <v>-4.3112111249345162</v>
      </c>
      <c r="AF286">
        <v>1.79</v>
      </c>
      <c r="AG286">
        <v>2.06</v>
      </c>
      <c r="AH286" s="73" t="s">
        <v>478</v>
      </c>
      <c r="AJ286" t="s">
        <v>460</v>
      </c>
    </row>
    <row r="287" spans="1:36" ht="15" x14ac:dyDescent="0.25">
      <c r="A287">
        <v>5.46</v>
      </c>
      <c r="B287">
        <v>3.34</v>
      </c>
      <c r="C287">
        <v>1.85</v>
      </c>
      <c r="D287" s="43">
        <f t="shared" si="68"/>
        <v>2.3091921295514073E-2</v>
      </c>
      <c r="E287" s="44">
        <f>IF(OR($A287="",$B287="",$C287=""),"",A287*'MPTO_working_3-way'!$I286)</f>
        <v>5.5860818902735065</v>
      </c>
      <c r="F287" s="45">
        <f>IF(OR($A287="",$B287="",$C287=""),"",B287*'MPTO_working_3-way'!$I286)</f>
        <v>3.4171270171270169</v>
      </c>
      <c r="G287" s="46">
        <f>IF(OR($A287="",$B287="",$C287=""),"",C287*'MPTO_working_3-way'!$I286)</f>
        <v>1.8927200543967011</v>
      </c>
      <c r="H287" s="44">
        <f>IF(OR($A287="",$B287="",$C287=""),"",'MPTO_working_3-way'!E286)</f>
        <v>5.6995360948398286</v>
      </c>
      <c r="I287" s="45">
        <f>IF(OR($A287="",$B287="",$C287=""),"",'MPTO_working_3-way'!F286)</f>
        <v>3.4281339143759264</v>
      </c>
      <c r="J287" s="46">
        <f>IF(OR($A287="",$B287="",$C287=""),"",'MPTO_working_3-way'!G286)</f>
        <v>1.8767245922224569</v>
      </c>
      <c r="K287" s="44">
        <f>IF(OR($A287="",$B287="",$C287=""),"",'OddsRatio_working_3-way'!H286)</f>
        <v>5.6336238017766904</v>
      </c>
      <c r="L287" s="45">
        <f>IF(OR($A287="",$B287="",$C287=""),"",'OddsRatio_working_3-way'!I286)</f>
        <v>3.4310941022774548</v>
      </c>
      <c r="M287" s="46">
        <f>IF(OR($A287="",$B287="",$C287=""),"",'OddsRatio_working_3-way'!J286)</f>
        <v>1.8830897380067679</v>
      </c>
      <c r="N287" s="47">
        <f t="shared" si="69"/>
        <v>17.901635164733285</v>
      </c>
      <c r="O287" s="48">
        <f t="shared" si="70"/>
        <v>29.264349700432255</v>
      </c>
      <c r="P287" s="48">
        <f t="shared" si="71"/>
        <v>52.834015134834459</v>
      </c>
      <c r="Q287" t="s">
        <v>177</v>
      </c>
      <c r="R287" t="s">
        <v>57</v>
      </c>
      <c r="S287" t="s">
        <v>468</v>
      </c>
      <c r="T287" s="50">
        <v>100</v>
      </c>
      <c r="U287" s="50">
        <f t="shared" si="72"/>
        <v>81.684981684981679</v>
      </c>
      <c r="V287" s="50">
        <f t="shared" si="73"/>
        <v>70.059880239520965</v>
      </c>
      <c r="W287" s="50">
        <f t="shared" si="74"/>
        <v>45.945945945945937</v>
      </c>
      <c r="X287" s="50">
        <f t="shared" si="75"/>
        <v>83.994173814533085</v>
      </c>
      <c r="Y287" s="50">
        <f t="shared" si="76"/>
        <v>72.369072369072356</v>
      </c>
      <c r="Z287" s="50">
        <f t="shared" si="77"/>
        <v>48.255138075497364</v>
      </c>
      <c r="AA287" s="50">
        <f t="shared" si="78"/>
        <v>-2.3091921295514055</v>
      </c>
      <c r="AB287" s="50">
        <f t="shared" si="79"/>
        <v>-2.3091921295513913</v>
      </c>
      <c r="AC287" s="50">
        <f t="shared" si="80"/>
        <v>-2.3091921295514268</v>
      </c>
      <c r="AF287">
        <v>2.64</v>
      </c>
      <c r="AG287">
        <v>1.54</v>
      </c>
      <c r="AH287" s="74" t="s">
        <v>475</v>
      </c>
      <c r="AJ287" t="s">
        <v>446</v>
      </c>
    </row>
    <row r="288" spans="1:36" ht="15" x14ac:dyDescent="0.25">
      <c r="A288">
        <v>1.55</v>
      </c>
      <c r="B288">
        <v>4.0199999999999996</v>
      </c>
      <c r="C288">
        <v>7.57</v>
      </c>
      <c r="D288" s="43">
        <f t="shared" si="68"/>
        <v>2.6017905529242213E-2</v>
      </c>
      <c r="E288" s="44">
        <f>IF(OR($A288="",$B288="",$C288=""),"",A288*'MPTO_working_3-way'!$I287)</f>
        <v>1.5903277535703255</v>
      </c>
      <c r="F288" s="45">
        <f>IF(OR($A288="",$B288="",$C288=""),"",B288*'MPTO_working_3-way'!$I287)</f>
        <v>4.124591980227553</v>
      </c>
      <c r="G288" s="46">
        <f>IF(OR($A288="",$B288="",$C288=""),"",C288*'MPTO_working_3-way'!$I287)</f>
        <v>7.7669555448563639</v>
      </c>
      <c r="H288" s="44">
        <f>IF(OR($A288="",$B288="",$C288=""),"",'MPTO_working_3-way'!E287)</f>
        <v>1.5711199122164319</v>
      </c>
      <c r="I288" s="45">
        <f>IF(OR($A288="",$B288="",$C288=""),"",'MPTO_working_3-way'!F287)</f>
        <v>4.1652160654538113</v>
      </c>
      <c r="J288" s="46">
        <f>IF(OR($A288="",$B288="",$C288=""),"",'MPTO_working_3-way'!G287)</f>
        <v>8.1019050405450219</v>
      </c>
      <c r="K288" s="44">
        <f>IF(OR($A288="",$B288="",$C288=""),"",'OddsRatio_working_3-way'!H287)</f>
        <v>1.5777986812479481</v>
      </c>
      <c r="L288" s="45">
        <f>IF(OR($A288="",$B288="",$C288=""),"",'OddsRatio_working_3-way'!I287)</f>
        <v>4.1726400315796424</v>
      </c>
      <c r="M288" s="46">
        <f>IF(OR($A288="",$B288="",$C288=""),"",'OddsRatio_working_3-way'!J287)</f>
        <v>7.9020678832709441</v>
      </c>
      <c r="N288" s="47">
        <f t="shared" si="69"/>
        <v>62.880120010166138</v>
      </c>
      <c r="O288" s="48">
        <f t="shared" si="70"/>
        <v>24.24482239197949</v>
      </c>
      <c r="P288" s="48">
        <f t="shared" si="71"/>
        <v>12.875057597854363</v>
      </c>
      <c r="Q288" t="s">
        <v>155</v>
      </c>
      <c r="R288" t="s">
        <v>120</v>
      </c>
      <c r="S288" t="s">
        <v>468</v>
      </c>
      <c r="T288" s="50">
        <v>100</v>
      </c>
      <c r="U288" s="50">
        <f t="shared" si="72"/>
        <v>35.483870967741936</v>
      </c>
      <c r="V288" s="50">
        <f t="shared" si="73"/>
        <v>75.124378109452735</v>
      </c>
      <c r="W288" s="50">
        <f t="shared" si="74"/>
        <v>86.789960369881101</v>
      </c>
      <c r="X288" s="50">
        <f t="shared" si="75"/>
        <v>38.085661520666157</v>
      </c>
      <c r="Y288" s="50">
        <f t="shared" si="76"/>
        <v>77.726168662376949</v>
      </c>
      <c r="Z288" s="50">
        <f t="shared" si="77"/>
        <v>89.391750922805329</v>
      </c>
      <c r="AA288" s="50">
        <f t="shared" si="78"/>
        <v>-2.6017905529242213</v>
      </c>
      <c r="AB288" s="50">
        <f t="shared" si="79"/>
        <v>-2.6017905529242142</v>
      </c>
      <c r="AC288" s="50">
        <f t="shared" si="80"/>
        <v>-2.6017905529242285</v>
      </c>
      <c r="AF288">
        <v>2.14</v>
      </c>
      <c r="AG288">
        <v>1.78</v>
      </c>
      <c r="AH288" s="73" t="s">
        <v>474</v>
      </c>
      <c r="AJ288" t="s">
        <v>446</v>
      </c>
    </row>
    <row r="289" spans="1:36" ht="15" x14ac:dyDescent="0.25">
      <c r="A289">
        <v>2</v>
      </c>
      <c r="B289">
        <v>3.44</v>
      </c>
      <c r="C289">
        <v>4.29</v>
      </c>
      <c r="D289" s="43">
        <f t="shared" si="68"/>
        <v>2.3797907518837924E-2</v>
      </c>
      <c r="E289" s="44">
        <f>IF(OR($A289="",$B289="",$C289=""),"",A289*'MPTO_working_3-way'!$I288)</f>
        <v>2.0475958150376758</v>
      </c>
      <c r="F289" s="45">
        <f>IF(OR($A289="",$B289="",$C289=""),"",B289*'MPTO_working_3-way'!$I288)</f>
        <v>3.5218648018648024</v>
      </c>
      <c r="G289" s="46">
        <f>IF(OR($A289="",$B289="",$C289=""),"",C289*'MPTO_working_3-way'!$I288)</f>
        <v>4.3920930232558151</v>
      </c>
      <c r="H289" s="44">
        <f>IF(OR($A289="",$B289="",$C289=""),"",'MPTO_working_3-way'!E288)</f>
        <v>2.0322420725997468</v>
      </c>
      <c r="I289" s="45">
        <f>IF(OR($A289="",$B289="",$C289=""),"",'MPTO_working_3-way'!F288)</f>
        <v>3.5365050963351128</v>
      </c>
      <c r="J289" s="46">
        <f>IF(OR($A289="",$B289="",$C289=""),"",'MPTO_working_3-way'!G288)</f>
        <v>4.4411363453976422</v>
      </c>
      <c r="K289" s="44">
        <f>IF(OR($A289="",$B289="",$C289=""),"",'OddsRatio_working_3-way'!H288)</f>
        <v>2.0384044910530825</v>
      </c>
      <c r="L289" s="45">
        <f>IF(OR($A289="",$B289="",$C289=""),"",'OddsRatio_working_3-way'!I288)</f>
        <v>3.533706958169522</v>
      </c>
      <c r="M289" s="46">
        <f>IF(OR($A289="",$B289="",$C289=""),"",'OddsRatio_working_3-way'!J288)</f>
        <v>4.4163507755646423</v>
      </c>
      <c r="N289" s="47">
        <f t="shared" si="69"/>
        <v>48.837763422641103</v>
      </c>
      <c r="O289" s="48">
        <f t="shared" si="70"/>
        <v>28.394048501535522</v>
      </c>
      <c r="P289" s="48">
        <f t="shared" si="71"/>
        <v>22.768188075823357</v>
      </c>
      <c r="Q289" t="s">
        <v>150</v>
      </c>
      <c r="R289" t="s">
        <v>55</v>
      </c>
      <c r="S289" t="s">
        <v>468</v>
      </c>
      <c r="T289" s="50">
        <v>100</v>
      </c>
      <c r="U289" s="50">
        <f t="shared" si="72"/>
        <v>50</v>
      </c>
      <c r="V289" s="50">
        <f t="shared" si="73"/>
        <v>70.930232558139537</v>
      </c>
      <c r="W289" s="50">
        <f t="shared" si="74"/>
        <v>76.689976689976689</v>
      </c>
      <c r="X289" s="50">
        <f t="shared" si="75"/>
        <v>52.379790751883768</v>
      </c>
      <c r="Y289" s="50">
        <f t="shared" si="76"/>
        <v>73.310023310023311</v>
      </c>
      <c r="Z289" s="50">
        <f t="shared" si="77"/>
        <v>79.069767441860478</v>
      </c>
      <c r="AA289" s="50">
        <f t="shared" si="78"/>
        <v>-2.3797907518837675</v>
      </c>
      <c r="AB289" s="50">
        <f t="shared" si="79"/>
        <v>-2.3797907518837746</v>
      </c>
      <c r="AC289" s="50">
        <f t="shared" si="80"/>
        <v>-2.3797907518837889</v>
      </c>
      <c r="AF289">
        <v>2.5099999999999998</v>
      </c>
      <c r="AG289">
        <v>1.58</v>
      </c>
      <c r="AH289" s="73" t="s">
        <v>476</v>
      </c>
      <c r="AJ289" t="s">
        <v>446</v>
      </c>
    </row>
    <row r="290" spans="1:36" ht="15" x14ac:dyDescent="0.25">
      <c r="A290">
        <v>1.3</v>
      </c>
      <c r="B290">
        <v>6.12</v>
      </c>
      <c r="C290">
        <v>10.63</v>
      </c>
      <c r="D290" s="43">
        <f t="shared" si="68"/>
        <v>2.6702839275469348E-2</v>
      </c>
      <c r="E290" s="44">
        <f>IF(OR($A290="",$B290="",$C290=""),"",A290*'MPTO_working_3-way'!$I289)</f>
        <v>1.3347136910581101</v>
      </c>
      <c r="F290" s="45">
        <f>IF(OR($A290="",$B290="",$C290=""),"",B290*'MPTO_working_3-way'!$I289)</f>
        <v>6.2834213763658724</v>
      </c>
      <c r="G290" s="46">
        <f>IF(OR($A290="",$B290="",$C290=""),"",C290*'MPTO_working_3-way'!$I289)</f>
        <v>10.91385118149824</v>
      </c>
      <c r="H290" s="44">
        <f>IF(OR($A290="",$B290="",$C290=""),"",'MPTO_working_3-way'!E289)</f>
        <v>1.3152186985248135</v>
      </c>
      <c r="I290" s="45">
        <f>IF(OR($A290="",$B290="",$C290=""),"",'MPTO_working_3-way'!F289)</f>
        <v>6.4725863217843029</v>
      </c>
      <c r="J290" s="46">
        <f>IF(OR($A290="",$B290="",$C290=""),"",'MPTO_working_3-way'!G289)</f>
        <v>11.74088834263163</v>
      </c>
      <c r="K290" s="44">
        <f>IF(OR($A290="",$B290="",$C290=""),"",'OddsRatio_working_3-way'!H289)</f>
        <v>1.3208577424825423</v>
      </c>
      <c r="L290" s="45">
        <f>IF(OR($A290="",$B290="",$C290=""),"",'OddsRatio_working_3-way'!I289)</f>
        <v>6.4759721383687143</v>
      </c>
      <c r="M290" s="46">
        <f>IF(OR($A290="",$B290="",$C290=""),"",'OddsRatio_working_3-way'!J289)</f>
        <v>11.299533533689592</v>
      </c>
      <c r="N290" s="47">
        <f t="shared" si="69"/>
        <v>74.922435178381832</v>
      </c>
      <c r="O290" s="48">
        <f t="shared" si="70"/>
        <v>15.914896361420974</v>
      </c>
      <c r="P290" s="48">
        <f t="shared" si="71"/>
        <v>9.1626684601972119</v>
      </c>
      <c r="Q290" t="s">
        <v>114</v>
      </c>
      <c r="R290" t="s">
        <v>179</v>
      </c>
      <c r="S290" t="s">
        <v>468</v>
      </c>
      <c r="T290" s="50">
        <v>100</v>
      </c>
      <c r="U290" s="50">
        <f t="shared" si="72"/>
        <v>23.076923076923073</v>
      </c>
      <c r="V290" s="50">
        <f t="shared" si="73"/>
        <v>83.66013071895425</v>
      </c>
      <c r="W290" s="50">
        <f t="shared" si="74"/>
        <v>90.592662276575723</v>
      </c>
      <c r="X290" s="50">
        <f t="shared" si="75"/>
        <v>25.747207004470024</v>
      </c>
      <c r="Y290" s="50">
        <f t="shared" si="76"/>
        <v>86.330414646501183</v>
      </c>
      <c r="Z290" s="50">
        <f t="shared" si="77"/>
        <v>93.26294620412267</v>
      </c>
      <c r="AA290" s="50">
        <f t="shared" si="78"/>
        <v>-2.6702839275469508</v>
      </c>
      <c r="AB290" s="50">
        <f t="shared" si="79"/>
        <v>-2.670283927546933</v>
      </c>
      <c r="AC290" s="50">
        <f t="shared" si="80"/>
        <v>-2.6702839275469472</v>
      </c>
      <c r="AF290">
        <v>1.48</v>
      </c>
      <c r="AG290">
        <v>2.78</v>
      </c>
      <c r="AH290" s="73" t="s">
        <v>489</v>
      </c>
      <c r="AJ290" t="s">
        <v>446</v>
      </c>
    </row>
    <row r="291" spans="1:36" ht="15" x14ac:dyDescent="0.25">
      <c r="A291">
        <v>3.41</v>
      </c>
      <c r="B291">
        <v>3</v>
      </c>
      <c r="C291">
        <v>2.46</v>
      </c>
      <c r="D291" s="43">
        <f t="shared" si="68"/>
        <v>3.3092530338793003E-2</v>
      </c>
      <c r="E291" s="44">
        <f>IF(OR($A291="",$B291="",$C291=""),"",A291*'MPTO_working_3-way'!$I290)</f>
        <v>3.5228455284552842</v>
      </c>
      <c r="F291" s="45">
        <f>IF(OR($A291="",$B291="",$C291=""),"",B291*'MPTO_working_3-way'!$I290)</f>
        <v>3.0992775910163788</v>
      </c>
      <c r="G291" s="46">
        <f>IF(OR($A291="",$B291="",$C291=""),"",C291*'MPTO_working_3-way'!$I290)</f>
        <v>2.5414076246334307</v>
      </c>
      <c r="H291" s="44">
        <f>IF(OR($A291="",$B291="",$C291=""),"",'MPTO_working_3-way'!E290)</f>
        <v>3.5432811444018917</v>
      </c>
      <c r="I291" s="45">
        <f>IF(OR($A291="",$B291="",$C291=""),"",'MPTO_working_3-way'!F290)</f>
        <v>3.1026753791147819</v>
      </c>
      <c r="J291" s="46">
        <f>IF(OR($A291="",$B291="",$C291=""),"",'MPTO_working_3-way'!G290)</f>
        <v>2.5286162131747112</v>
      </c>
      <c r="K291" s="44">
        <f>IF(OR($A291="",$B291="",$C291=""),"",'OddsRatio_working_3-way'!H290)</f>
        <v>3.5328594003286349</v>
      </c>
      <c r="L291" s="45">
        <f>IF(OR($A291="",$B291="",$C291=""),"",'OddsRatio_working_3-way'!I290)</f>
        <v>3.1019580085714815</v>
      </c>
      <c r="M291" s="46">
        <f>IF(OR($A291="",$B291="",$C291=""),"",'OddsRatio_working_3-way'!J290)</f>
        <v>2.534429346257181</v>
      </c>
      <c r="N291" s="47">
        <f t="shared" si="69"/>
        <v>28.386143869285274</v>
      </c>
      <c r="O291" s="48">
        <f t="shared" si="70"/>
        <v>32.26558353142093</v>
      </c>
      <c r="P291" s="48">
        <f t="shared" si="71"/>
        <v>39.348272599293814</v>
      </c>
      <c r="Q291" t="s">
        <v>441</v>
      </c>
      <c r="R291" t="s">
        <v>158</v>
      </c>
      <c r="S291" t="s">
        <v>468</v>
      </c>
      <c r="T291" s="50">
        <v>100</v>
      </c>
      <c r="U291" s="50">
        <f t="shared" si="72"/>
        <v>70.674486803519059</v>
      </c>
      <c r="V291" s="50">
        <f t="shared" si="73"/>
        <v>66.666666666666657</v>
      </c>
      <c r="W291" s="50">
        <f t="shared" si="74"/>
        <v>59.349593495934961</v>
      </c>
      <c r="X291" s="50">
        <f t="shared" si="75"/>
        <v>73.98373983739836</v>
      </c>
      <c r="Y291" s="50">
        <f t="shared" si="76"/>
        <v>69.975919700545973</v>
      </c>
      <c r="Z291" s="50">
        <f t="shared" si="77"/>
        <v>62.658846529814262</v>
      </c>
      <c r="AA291" s="50">
        <f t="shared" si="78"/>
        <v>-3.3092530338793011</v>
      </c>
      <c r="AB291" s="50">
        <f t="shared" si="79"/>
        <v>-3.3092530338793154</v>
      </c>
      <c r="AC291" s="50">
        <f t="shared" si="80"/>
        <v>-3.3092530338793011</v>
      </c>
      <c r="AF291">
        <v>2.58</v>
      </c>
      <c r="AG291">
        <v>1.53</v>
      </c>
      <c r="AH291" s="73" t="s">
        <v>479</v>
      </c>
      <c r="AJ291" t="s">
        <v>447</v>
      </c>
    </row>
    <row r="292" spans="1:36" ht="15" x14ac:dyDescent="0.25">
      <c r="A292">
        <v>2.35</v>
      </c>
      <c r="B292">
        <v>2.99</v>
      </c>
      <c r="C292">
        <v>3.66</v>
      </c>
      <c r="D292" s="43">
        <f t="shared" si="68"/>
        <v>3.3204119144580879E-2</v>
      </c>
      <c r="E292" s="44">
        <f>IF(OR($A292="",$B292="",$C292=""),"",A292*'MPTO_working_3-way'!$I291)</f>
        <v>2.4280296799897654</v>
      </c>
      <c r="F292" s="45">
        <f>IF(OR($A292="",$B292="",$C292=""),"",B292*'MPTO_working_3-way'!$I291)</f>
        <v>3.0892803162422973</v>
      </c>
      <c r="G292" s="46">
        <f>IF(OR($A292="",$B292="",$C292=""),"",C292*'MPTO_working_3-way'!$I291)</f>
        <v>3.7815270760691662</v>
      </c>
      <c r="H292" s="44">
        <f>IF(OR($A292="",$B292="",$C292=""),"",'MPTO_working_3-way'!E291)</f>
        <v>2.4127555135383121</v>
      </c>
      <c r="I292" s="45">
        <f>IF(OR($A292="",$B292="",$C292=""),"",'MPTO_working_3-way'!F291)</f>
        <v>3.0923360330978</v>
      </c>
      <c r="J292" s="46">
        <f>IF(OR($A292="",$B292="",$C292=""),"",'MPTO_working_3-way'!G291)</f>
        <v>3.8145225924188111</v>
      </c>
      <c r="K292" s="44">
        <f>IF(OR($A292="",$B292="",$C292=""),"",'OddsRatio_working_3-way'!H291)</f>
        <v>2.4196015072385353</v>
      </c>
      <c r="L292" s="45">
        <f>IF(OR($A292="",$B292="",$C292=""),"",'OddsRatio_working_3-way'!I291)</f>
        <v>3.0925977773368039</v>
      </c>
      <c r="M292" s="46">
        <f>IF(OR($A292="",$B292="",$C292=""),"",'OddsRatio_working_3-way'!J291)</f>
        <v>3.7971407475959289</v>
      </c>
      <c r="N292" s="47">
        <f t="shared" si="69"/>
        <v>41.185657994271928</v>
      </c>
      <c r="O292" s="48">
        <f t="shared" si="70"/>
        <v>32.369998758039813</v>
      </c>
      <c r="P292" s="48">
        <f t="shared" si="71"/>
        <v>26.444343247688263</v>
      </c>
      <c r="Q292" t="s">
        <v>58</v>
      </c>
      <c r="R292" t="s">
        <v>160</v>
      </c>
      <c r="S292" t="s">
        <v>468</v>
      </c>
      <c r="T292" s="50">
        <v>100</v>
      </c>
      <c r="U292" s="50">
        <f t="shared" si="72"/>
        <v>57.446808510638299</v>
      </c>
      <c r="V292" s="50">
        <f t="shared" si="73"/>
        <v>66.555183946488299</v>
      </c>
      <c r="W292" s="50">
        <f t="shared" si="74"/>
        <v>72.67759562841529</v>
      </c>
      <c r="X292" s="50">
        <f t="shared" si="75"/>
        <v>60.767220425096404</v>
      </c>
      <c r="Y292" s="50">
        <f t="shared" si="76"/>
        <v>69.875595860946405</v>
      </c>
      <c r="Z292" s="50">
        <f t="shared" si="77"/>
        <v>75.99800754287341</v>
      </c>
      <c r="AA292" s="50">
        <f t="shared" si="78"/>
        <v>-3.3204119144581057</v>
      </c>
      <c r="AB292" s="50">
        <f t="shared" si="79"/>
        <v>-3.3204119144581057</v>
      </c>
      <c r="AC292" s="50">
        <f t="shared" si="80"/>
        <v>-3.3204119144581199</v>
      </c>
      <c r="AF292">
        <v>2.77</v>
      </c>
      <c r="AG292">
        <v>1.47</v>
      </c>
      <c r="AH292" s="73" t="s">
        <v>490</v>
      </c>
      <c r="AJ292" t="s">
        <v>447</v>
      </c>
    </row>
    <row r="293" spans="1:36" s="50" customFormat="1" ht="15" x14ac:dyDescent="0.25">
      <c r="A293">
        <v>2.04</v>
      </c>
      <c r="B293">
        <v>2.96</v>
      </c>
      <c r="C293">
        <v>4.84</v>
      </c>
      <c r="D293" s="43">
        <f t="shared" si="68"/>
        <v>3.4645486517144164E-2</v>
      </c>
      <c r="E293" s="44">
        <f>IF(OR($A293="",$B293="",$C293=""),"",A293*'MPTO_working_3-way'!$I292)</f>
        <v>2.1106767924949743</v>
      </c>
      <c r="F293" s="45">
        <f>IF(OR($A293="",$B293="",$C293=""),"",B293*'MPTO_working_3-way'!$I292)</f>
        <v>3.0625506400907465</v>
      </c>
      <c r="G293" s="46">
        <f>IF(OR($A293="",$B293="",$C293=""),"",C293*'MPTO_working_3-way'!$I292)</f>
        <v>5.0076841547429778</v>
      </c>
      <c r="H293" s="44">
        <f>IF(OR($A293="",$B293="",$C293=""),"",'MPTO_working_3-way'!E292)</f>
        <v>2.0892197843926379</v>
      </c>
      <c r="I293" s="45">
        <f>IF(OR($A293="",$B293="",$C293=""),"",'MPTO_working_3-way'!F292)</f>
        <v>3.0647645211228527</v>
      </c>
      <c r="J293" s="46">
        <f>IF(OR($A293="",$B293="",$C293=""),"",'MPTO_working_3-way'!G292)</f>
        <v>5.1265468942367773</v>
      </c>
      <c r="K293" s="44">
        <f>IF(OR($A293="",$B293="",$C293=""),"",'OddsRatio_working_3-way'!H292)</f>
        <v>2.0985385715887102</v>
      </c>
      <c r="L293" s="45">
        <f>IF(OR($A293="",$B293="",$C293=""),"",'OddsRatio_working_3-way'!I292)</f>
        <v>3.0703226926094924</v>
      </c>
      <c r="M293" s="46">
        <f>IF(OR($A293="",$B293="",$C293=""),"",'OddsRatio_working_3-way'!J292)</f>
        <v>5.0561424181736978</v>
      </c>
      <c r="N293" s="47">
        <f t="shared" si="69"/>
        <v>47.378168157045344</v>
      </c>
      <c r="O293" s="48">
        <f t="shared" si="70"/>
        <v>32.652521297423149</v>
      </c>
      <c r="P293" s="48">
        <f t="shared" si="71"/>
        <v>19.969310545531513</v>
      </c>
      <c r="Q293" t="s">
        <v>162</v>
      </c>
      <c r="R293" t="s">
        <v>122</v>
      </c>
      <c r="S293" t="s">
        <v>468</v>
      </c>
      <c r="T293" s="50">
        <v>100</v>
      </c>
      <c r="U293" s="50">
        <f t="shared" si="72"/>
        <v>50.980392156862742</v>
      </c>
      <c r="V293" s="50">
        <f t="shared" si="73"/>
        <v>66.21621621621621</v>
      </c>
      <c r="W293" s="50">
        <f t="shared" si="74"/>
        <v>79.338842975206617</v>
      </c>
      <c r="X293" s="50">
        <f t="shared" si="75"/>
        <v>54.444940808577172</v>
      </c>
      <c r="Y293" s="50">
        <f t="shared" si="76"/>
        <v>69.680764867930648</v>
      </c>
      <c r="Z293" s="50">
        <f t="shared" si="77"/>
        <v>82.803391626921027</v>
      </c>
      <c r="AA293" s="50">
        <f t="shared" si="78"/>
        <v>-3.4645486517144306</v>
      </c>
      <c r="AB293" s="50">
        <f t="shared" si="79"/>
        <v>-3.4645486517144377</v>
      </c>
      <c r="AC293" s="50">
        <f t="shared" si="80"/>
        <v>-3.4645486517144093</v>
      </c>
      <c r="AD293" s="51"/>
      <c r="AF293">
        <v>2.76</v>
      </c>
      <c r="AG293">
        <v>1.48</v>
      </c>
      <c r="AH293" s="73" t="s">
        <v>474</v>
      </c>
      <c r="AI293" s="51"/>
      <c r="AJ293" t="s">
        <v>447</v>
      </c>
    </row>
    <row r="294" spans="1:36" ht="15" x14ac:dyDescent="0.25">
      <c r="A294">
        <v>2.36</v>
      </c>
      <c r="B294">
        <v>3.31</v>
      </c>
      <c r="C294">
        <v>3.2</v>
      </c>
      <c r="D294" s="43">
        <f t="shared" si="68"/>
        <v>3.8343617184699585E-2</v>
      </c>
      <c r="E294" s="44">
        <f>IF(OR($A294="",$B294="",$C294=""),"",A294*'MPTO_working_3-way'!$I293)</f>
        <v>2.4504909365558909</v>
      </c>
      <c r="F294" s="45">
        <f>IF(OR($A294="",$B294="",$C294=""),"",B294*'MPTO_working_3-way'!$I293)</f>
        <v>3.4369173728813558</v>
      </c>
      <c r="G294" s="46">
        <f>IF(OR($A294="",$B294="",$C294=""),"",C294*'MPTO_working_3-way'!$I293)</f>
        <v>3.3226995749910389</v>
      </c>
      <c r="H294" s="44">
        <f>IF(OR($A294="",$B294="",$C294=""),"",'MPTO_working_3-way'!E293)</f>
        <v>2.4334002216920765</v>
      </c>
      <c r="I294" s="45">
        <f>IF(OR($A294="",$B294="",$C294=""),"",'MPTO_working_3-way'!F293)</f>
        <v>3.4562180378218339</v>
      </c>
      <c r="J294" s="46">
        <f>IF(OR($A294="",$B294="",$C294=""),"",'MPTO_working_3-way'!G293)</f>
        <v>3.3364607729379188</v>
      </c>
      <c r="K294" s="44">
        <f>IF(OR($A294="",$B294="",$C294=""),"",'OddsRatio_working_3-way'!H293)</f>
        <v>2.4408557113021829</v>
      </c>
      <c r="L294" s="45">
        <f>IF(OR($A294="",$B294="",$C294=""),"",'OddsRatio_working_3-way'!I293)</f>
        <v>3.4473358037559136</v>
      </c>
      <c r="M294" s="46">
        <f>IF(OR($A294="",$B294="",$C294=""),"",'OddsRatio_working_3-way'!J293)</f>
        <v>3.3307960035770612</v>
      </c>
      <c r="N294" s="47">
        <f t="shared" si="69"/>
        <v>40.808149301114213</v>
      </c>
      <c r="O294" s="48">
        <f t="shared" si="70"/>
        <v>29.095840589314058</v>
      </c>
      <c r="P294" s="48">
        <f t="shared" si="71"/>
        <v>30.096010109571729</v>
      </c>
      <c r="Q294" t="s">
        <v>165</v>
      </c>
      <c r="R294" t="s">
        <v>131</v>
      </c>
      <c r="S294" t="s">
        <v>468</v>
      </c>
      <c r="T294" s="50">
        <v>100</v>
      </c>
      <c r="U294" s="50">
        <f t="shared" si="72"/>
        <v>57.627118644067799</v>
      </c>
      <c r="V294" s="50">
        <f t="shared" si="73"/>
        <v>69.78851963746223</v>
      </c>
      <c r="W294" s="50">
        <f t="shared" si="74"/>
        <v>68.75</v>
      </c>
      <c r="X294" s="50">
        <f t="shared" si="75"/>
        <v>61.461480362537756</v>
      </c>
      <c r="Y294" s="50">
        <f t="shared" si="76"/>
        <v>73.622881355932208</v>
      </c>
      <c r="Z294" s="50">
        <f t="shared" si="77"/>
        <v>72.584361718469964</v>
      </c>
      <c r="AA294" s="50">
        <f t="shared" si="78"/>
        <v>-3.8343617184699568</v>
      </c>
      <c r="AB294" s="50">
        <f t="shared" si="79"/>
        <v>-3.8343617184699781</v>
      </c>
      <c r="AC294" s="50">
        <f t="shared" si="80"/>
        <v>-3.8343617184699639</v>
      </c>
      <c r="AF294">
        <v>2.0499999999999998</v>
      </c>
      <c r="AG294">
        <v>1.81</v>
      </c>
      <c r="AH294" s="73" t="s">
        <v>473</v>
      </c>
      <c r="AJ294" t="s">
        <v>452</v>
      </c>
    </row>
    <row r="295" spans="1:36" ht="15" x14ac:dyDescent="0.25">
      <c r="A295">
        <v>1.57</v>
      </c>
      <c r="B295">
        <v>4.22</v>
      </c>
      <c r="C295">
        <v>5.85</v>
      </c>
      <c r="D295" s="43">
        <f t="shared" si="68"/>
        <v>4.4849670743956294E-2</v>
      </c>
      <c r="E295" s="44">
        <f>IF(OR($A295="",$B295="",$C295=""),"",A295*'MPTO_working_3-way'!$I294)</f>
        <v>1.6404139830680113</v>
      </c>
      <c r="F295" s="45">
        <f>IF(OR($A295="",$B295="",$C295=""),"",B295*'MPTO_working_3-way'!$I294)</f>
        <v>4.409265610539495</v>
      </c>
      <c r="G295" s="46">
        <f>IF(OR($A295="",$B295="",$C295=""),"",C295*'MPTO_working_3-way'!$I294)</f>
        <v>6.1123705738521439</v>
      </c>
      <c r="H295" s="44">
        <f>IF(OR($A295="",$B295="",$C295=""),"",'MPTO_working_3-way'!E294)</f>
        <v>1.6077356912471037</v>
      </c>
      <c r="I295" s="45">
        <f>IF(OR($A295="",$B295="",$C295=""),"",'MPTO_working_3-way'!F294)</f>
        <v>4.5041609223096941</v>
      </c>
      <c r="J295" s="46">
        <f>IF(OR($A295="",$B295="",$C295=""),"",'MPTO_working_3-way'!G294)</f>
        <v>6.4106558149817845</v>
      </c>
      <c r="K295" s="44">
        <f>IF(OR($A295="",$B295="",$C295=""),"",'OddsRatio_working_3-way'!H294)</f>
        <v>1.6185591878115291</v>
      </c>
      <c r="L295" s="45">
        <f>IF(OR($A295="",$B295="",$C295=""),"",'OddsRatio_working_3-way'!I294)</f>
        <v>4.4943168153563562</v>
      </c>
      <c r="M295" s="46">
        <f>IF(OR($A295="",$B295="",$C295=""),"",'OddsRatio_working_3-way'!J294)</f>
        <v>6.2631790541858177</v>
      </c>
      <c r="N295" s="47">
        <f t="shared" si="69"/>
        <v>60.96022164659518</v>
      </c>
      <c r="O295" s="48">
        <f t="shared" si="70"/>
        <v>22.679513740557926</v>
      </c>
      <c r="P295" s="48">
        <f t="shared" si="71"/>
        <v>16.360264612846912</v>
      </c>
      <c r="Q295" t="s">
        <v>126</v>
      </c>
      <c r="R295" t="s">
        <v>168</v>
      </c>
      <c r="S295" t="s">
        <v>468</v>
      </c>
      <c r="T295" s="50">
        <v>100</v>
      </c>
      <c r="U295" s="50">
        <f t="shared" si="72"/>
        <v>36.30573248407643</v>
      </c>
      <c r="V295" s="50">
        <f t="shared" si="73"/>
        <v>76.30331753554502</v>
      </c>
      <c r="W295" s="50">
        <f t="shared" si="74"/>
        <v>82.90598290598291</v>
      </c>
      <c r="X295" s="50">
        <f t="shared" si="75"/>
        <v>40.79069955847207</v>
      </c>
      <c r="Y295" s="50">
        <f t="shared" si="76"/>
        <v>80.788284609940646</v>
      </c>
      <c r="Z295" s="50">
        <f t="shared" si="77"/>
        <v>87.390949980378537</v>
      </c>
      <c r="AA295" s="50">
        <f t="shared" si="78"/>
        <v>-4.4849670743956409</v>
      </c>
      <c r="AB295" s="50">
        <f t="shared" si="79"/>
        <v>-4.4849670743956267</v>
      </c>
      <c r="AC295" s="50">
        <f t="shared" si="80"/>
        <v>-4.4849670743956267</v>
      </c>
      <c r="AF295">
        <v>1.74</v>
      </c>
      <c r="AG295">
        <v>2.13</v>
      </c>
      <c r="AH295" s="73" t="s">
        <v>474</v>
      </c>
      <c r="AJ295" t="s">
        <v>452</v>
      </c>
    </row>
    <row r="296" spans="1:36" ht="15" x14ac:dyDescent="0.25">
      <c r="A296">
        <v>3.97</v>
      </c>
      <c r="B296">
        <v>4.08</v>
      </c>
      <c r="C296">
        <v>1.83</v>
      </c>
      <c r="D296" s="43">
        <f t="shared" si="68"/>
        <v>4.3435295413123409E-2</v>
      </c>
      <c r="E296" s="44">
        <f>IF(OR($A296="",$B296="",$C296=""),"",A296*'MPTO_working_3-way'!$I295)</f>
        <v>4.1424381227901002</v>
      </c>
      <c r="F296" s="45">
        <f>IF(OR($A296="",$B296="",$C296=""),"",B296*'MPTO_working_3-way'!$I295)</f>
        <v>4.2572160052855432</v>
      </c>
      <c r="G296" s="46">
        <f>IF(OR($A296="",$B296="",$C296=""),"",C296*'MPTO_working_3-way'!$I295)</f>
        <v>1.9094865906060159</v>
      </c>
      <c r="H296" s="44">
        <f>IF(OR($A296="",$B296="",$C296=""),"",'MPTO_working_3-way'!E295)</f>
        <v>4.2121094134117438</v>
      </c>
      <c r="I296" s="45">
        <f>IF(OR($A296="",$B296="",$C296=""),"",'MPTO_working_3-way'!F295)</f>
        <v>4.3361447503311918</v>
      </c>
      <c r="J296" s="46">
        <f>IF(OR($A296="",$B296="",$C296=""),"",'MPTO_working_3-way'!G295)</f>
        <v>1.8798064690753098</v>
      </c>
      <c r="K296" s="44">
        <f>IF(OR($A296="",$B296="",$C296=""),"",'OddsRatio_working_3-way'!H295)</f>
        <v>4.1872149044499123</v>
      </c>
      <c r="L296" s="45">
        <f>IF(OR($A296="",$B296="",$C296=""),"",'OddsRatio_working_3-way'!I295)</f>
        <v>4.3052599009110208</v>
      </c>
      <c r="M296" s="46">
        <f>IF(OR($A296="",$B296="",$C296=""),"",'OddsRatio_working_3-way'!J295)</f>
        <v>1.8907031551156324</v>
      </c>
      <c r="N296" s="47">
        <f t="shared" si="69"/>
        <v>24.140372658758256</v>
      </c>
      <c r="O296" s="48">
        <f t="shared" si="70"/>
        <v>23.489529278252519</v>
      </c>
      <c r="P296" s="48">
        <f t="shared" si="71"/>
        <v>52.370098062989221</v>
      </c>
      <c r="Q296" t="s">
        <v>251</v>
      </c>
      <c r="R296" t="s">
        <v>65</v>
      </c>
      <c r="S296" t="s">
        <v>468</v>
      </c>
      <c r="T296" s="50">
        <v>100</v>
      </c>
      <c r="U296" s="50">
        <f t="shared" si="72"/>
        <v>74.811083123425689</v>
      </c>
      <c r="V296" s="50">
        <f t="shared" si="73"/>
        <v>75.490196078431367</v>
      </c>
      <c r="W296" s="50">
        <f t="shared" si="74"/>
        <v>45.355191256830594</v>
      </c>
      <c r="X296" s="50">
        <f t="shared" si="75"/>
        <v>79.154612664738025</v>
      </c>
      <c r="Y296" s="50">
        <f t="shared" si="76"/>
        <v>79.833725619743703</v>
      </c>
      <c r="Z296" s="50">
        <f t="shared" si="77"/>
        <v>49.698720798142936</v>
      </c>
      <c r="AA296" s="50">
        <f t="shared" si="78"/>
        <v>-4.3435295413123356</v>
      </c>
      <c r="AB296" s="50">
        <f t="shared" si="79"/>
        <v>-4.3435295413123356</v>
      </c>
      <c r="AC296" s="50">
        <f t="shared" si="80"/>
        <v>-4.3435295413123427</v>
      </c>
      <c r="AF296">
        <v>1.62</v>
      </c>
      <c r="AG296">
        <v>2.35</v>
      </c>
      <c r="AH296" s="74" t="s">
        <v>475</v>
      </c>
      <c r="AJ296" t="s">
        <v>452</v>
      </c>
    </row>
    <row r="297" spans="1:36" ht="15" x14ac:dyDescent="0.25">
      <c r="A297">
        <v>2.1800000000000002</v>
      </c>
      <c r="B297">
        <v>3.34</v>
      </c>
      <c r="C297">
        <v>3.55</v>
      </c>
      <c r="D297" s="43">
        <f t="shared" si="68"/>
        <v>3.9806934780136194E-2</v>
      </c>
      <c r="E297" s="44">
        <f>IF(OR($A297="",$B297="",$C297=""),"",A297*'MPTO_working_3-way'!$I296)</f>
        <v>2.2667791178206969</v>
      </c>
      <c r="F297" s="45">
        <f>IF(OR($A297="",$B297="",$C297=""),"",B297*'MPTO_working_3-way'!$I296)</f>
        <v>3.4729551621656549</v>
      </c>
      <c r="G297" s="46">
        <f>IF(OR($A297="",$B297="",$C297=""),"",C297*'MPTO_working_3-way'!$I296)</f>
        <v>3.6913146184694834</v>
      </c>
      <c r="H297" s="44">
        <f>IF(OR($A297="",$B297="",$C297=""),"",'MPTO_working_3-way'!E296)</f>
        <v>2.2449379104778351</v>
      </c>
      <c r="I297" s="45">
        <f>IF(OR($A297="",$B297="",$C297=""),"",'MPTO_working_3-way'!F296)</f>
        <v>3.4948877910011067</v>
      </c>
      <c r="J297" s="46">
        <f>IF(OR($A297="",$B297="",$C297=""),"",'MPTO_working_3-way'!G296)</f>
        <v>3.7254886700046987</v>
      </c>
      <c r="K297" s="44">
        <f>IF(OR($A297="",$B297="",$C297=""),"",'OddsRatio_working_3-way'!H296)</f>
        <v>2.2540078082467128</v>
      </c>
      <c r="L297" s="45">
        <f>IF(OR($A297="",$B297="",$C297=""),"",'OddsRatio_working_3-way'!I296)</f>
        <v>3.4867612468621245</v>
      </c>
      <c r="M297" s="46">
        <f>IF(OR($A297="",$B297="",$C297=""),"",'OddsRatio_working_3-way'!J296)</f>
        <v>3.7099321279907773</v>
      </c>
      <c r="N297" s="47">
        <f t="shared" si="69"/>
        <v>44.115458455493872</v>
      </c>
      <c r="O297" s="48">
        <f t="shared" si="70"/>
        <v>28.793921985921152</v>
      </c>
      <c r="P297" s="48">
        <f t="shared" si="71"/>
        <v>27.090619558584972</v>
      </c>
      <c r="Q297" t="s">
        <v>391</v>
      </c>
      <c r="R297" t="s">
        <v>238</v>
      </c>
      <c r="S297" t="s">
        <v>469</v>
      </c>
      <c r="T297" s="50">
        <v>100</v>
      </c>
      <c r="U297" s="50">
        <f t="shared" si="72"/>
        <v>54.128440366972484</v>
      </c>
      <c r="V297" s="50">
        <f t="shared" si="73"/>
        <v>70.059880239520965</v>
      </c>
      <c r="W297" s="50">
        <f t="shared" si="74"/>
        <v>71.83098591549296</v>
      </c>
      <c r="X297" s="50">
        <f t="shared" si="75"/>
        <v>58.109133844986083</v>
      </c>
      <c r="Y297" s="50">
        <f t="shared" si="76"/>
        <v>74.040573717534556</v>
      </c>
      <c r="Z297" s="50">
        <f t="shared" si="77"/>
        <v>75.811679393506566</v>
      </c>
      <c r="AA297" s="50">
        <f t="shared" si="78"/>
        <v>-3.980693478013599</v>
      </c>
      <c r="AB297" s="50">
        <f t="shared" si="79"/>
        <v>-3.9806934780135919</v>
      </c>
      <c r="AC297" s="50">
        <f t="shared" si="80"/>
        <v>-3.9806934780136061</v>
      </c>
      <c r="AF297">
        <v>1.84</v>
      </c>
      <c r="AG297">
        <v>2.02</v>
      </c>
      <c r="AH297" s="74" t="s">
        <v>476</v>
      </c>
      <c r="AJ297" t="s">
        <v>448</v>
      </c>
    </row>
    <row r="298" spans="1:36" ht="15" x14ac:dyDescent="0.25">
      <c r="A298">
        <v>3.45</v>
      </c>
      <c r="B298">
        <v>3.32</v>
      </c>
      <c r="C298">
        <v>2.23</v>
      </c>
      <c r="D298" s="43">
        <f t="shared" si="68"/>
        <v>3.949038501441926E-2</v>
      </c>
      <c r="E298" s="44">
        <f>IF(OR($A298="",$B298="",$C298=""),"",A298*'MPTO_working_3-way'!$I297)</f>
        <v>3.5862418282997468</v>
      </c>
      <c r="F298" s="45">
        <f>IF(OR($A298="",$B298="",$C298=""),"",B298*'MPTO_working_3-way'!$I297)</f>
        <v>3.4511080782478718</v>
      </c>
      <c r="G298" s="46">
        <f>IF(OR($A298="",$B298="",$C298=""),"",C298*'MPTO_working_3-way'!$I297)</f>
        <v>2.3180635585821547</v>
      </c>
      <c r="H298" s="44">
        <f>IF(OR($A298="",$B298="",$C298=""),"",'MPTO_working_3-way'!E297)</f>
        <v>3.6141319830281136</v>
      </c>
      <c r="I298" s="45">
        <f>IF(OR($A298="",$B298="",$C298=""),"",'MPTO_working_3-way'!F297)</f>
        <v>3.4717236729911716</v>
      </c>
      <c r="J298" s="46">
        <f>IF(OR($A298="",$B298="",$C298=""),"",'MPTO_working_3-way'!G297)</f>
        <v>2.2974402548232078</v>
      </c>
      <c r="K298" s="44">
        <f>IF(OR($A298="",$B298="",$C298=""),"",'OddsRatio_working_3-way'!H297)</f>
        <v>3.6016230280081047</v>
      </c>
      <c r="L298" s="45">
        <f>IF(OR($A298="",$B298="",$C298=""),"",'OddsRatio_working_3-way'!I297)</f>
        <v>3.4635777244811439</v>
      </c>
      <c r="M298" s="46">
        <f>IF(OR($A298="",$B298="",$C298=""),"",'OddsRatio_working_3-way'!J297)</f>
        <v>2.3061209487550887</v>
      </c>
      <c r="N298" s="47">
        <f t="shared" si="69"/>
        <v>27.884343774834182</v>
      </c>
      <c r="O298" s="48">
        <f t="shared" si="70"/>
        <v>28.976200609390943</v>
      </c>
      <c r="P298" s="48">
        <f t="shared" si="71"/>
        <v>43.139455615774864</v>
      </c>
      <c r="Q298" t="s">
        <v>257</v>
      </c>
      <c r="R298" t="s">
        <v>252</v>
      </c>
      <c r="S298" t="s">
        <v>469</v>
      </c>
      <c r="T298" s="50">
        <v>100</v>
      </c>
      <c r="U298" s="50">
        <f t="shared" si="72"/>
        <v>71.014492753623188</v>
      </c>
      <c r="V298" s="50">
        <f t="shared" si="73"/>
        <v>69.879518072289159</v>
      </c>
      <c r="W298" s="50">
        <f t="shared" si="74"/>
        <v>55.156950672645742</v>
      </c>
      <c r="X298" s="50">
        <f t="shared" si="75"/>
        <v>74.963531255065107</v>
      </c>
      <c r="Y298" s="50">
        <f t="shared" si="76"/>
        <v>73.828556573731078</v>
      </c>
      <c r="Z298" s="50">
        <f t="shared" si="77"/>
        <v>59.105989174087661</v>
      </c>
      <c r="AA298" s="50">
        <f t="shared" si="78"/>
        <v>-3.9490385014419189</v>
      </c>
      <c r="AB298" s="50">
        <f t="shared" si="79"/>
        <v>-3.9490385014419189</v>
      </c>
      <c r="AC298" s="50">
        <f t="shared" si="80"/>
        <v>-3.9490385014419189</v>
      </c>
      <c r="AF298">
        <v>1.72</v>
      </c>
      <c r="AG298">
        <v>2.16</v>
      </c>
      <c r="AH298" s="73" t="s">
        <v>475</v>
      </c>
      <c r="AJ298" t="s">
        <v>448</v>
      </c>
    </row>
    <row r="299" spans="1:36" ht="15" x14ac:dyDescent="0.25">
      <c r="A299">
        <v>5.75</v>
      </c>
      <c r="B299">
        <v>3.66</v>
      </c>
      <c r="C299">
        <v>1.68</v>
      </c>
      <c r="D299" s="43">
        <f t="shared" si="68"/>
        <v>4.2375182432202951E-2</v>
      </c>
      <c r="E299" s="44">
        <f>IF(OR($A299="",$B299="",$C299=""),"",A299*'MPTO_working_3-way'!$I298)</f>
        <v>5.9936572989851671</v>
      </c>
      <c r="F299" s="45">
        <f>IF(OR($A299="",$B299="",$C299=""),"",B299*'MPTO_working_3-way'!$I298)</f>
        <v>3.8150931677018631</v>
      </c>
      <c r="G299" s="46">
        <f>IF(OR($A299="",$B299="",$C299=""),"",C299*'MPTO_working_3-way'!$I298)</f>
        <v>1.751190306486101</v>
      </c>
      <c r="H299" s="44">
        <f>IF(OR($A299="",$B299="",$C299=""),"",'MPTO_working_3-way'!E298)</f>
        <v>6.2582929160618805</v>
      </c>
      <c r="I299" s="45">
        <f>IF(OR($A299="",$B299="",$C299=""),"",'MPTO_working_3-way'!F298)</f>
        <v>3.8595288518219326</v>
      </c>
      <c r="J299" s="46">
        <f>IF(OR($A299="",$B299="",$C299=""),"",'MPTO_working_3-way'!G298)</f>
        <v>1.7208356047036835</v>
      </c>
      <c r="K299" s="44">
        <f>IF(OR($A299="",$B299="",$C299=""),"",'OddsRatio_working_3-way'!H298)</f>
        <v>6.111318638140582</v>
      </c>
      <c r="L299" s="45">
        <f>IF(OR($A299="",$B299="",$C299=""),"",'OddsRatio_working_3-way'!I298)</f>
        <v>3.862338437358726</v>
      </c>
      <c r="M299" s="46">
        <f>IF(OR($A299="",$B299="",$C299=""),"",'OddsRatio_working_3-way'!J298)</f>
        <v>1.7317256155653888</v>
      </c>
      <c r="N299" s="47">
        <f t="shared" si="69"/>
        <v>16.684303925239732</v>
      </c>
      <c r="O299" s="48">
        <f t="shared" si="70"/>
        <v>26.211679663969523</v>
      </c>
      <c r="P299" s="48">
        <f t="shared" si="71"/>
        <v>57.104016410790756</v>
      </c>
      <c r="Q299" t="s">
        <v>259</v>
      </c>
      <c r="R299" t="s">
        <v>390</v>
      </c>
      <c r="S299" t="s">
        <v>469</v>
      </c>
      <c r="T299" s="50">
        <v>100</v>
      </c>
      <c r="U299" s="50">
        <f t="shared" si="72"/>
        <v>82.608695652173907</v>
      </c>
      <c r="V299" s="50">
        <f t="shared" si="73"/>
        <v>72.67759562841529</v>
      </c>
      <c r="W299" s="50">
        <f t="shared" si="74"/>
        <v>40.476190476190474</v>
      </c>
      <c r="X299" s="50">
        <f t="shared" si="75"/>
        <v>86.846213895394214</v>
      </c>
      <c r="Y299" s="50">
        <f t="shared" si="76"/>
        <v>76.915113871635612</v>
      </c>
      <c r="Z299" s="50">
        <f t="shared" si="77"/>
        <v>44.713708719410782</v>
      </c>
      <c r="AA299" s="50">
        <f t="shared" si="78"/>
        <v>-4.2375182432203076</v>
      </c>
      <c r="AB299" s="50">
        <f t="shared" si="79"/>
        <v>-4.2375182432203218</v>
      </c>
      <c r="AC299" s="50">
        <f t="shared" si="80"/>
        <v>-4.2375182432203076</v>
      </c>
      <c r="AF299">
        <v>1.85</v>
      </c>
      <c r="AG299">
        <v>2</v>
      </c>
      <c r="AH299" s="73" t="s">
        <v>478</v>
      </c>
      <c r="AJ299" t="s">
        <v>448</v>
      </c>
    </row>
    <row r="300" spans="1:36" ht="15" x14ac:dyDescent="0.25">
      <c r="A300">
        <v>3.67</v>
      </c>
      <c r="B300">
        <v>3.63</v>
      </c>
      <c r="C300">
        <v>2.0299999999999998</v>
      </c>
      <c r="D300" s="43">
        <f t="shared" si="68"/>
        <v>4.0572495135033027E-2</v>
      </c>
      <c r="E300" s="44">
        <f>IF(OR($A300="",$B300="",$C300=""),"",A300*'MPTO_working_3-way'!$I299)</f>
        <v>3.8189010571455713</v>
      </c>
      <c r="F300" s="45">
        <f>IF(OR($A300="",$B300="",$C300=""),"",B300*'MPTO_working_3-way'!$I299)</f>
        <v>3.7772781573401697</v>
      </c>
      <c r="G300" s="46">
        <f>IF(OR($A300="",$B300="",$C300=""),"",C300*'MPTO_working_3-way'!$I299)</f>
        <v>2.1123621651241167</v>
      </c>
      <c r="H300" s="44">
        <f>IF(OR($A300="",$B300="",$C300=""),"",'MPTO_working_3-way'!E299)</f>
        <v>3.861668858456782</v>
      </c>
      <c r="I300" s="45">
        <f>IF(OR($A300="",$B300="",$C300=""),"",'MPTO_working_3-way'!F299)</f>
        <v>3.8174068838924535</v>
      </c>
      <c r="J300" s="46">
        <f>IF(OR($A300="",$B300="",$C300=""),"",'MPTO_working_3-way'!G299)</f>
        <v>2.0873049859730344</v>
      </c>
      <c r="K300" s="44">
        <f>IF(OR($A300="",$B300="",$C300=""),"",'OddsRatio_working_3-way'!H299)</f>
        <v>3.8442269899759438</v>
      </c>
      <c r="L300" s="45">
        <f>IF(OR($A300="",$B300="",$C300=""),"",'OddsRatio_working_3-way'!I299)</f>
        <v>3.8016168478040195</v>
      </c>
      <c r="M300" s="46">
        <f>IF(OR($A300="",$B300="",$C300=""),"",'OddsRatio_working_3-way'!J299)</f>
        <v>2.0972111609270496</v>
      </c>
      <c r="N300" s="47">
        <f t="shared" si="69"/>
        <v>26.185543564395136</v>
      </c>
      <c r="O300" s="48">
        <f t="shared" si="70"/>
        <v>26.474089498989024</v>
      </c>
      <c r="P300" s="48">
        <f t="shared" si="71"/>
        <v>47.340366936615844</v>
      </c>
      <c r="Q300" t="s">
        <v>397</v>
      </c>
      <c r="R300" t="s">
        <v>394</v>
      </c>
      <c r="S300" t="s">
        <v>469</v>
      </c>
      <c r="T300" s="50">
        <v>100</v>
      </c>
      <c r="U300" s="50">
        <f t="shared" si="72"/>
        <v>72.752043596730246</v>
      </c>
      <c r="V300" s="50">
        <f t="shared" si="73"/>
        <v>72.451790633608823</v>
      </c>
      <c r="W300" s="50">
        <f t="shared" si="74"/>
        <v>50.73891625615763</v>
      </c>
      <c r="X300" s="50">
        <f t="shared" si="75"/>
        <v>76.809293110233554</v>
      </c>
      <c r="Y300" s="50">
        <f t="shared" si="76"/>
        <v>76.509040147112131</v>
      </c>
      <c r="Z300" s="50">
        <f t="shared" si="77"/>
        <v>54.796165769660945</v>
      </c>
      <c r="AA300" s="50">
        <f t="shared" si="78"/>
        <v>-4.057249513503308</v>
      </c>
      <c r="AB300" s="50">
        <f t="shared" si="79"/>
        <v>-4.057249513503308</v>
      </c>
      <c r="AC300" s="50">
        <f t="shared" si="80"/>
        <v>-4.0572495135033151</v>
      </c>
      <c r="AF300">
        <v>1.94</v>
      </c>
      <c r="AG300">
        <v>1.91</v>
      </c>
      <c r="AH300" s="73" t="s">
        <v>473</v>
      </c>
      <c r="AJ300" t="s">
        <v>448</v>
      </c>
    </row>
    <row r="301" spans="1:36" s="50" customFormat="1" ht="15" x14ac:dyDescent="0.25">
      <c r="A301">
        <v>1.5</v>
      </c>
      <c r="B301">
        <v>4.6100000000000003</v>
      </c>
      <c r="C301">
        <v>7.12</v>
      </c>
      <c r="D301" s="43">
        <f t="shared" si="68"/>
        <v>2.4035844565226228E-2</v>
      </c>
      <c r="E301" s="44">
        <f>IF(OR($A301="",$B301="",$C301=""),"",A301*'MPTO_working_3-way'!$I300)</f>
        <v>1.5360537668478393</v>
      </c>
      <c r="F301" s="45">
        <f>IF(OR($A301="",$B301="",$C301=""),"",B301*'MPTO_working_3-way'!$I300)</f>
        <v>4.7208052434456933</v>
      </c>
      <c r="G301" s="46">
        <f>IF(OR($A301="",$B301="",$C301=""),"",C301*'MPTO_working_3-way'!$I300)</f>
        <v>7.2911352133044112</v>
      </c>
      <c r="H301" s="44">
        <f>IF(OR($A301="",$B301="",$C301=""),"",'MPTO_working_3-way'!E300)</f>
        <v>1.5182461644097518</v>
      </c>
      <c r="I301" s="45">
        <f>IF(OR($A301="",$B301="",$C301=""),"",'MPTO_working_3-way'!F300)</f>
        <v>4.7868008789043515</v>
      </c>
      <c r="J301" s="46">
        <f>IF(OR($A301="",$B301="",$C301=""),"",'MPTO_working_3-way'!G300)</f>
        <v>7.5507320464583669</v>
      </c>
      <c r="K301" s="44">
        <f>IF(OR($A301="",$B301="",$C301=""),"",'OddsRatio_working_3-way'!H300)</f>
        <v>1.5241175484453302</v>
      </c>
      <c r="L301" s="45">
        <f>IF(OR($A301="",$B301="",$C301=""),"",'OddsRatio_working_3-way'!I300)</f>
        <v>4.7841286997752839</v>
      </c>
      <c r="M301" s="46">
        <f>IF(OR($A301="",$B301="",$C301=""),"",'OddsRatio_working_3-way'!J300)</f>
        <v>7.4151987929708403</v>
      </c>
      <c r="N301" s="47">
        <f t="shared" si="69"/>
        <v>65.101887810354199</v>
      </c>
      <c r="O301" s="48">
        <f t="shared" si="70"/>
        <v>21.182826836340844</v>
      </c>
      <c r="P301" s="48">
        <f t="shared" si="71"/>
        <v>13.715285353304957</v>
      </c>
      <c r="Q301" t="s">
        <v>263</v>
      </c>
      <c r="R301" t="s">
        <v>398</v>
      </c>
      <c r="S301" t="s">
        <v>469</v>
      </c>
      <c r="T301" s="50">
        <v>100</v>
      </c>
      <c r="U301" s="50">
        <f t="shared" si="72"/>
        <v>33.333333333333329</v>
      </c>
      <c r="V301" s="50">
        <f t="shared" si="73"/>
        <v>78.308026030368765</v>
      </c>
      <c r="W301" s="50">
        <f t="shared" si="74"/>
        <v>85.955056179775283</v>
      </c>
      <c r="X301" s="50">
        <f t="shared" si="75"/>
        <v>35.736917789855951</v>
      </c>
      <c r="Y301" s="50">
        <f t="shared" si="76"/>
        <v>80.711610486891388</v>
      </c>
      <c r="Z301" s="50">
        <f t="shared" si="77"/>
        <v>88.358640636297906</v>
      </c>
      <c r="AA301" s="50">
        <f t="shared" si="78"/>
        <v>-2.4035844565226228</v>
      </c>
      <c r="AB301" s="50">
        <f t="shared" si="79"/>
        <v>-2.4035844565226228</v>
      </c>
      <c r="AC301" s="50">
        <f t="shared" si="80"/>
        <v>-2.4035844565226228</v>
      </c>
      <c r="AD301" s="51"/>
      <c r="AF301">
        <v>1.59</v>
      </c>
      <c r="AG301">
        <v>2.4900000000000002</v>
      </c>
      <c r="AH301" s="73" t="s">
        <v>480</v>
      </c>
      <c r="AI301" s="51"/>
      <c r="AJ301" t="s">
        <v>230</v>
      </c>
    </row>
    <row r="302" spans="1:36" ht="15" x14ac:dyDescent="0.25">
      <c r="A302">
        <v>2.57</v>
      </c>
      <c r="B302">
        <v>3.56</v>
      </c>
      <c r="C302">
        <v>2.84</v>
      </c>
      <c r="D302" s="43">
        <f t="shared" si="68"/>
        <v>2.211661082659111E-2</v>
      </c>
      <c r="E302" s="44">
        <f>IF(OR($A302="",$B302="",$C302=""),"",A302*'MPTO_working_3-way'!$I301)</f>
        <v>2.6268396898243389</v>
      </c>
      <c r="F302" s="45">
        <f>IF(OR($A302="",$B302="",$C302=""),"",B302*'MPTO_working_3-way'!$I301)</f>
        <v>3.6387351345426646</v>
      </c>
      <c r="G302" s="46">
        <f>IF(OR($A302="",$B302="",$C302=""),"",C302*'MPTO_working_3-way'!$I301)</f>
        <v>2.9028111747475185</v>
      </c>
      <c r="H302" s="44">
        <f>IF(OR($A302="",$B302="",$C302=""),"",'MPTO_working_3-way'!E301)</f>
        <v>2.6196330432098796</v>
      </c>
      <c r="I302" s="45">
        <f>IF(OR($A302="",$B302="",$C302=""),"",'MPTO_working_3-way'!F301)</f>
        <v>3.6559505871193929</v>
      </c>
      <c r="J302" s="46">
        <f>IF(OR($A302="",$B302="",$C302=""),"",'MPTO_working_3-way'!G301)</f>
        <v>2.9007328118469258</v>
      </c>
      <c r="K302" s="44">
        <f>IF(OR($A302="",$B302="",$C302=""),"",'OddsRatio_working_3-way'!H301)</f>
        <v>2.623149181303511</v>
      </c>
      <c r="L302" s="45">
        <f>IF(OR($A302="",$B302="",$C302=""),"",'OddsRatio_working_3-way'!I301)</f>
        <v>3.646663633208274</v>
      </c>
      <c r="M302" s="46">
        <f>IF(OR($A302="",$B302="",$C302=""),"",'OddsRatio_working_3-way'!J301)</f>
        <v>2.902289486368447</v>
      </c>
      <c r="N302" s="47">
        <f t="shared" si="69"/>
        <v>38.068558346888373</v>
      </c>
      <c r="O302" s="48">
        <f t="shared" si="70"/>
        <v>27.482077233568287</v>
      </c>
      <c r="P302" s="48">
        <f t="shared" si="71"/>
        <v>34.44936441954335</v>
      </c>
      <c r="Q302" t="s">
        <v>400</v>
      </c>
      <c r="R302" t="s">
        <v>266</v>
      </c>
      <c r="S302" t="s">
        <v>469</v>
      </c>
      <c r="T302" s="50">
        <v>100</v>
      </c>
      <c r="U302" s="50">
        <f t="shared" si="72"/>
        <v>61.089494163424128</v>
      </c>
      <c r="V302" s="50">
        <f t="shared" si="73"/>
        <v>71.910112359550567</v>
      </c>
      <c r="W302" s="50">
        <f t="shared" si="74"/>
        <v>64.788732394366207</v>
      </c>
      <c r="X302" s="50">
        <f t="shared" si="75"/>
        <v>63.301155246083241</v>
      </c>
      <c r="Y302" s="50">
        <f t="shared" si="76"/>
        <v>74.121773442209687</v>
      </c>
      <c r="Z302" s="50">
        <f t="shared" si="77"/>
        <v>67.000393477025312</v>
      </c>
      <c r="AA302" s="50">
        <f t="shared" si="78"/>
        <v>-2.2116610826591128</v>
      </c>
      <c r="AB302" s="50">
        <f t="shared" si="79"/>
        <v>-2.2116610826591199</v>
      </c>
      <c r="AC302" s="50">
        <f t="shared" si="80"/>
        <v>-2.2116610826591057</v>
      </c>
      <c r="AF302">
        <v>1.71</v>
      </c>
      <c r="AG302">
        <v>2.2400000000000002</v>
      </c>
      <c r="AH302" s="73" t="s">
        <v>473</v>
      </c>
      <c r="AJ302" t="s">
        <v>230</v>
      </c>
    </row>
    <row r="303" spans="1:36" ht="15" x14ac:dyDescent="0.25">
      <c r="A303">
        <v>1.6</v>
      </c>
      <c r="B303">
        <v>4.17</v>
      </c>
      <c r="C303">
        <v>6.08</v>
      </c>
      <c r="D303" s="43">
        <f t="shared" si="68"/>
        <v>2.9281837687744616E-2</v>
      </c>
      <c r="E303" s="44">
        <f>IF(OR($A303="",$B303="",$C303=""),"",A303*'MPTO_working_3-way'!$I302)</f>
        <v>1.6468509403003915</v>
      </c>
      <c r="F303" s="45">
        <f>IF(OR($A303="",$B303="",$C303=""),"",B303*'MPTO_working_3-way'!$I302)</f>
        <v>4.2921052631578949</v>
      </c>
      <c r="G303" s="46">
        <f>IF(OR($A303="",$B303="",$C303=""),"",C303*'MPTO_working_3-way'!$I302)</f>
        <v>6.2580335731414873</v>
      </c>
      <c r="H303" s="44">
        <f>IF(OR($A303="",$B303="",$C303=""),"",'MPTO_working_3-way'!E302)</f>
        <v>1.625383583071913</v>
      </c>
      <c r="I303" s="45">
        <f>IF(OR($A303="",$B303="",$C303=""),"",'MPTO_working_3-way'!F302)</f>
        <v>4.3469275786393569</v>
      </c>
      <c r="J303" s="46">
        <f>IF(OR($A303="",$B303="",$C303=""),"",'MPTO_working_3-way'!G302)</f>
        <v>6.4635779598218859</v>
      </c>
      <c r="K303" s="44">
        <f>IF(OR($A303="",$B303="",$C303=""),"",'OddsRatio_working_3-way'!H302)</f>
        <v>1.6327703161063216</v>
      </c>
      <c r="L303" s="45">
        <f>IF(OR($A303="",$B303="",$C303=""),"",'OddsRatio_working_3-way'!I302)</f>
        <v>4.3431365034283989</v>
      </c>
      <c r="M303" s="46">
        <f>IF(OR($A303="",$B303="",$C303=""),"",'OddsRatio_working_3-way'!J302)</f>
        <v>6.3574553430335214</v>
      </c>
      <c r="N303" s="47">
        <f t="shared" si="69"/>
        <v>60.721949724095637</v>
      </c>
      <c r="O303" s="48">
        <f t="shared" si="70"/>
        <v>23.29858982219497</v>
      </c>
      <c r="P303" s="48">
        <f t="shared" si="71"/>
        <v>15.979460453709379</v>
      </c>
      <c r="Q303" t="s">
        <v>402</v>
      </c>
      <c r="R303" t="s">
        <v>274</v>
      </c>
      <c r="S303" t="s">
        <v>469</v>
      </c>
      <c r="T303" s="50">
        <v>100</v>
      </c>
      <c r="U303" s="50">
        <f t="shared" si="72"/>
        <v>37.5</v>
      </c>
      <c r="V303" s="50">
        <f t="shared" si="73"/>
        <v>76.019184652278184</v>
      </c>
      <c r="W303" s="50">
        <f t="shared" si="74"/>
        <v>83.55263157894737</v>
      </c>
      <c r="X303" s="50">
        <f t="shared" si="75"/>
        <v>40.428183768774453</v>
      </c>
      <c r="Y303" s="50">
        <f t="shared" si="76"/>
        <v>78.94736842105263</v>
      </c>
      <c r="Z303" s="50">
        <f t="shared" si="77"/>
        <v>86.48081534772183</v>
      </c>
      <c r="AA303" s="50">
        <f t="shared" si="78"/>
        <v>-2.9281837687744527</v>
      </c>
      <c r="AB303" s="50">
        <f t="shared" si="79"/>
        <v>-2.9281837687744456</v>
      </c>
      <c r="AC303" s="50">
        <f t="shared" si="80"/>
        <v>-2.9281837687744598</v>
      </c>
      <c r="AF303">
        <v>1.87</v>
      </c>
      <c r="AG303">
        <v>2.02</v>
      </c>
      <c r="AH303" s="73" t="s">
        <v>480</v>
      </c>
      <c r="AJ303" t="s">
        <v>231</v>
      </c>
    </row>
    <row r="304" spans="1:36" s="50" customFormat="1" ht="15" x14ac:dyDescent="0.25">
      <c r="A304">
        <v>1.94</v>
      </c>
      <c r="B304">
        <v>3.53</v>
      </c>
      <c r="C304">
        <v>4.34</v>
      </c>
      <c r="D304" s="43">
        <f t="shared" si="68"/>
        <v>2.9164783049722143E-2</v>
      </c>
      <c r="E304" s="44">
        <f>IF(OR($A304="",$B304="",$C304=""),"",A304*'MPTO_working_3-way'!$I303)</f>
        <v>1.9965796791164609</v>
      </c>
      <c r="F304" s="45">
        <f>IF(OR($A304="",$B304="",$C304=""),"",B304*'MPTO_working_3-way'!$I303)</f>
        <v>3.6329516841655192</v>
      </c>
      <c r="G304" s="46">
        <f>IF(OR($A304="",$B304="",$C304=""),"",C304*'MPTO_working_3-way'!$I303)</f>
        <v>4.466575158435794</v>
      </c>
      <c r="H304" s="44">
        <f>IF(OR($A304="",$B304="",$C304=""),"",'MPTO_working_3-way'!E303)</f>
        <v>1.9772915063156817</v>
      </c>
      <c r="I304" s="45">
        <f>IF(OR($A304="",$B304="",$C304=""),"",'MPTO_working_3-way'!F303)</f>
        <v>3.6554447304582154</v>
      </c>
      <c r="J304" s="46">
        <f>IF(OR($A304="",$B304="",$C304=""),"",'MPTO_working_3-way'!G303)</f>
        <v>4.5311781995008804</v>
      </c>
      <c r="K304" s="44">
        <f>IF(OR($A304="",$B304="",$C304=""),"",'OddsRatio_working_3-way'!H303)</f>
        <v>1.98483302202289</v>
      </c>
      <c r="L304" s="45">
        <f>IF(OR($A304="",$B304="",$C304=""),"",'OddsRatio_working_3-way'!I303)</f>
        <v>3.6506676018275663</v>
      </c>
      <c r="M304" s="46">
        <f>IF(OR($A304="",$B304="",$C304=""),"",'OddsRatio_working_3-way'!J303)</f>
        <v>4.4993003122940998</v>
      </c>
      <c r="N304" s="47">
        <f t="shared" si="69"/>
        <v>50.085654505034647</v>
      </c>
      <c r="O304" s="48">
        <f t="shared" si="70"/>
        <v>27.525827121747088</v>
      </c>
      <c r="P304" s="48">
        <f t="shared" si="71"/>
        <v>22.388518373218254</v>
      </c>
      <c r="Q304" t="s">
        <v>276</v>
      </c>
      <c r="R304" t="s">
        <v>233</v>
      </c>
      <c r="S304" t="s">
        <v>469</v>
      </c>
      <c r="T304" s="50">
        <v>100</v>
      </c>
      <c r="U304" s="50">
        <f t="shared" si="72"/>
        <v>48.453608247422686</v>
      </c>
      <c r="V304" s="50">
        <f t="shared" si="73"/>
        <v>71.671388101982998</v>
      </c>
      <c r="W304" s="50">
        <f t="shared" si="74"/>
        <v>76.958525345622121</v>
      </c>
      <c r="X304" s="50">
        <f t="shared" si="75"/>
        <v>51.370086552394881</v>
      </c>
      <c r="Y304" s="50">
        <f t="shared" si="76"/>
        <v>74.5878664069552</v>
      </c>
      <c r="Z304" s="50">
        <f t="shared" si="77"/>
        <v>79.875003650594323</v>
      </c>
      <c r="AA304" s="50">
        <f t="shared" si="78"/>
        <v>-2.9164783049721947</v>
      </c>
      <c r="AB304" s="50">
        <f t="shared" si="79"/>
        <v>-2.9164783049722018</v>
      </c>
      <c r="AC304" s="50">
        <f t="shared" si="80"/>
        <v>-2.9164783049722018</v>
      </c>
      <c r="AD304" s="51"/>
      <c r="AF304">
        <v>1.86</v>
      </c>
      <c r="AG304">
        <v>2.0299999999999998</v>
      </c>
      <c r="AH304" s="73" t="s">
        <v>474</v>
      </c>
      <c r="AI304" s="51"/>
      <c r="AJ304" t="s">
        <v>231</v>
      </c>
    </row>
    <row r="305" spans="1:36" ht="15" x14ac:dyDescent="0.25">
      <c r="A305">
        <v>2.44</v>
      </c>
      <c r="B305">
        <v>3.58</v>
      </c>
      <c r="C305">
        <v>2.95</v>
      </c>
      <c r="D305" s="43">
        <f t="shared" si="68"/>
        <v>2.8148725359775639E-2</v>
      </c>
      <c r="E305" s="44">
        <f>IF(OR($A305="",$B305="",$C305=""),"",A305*'MPTO_working_3-way'!$I304)</f>
        <v>2.5086828898778526</v>
      </c>
      <c r="F305" s="45">
        <f>IF(OR($A305="",$B305="",$C305=""),"",B305*'MPTO_working_3-way'!$I304)</f>
        <v>3.680772436787997</v>
      </c>
      <c r="G305" s="46">
        <f>IF(OR($A305="",$B305="",$C305=""),"",C305*'MPTO_working_3-way'!$I304)</f>
        <v>3.0330387398113383</v>
      </c>
      <c r="H305" s="44">
        <f>IF(OR($A305="",$B305="",$C305=""),"",'MPTO_working_3-way'!E304)</f>
        <v>2.4971709729811447</v>
      </c>
      <c r="I305" s="45">
        <f>IF(OR($A305="",$B305="",$C305=""),"",'MPTO_working_3-way'!F304)</f>
        <v>3.7044349799507783</v>
      </c>
      <c r="J305" s="46">
        <f>IF(OR($A305="",$B305="",$C305=""),"",'MPTO_working_3-way'!G304)</f>
        <v>3.0339792717808001</v>
      </c>
      <c r="K305" s="44">
        <f>IF(OR($A305="",$B305="",$C305=""),"",'OddsRatio_working_3-way'!H304)</f>
        <v>2.502469668347536</v>
      </c>
      <c r="L305" s="45">
        <f>IF(OR($A305="",$B305="",$C305=""),"",'OddsRatio_working_3-way'!I304)</f>
        <v>3.6919248224560017</v>
      </c>
      <c r="M305" s="46">
        <f>IF(OR($A305="",$B305="",$C305=""),"",'OddsRatio_working_3-way'!J304)</f>
        <v>3.0345943425539548</v>
      </c>
      <c r="N305" s="47">
        <f t="shared" si="69"/>
        <v>39.861554604403985</v>
      </c>
      <c r="O305" s="48">
        <f t="shared" si="70"/>
        <v>27.168210400766956</v>
      </c>
      <c r="P305" s="48">
        <f t="shared" si="71"/>
        <v>32.970234994829056</v>
      </c>
      <c r="Q305" t="s">
        <v>404</v>
      </c>
      <c r="R305" t="s">
        <v>403</v>
      </c>
      <c r="S305" t="s">
        <v>469</v>
      </c>
      <c r="T305" s="50">
        <v>100</v>
      </c>
      <c r="U305" s="50">
        <f t="shared" si="72"/>
        <v>59.016393442622956</v>
      </c>
      <c r="V305" s="50">
        <f t="shared" si="73"/>
        <v>72.067039106145245</v>
      </c>
      <c r="W305" s="50">
        <f t="shared" si="74"/>
        <v>66.101694915254228</v>
      </c>
      <c r="X305" s="50">
        <f t="shared" si="75"/>
        <v>61.831265978600513</v>
      </c>
      <c r="Y305" s="50">
        <f t="shared" si="76"/>
        <v>74.881911642122816</v>
      </c>
      <c r="Z305" s="50">
        <f t="shared" si="77"/>
        <v>68.916567451231799</v>
      </c>
      <c r="AA305" s="50">
        <f t="shared" si="78"/>
        <v>-2.8148725359775568</v>
      </c>
      <c r="AB305" s="50">
        <f t="shared" si="79"/>
        <v>-2.814872535977571</v>
      </c>
      <c r="AC305" s="50">
        <f t="shared" si="80"/>
        <v>-2.814872535977571</v>
      </c>
      <c r="AF305">
        <v>1.78</v>
      </c>
      <c r="AG305">
        <v>2.12</v>
      </c>
      <c r="AH305" s="73" t="s">
        <v>474</v>
      </c>
      <c r="AJ305" t="s">
        <v>231</v>
      </c>
    </row>
    <row r="306" spans="1:36" ht="15" x14ac:dyDescent="0.25">
      <c r="A306">
        <v>2.44</v>
      </c>
      <c r="B306">
        <v>3.28</v>
      </c>
      <c r="C306">
        <v>3.25</v>
      </c>
      <c r="D306" s="43">
        <f t="shared" si="68"/>
        <v>2.2406422046566066E-2</v>
      </c>
      <c r="E306" s="44">
        <f>IF(OR($A306="",$B306="",$C306=""),"",A306*'MPTO_working_3-way'!$I305)</f>
        <v>2.4946716697936213</v>
      </c>
      <c r="F306" s="45">
        <f>IF(OR($A306="",$B306="",$C306=""),"",B306*'MPTO_working_3-way'!$I305)</f>
        <v>3.3534930643127363</v>
      </c>
      <c r="G306" s="46">
        <f>IF(OR($A306="",$B306="",$C306=""),"",C306*'MPTO_working_3-way'!$I305)</f>
        <v>3.3228208716513397</v>
      </c>
      <c r="H306" s="44">
        <f>IF(OR($A306="",$B306="",$C306=""),"",'MPTO_working_3-way'!E305)</f>
        <v>2.4852916820608213</v>
      </c>
      <c r="I306" s="45">
        <f>IF(OR($A306="",$B306="",$C306=""),"",'MPTO_working_3-way'!F305)</f>
        <v>3.3623702988727637</v>
      </c>
      <c r="J306" s="46">
        <f>IF(OR($A306="",$B306="",$C306=""),"",'MPTO_working_3-way'!G305)</f>
        <v>3.3308518448955899</v>
      </c>
      <c r="K306" s="44">
        <f>IF(OR($A306="",$B306="",$C306=""),"",'OddsRatio_working_3-way'!H305)</f>
        <v>2.4894778122540617</v>
      </c>
      <c r="L306" s="45">
        <f>IF(OR($A306="",$B306="",$C306=""),"",'OddsRatio_working_3-way'!I305)</f>
        <v>3.3583398694022639</v>
      </c>
      <c r="M306" s="46">
        <f>IF(OR($A306="",$B306="",$C306=""),"",'OddsRatio_working_3-way'!J305)</f>
        <v>3.3273090816469715</v>
      </c>
      <c r="N306" s="47">
        <f t="shared" si="69"/>
        <v>40.085435374456623</v>
      </c>
      <c r="O306" s="48">
        <f t="shared" si="70"/>
        <v>29.819653144412861</v>
      </c>
      <c r="P306" s="48">
        <f t="shared" si="71"/>
        <v>30.094911481130517</v>
      </c>
      <c r="Q306" t="s">
        <v>135</v>
      </c>
      <c r="R306" t="s">
        <v>71</v>
      </c>
      <c r="S306" t="s">
        <v>469</v>
      </c>
      <c r="T306" s="50">
        <v>100</v>
      </c>
      <c r="U306" s="50">
        <f t="shared" si="72"/>
        <v>59.016393442622956</v>
      </c>
      <c r="V306" s="50">
        <f t="shared" si="73"/>
        <v>69.512195121951223</v>
      </c>
      <c r="W306" s="50">
        <f t="shared" si="74"/>
        <v>69.230769230769241</v>
      </c>
      <c r="X306" s="50">
        <f t="shared" si="75"/>
        <v>61.257035647279558</v>
      </c>
      <c r="Y306" s="50">
        <f t="shared" si="76"/>
        <v>71.752837326607818</v>
      </c>
      <c r="Z306" s="50">
        <f t="shared" si="77"/>
        <v>71.471411435425836</v>
      </c>
      <c r="AA306" s="50">
        <f t="shared" si="78"/>
        <v>-2.2406422046566021</v>
      </c>
      <c r="AB306" s="50">
        <f t="shared" si="79"/>
        <v>-2.240642204656595</v>
      </c>
      <c r="AC306" s="50">
        <f t="shared" si="80"/>
        <v>-2.240642204656595</v>
      </c>
      <c r="AF306">
        <v>2.38</v>
      </c>
      <c r="AG306">
        <v>1.64</v>
      </c>
      <c r="AH306" s="73" t="s">
        <v>475</v>
      </c>
      <c r="AJ306" t="s">
        <v>453</v>
      </c>
    </row>
    <row r="307" spans="1:36" ht="15" x14ac:dyDescent="0.25">
      <c r="A307">
        <v>9.65</v>
      </c>
      <c r="B307">
        <v>5.71</v>
      </c>
      <c r="C307">
        <v>1.34</v>
      </c>
      <c r="D307" s="43">
        <f t="shared" si="68"/>
        <v>2.5026948232982793E-2</v>
      </c>
      <c r="E307" s="44">
        <f>IF(OR($A307="",$B307="",$C307=""),"",A307*'MPTO_working_3-way'!$I306)</f>
        <v>9.891510050448284</v>
      </c>
      <c r="F307" s="45">
        <f>IF(OR($A307="",$B307="",$C307=""),"",B307*'MPTO_working_3-way'!$I306)</f>
        <v>5.8529038744103321</v>
      </c>
      <c r="G307" s="46">
        <f>IF(OR($A307="",$B307="",$C307=""),"",C307*'MPTO_working_3-way'!$I306)</f>
        <v>1.373536110632197</v>
      </c>
      <c r="H307" s="44">
        <f>IF(OR($A307="",$B307="",$C307=""),"",'MPTO_working_3-way'!E306)</f>
        <v>10.494872386504321</v>
      </c>
      <c r="I307" s="45">
        <f>IF(OR($A307="",$B307="",$C307=""),"",'MPTO_working_3-way'!F306)</f>
        <v>5.9955980642634437</v>
      </c>
      <c r="J307" s="46">
        <f>IF(OR($A307="",$B307="",$C307=""),"",'MPTO_working_3-way'!G306)</f>
        <v>1.3551488067689648</v>
      </c>
      <c r="K307" s="44">
        <f>IF(OR($A307="",$B307="",$C307=""),"",'OddsRatio_working_3-way'!H306)</f>
        <v>10.175264052781468</v>
      </c>
      <c r="L307" s="45">
        <f>IF(OR($A307="",$B307="",$C307=""),"",'OddsRatio_working_3-way'!I306)</f>
        <v>5.9960108310521054</v>
      </c>
      <c r="M307" s="46">
        <f>IF(OR($A307="",$B307="",$C307=""),"",'OddsRatio_working_3-way'!J306)</f>
        <v>1.3606462171035492</v>
      </c>
      <c r="N307" s="47">
        <f t="shared" si="69"/>
        <v>10.10967986586315</v>
      </c>
      <c r="O307" s="48">
        <f t="shared" si="70"/>
        <v>17.085536025495514</v>
      </c>
      <c r="P307" s="48">
        <f t="shared" si="71"/>
        <v>72.804784108641329</v>
      </c>
      <c r="Q307" t="s">
        <v>78</v>
      </c>
      <c r="R307" t="s">
        <v>137</v>
      </c>
      <c r="S307" t="s">
        <v>469</v>
      </c>
      <c r="T307" s="50">
        <v>100</v>
      </c>
      <c r="U307" s="50">
        <f t="shared" si="72"/>
        <v>89.637305699481857</v>
      </c>
      <c r="V307" s="50">
        <f t="shared" si="73"/>
        <v>82.486865148861654</v>
      </c>
      <c r="W307" s="50">
        <f t="shared" si="74"/>
        <v>25.373134328358205</v>
      </c>
      <c r="X307" s="50">
        <f t="shared" si="75"/>
        <v>92.140000522780142</v>
      </c>
      <c r="Y307" s="50">
        <f t="shared" si="76"/>
        <v>84.989559972159924</v>
      </c>
      <c r="Z307" s="50">
        <f t="shared" si="77"/>
        <v>27.87582915165649</v>
      </c>
      <c r="AA307" s="50">
        <f t="shared" si="78"/>
        <v>-2.5026948232982846</v>
      </c>
      <c r="AB307" s="50">
        <f t="shared" si="79"/>
        <v>-2.5026948232982704</v>
      </c>
      <c r="AC307" s="50">
        <f t="shared" si="80"/>
        <v>-2.5026948232982846</v>
      </c>
      <c r="AF307">
        <v>1.56</v>
      </c>
      <c r="AG307">
        <v>2.57</v>
      </c>
      <c r="AH307" s="73" t="s">
        <v>476</v>
      </c>
      <c r="AJ307" t="s">
        <v>453</v>
      </c>
    </row>
    <row r="308" spans="1:36" ht="15" x14ac:dyDescent="0.25">
      <c r="A308">
        <v>1.93</v>
      </c>
      <c r="B308">
        <v>3.79</v>
      </c>
      <c r="C308">
        <v>4.0999999999999996</v>
      </c>
      <c r="D308" s="43">
        <f t="shared" si="68"/>
        <v>2.5889396794360309E-2</v>
      </c>
      <c r="E308" s="44">
        <f>IF(OR($A308="",$B308="",$C308=""),"",A308*'MPTO_working_3-way'!$I307)</f>
        <v>1.9799665358131153</v>
      </c>
      <c r="F308" s="45">
        <f>IF(OR($A308="",$B308="",$C308=""),"",B308*'MPTO_working_3-way'!$I307)</f>
        <v>3.8881208138506258</v>
      </c>
      <c r="G308" s="46">
        <f>IF(OR($A308="",$B308="",$C308=""),"",C308*'MPTO_working_3-way'!$I307)</f>
        <v>4.2061465268568767</v>
      </c>
      <c r="H308" s="44">
        <f>IF(OR($A308="",$B308="",$C308=""),"",'MPTO_working_3-way'!E307)</f>
        <v>1.9626896000638736</v>
      </c>
      <c r="I308" s="45">
        <f>IF(OR($A308="",$B308="",$C308=""),"",'MPTO_working_3-way'!F307)</f>
        <v>3.9181507122242856</v>
      </c>
      <c r="J308" s="46">
        <f>IF(OR($A308="",$B308="",$C308=""),"",'MPTO_working_3-way'!G307)</f>
        <v>4.2503879737354175</v>
      </c>
      <c r="K308" s="44">
        <f>IF(OR($A308="",$B308="",$C308=""),"",'OddsRatio_working_3-way'!H307)</f>
        <v>1.9693582433797816</v>
      </c>
      <c r="L308" s="45">
        <f>IF(OR($A308="",$B308="",$C308=""),"",'OddsRatio_working_3-way'!I307)</f>
        <v>3.9080747301393441</v>
      </c>
      <c r="M308" s="46">
        <f>IF(OR($A308="",$B308="",$C308=""),"",'OddsRatio_working_3-way'!J307)</f>
        <v>4.2311941445992716</v>
      </c>
      <c r="N308" s="47">
        <f t="shared" si="69"/>
        <v>50.505904110613095</v>
      </c>
      <c r="O308" s="48">
        <f t="shared" si="70"/>
        <v>25.719365417805612</v>
      </c>
      <c r="P308" s="48">
        <f t="shared" si="71"/>
        <v>23.774730471581289</v>
      </c>
      <c r="Q308" t="s">
        <v>38</v>
      </c>
      <c r="R308" t="s">
        <v>138</v>
      </c>
      <c r="S308" t="s">
        <v>469</v>
      </c>
      <c r="T308" s="50">
        <v>100</v>
      </c>
      <c r="U308" s="50">
        <f t="shared" si="72"/>
        <v>48.186528497409334</v>
      </c>
      <c r="V308" s="50">
        <f t="shared" si="73"/>
        <v>73.614775725593674</v>
      </c>
      <c r="W308" s="50">
        <f t="shared" si="74"/>
        <v>75.609756097560975</v>
      </c>
      <c r="X308" s="50">
        <f t="shared" si="75"/>
        <v>50.775468176845365</v>
      </c>
      <c r="Y308" s="50">
        <f t="shared" si="76"/>
        <v>76.203715405029698</v>
      </c>
      <c r="Z308" s="50">
        <f t="shared" si="77"/>
        <v>78.198695776997013</v>
      </c>
      <c r="AA308" s="50">
        <f t="shared" si="78"/>
        <v>-2.5889396794360309</v>
      </c>
      <c r="AB308" s="50">
        <f t="shared" si="79"/>
        <v>-2.5889396794360238</v>
      </c>
      <c r="AC308" s="50">
        <f t="shared" si="80"/>
        <v>-2.588939679436038</v>
      </c>
      <c r="AF308">
        <v>1.62</v>
      </c>
      <c r="AG308">
        <v>2.44</v>
      </c>
      <c r="AH308" s="73" t="s">
        <v>491</v>
      </c>
      <c r="AJ308" t="s">
        <v>453</v>
      </c>
    </row>
    <row r="309" spans="1:36" ht="15" x14ac:dyDescent="0.25">
      <c r="A309">
        <v>1.96</v>
      </c>
      <c r="B309">
        <v>3.61</v>
      </c>
      <c r="C309">
        <v>4.24</v>
      </c>
      <c r="D309" s="43">
        <f t="shared" si="68"/>
        <v>2.3061448485734104E-2</v>
      </c>
      <c r="E309" s="44">
        <f>IF(OR($A309="",$B309="",$C309=""),"",A309*'MPTO_working_3-way'!$I308)</f>
        <v>2.0052004390320386</v>
      </c>
      <c r="F309" s="45">
        <f>IF(OR($A309="",$B309="",$C309=""),"",B309*'MPTO_working_3-way'!$I308)</f>
        <v>3.6932518290335001</v>
      </c>
      <c r="G309" s="46">
        <f>IF(OR($A309="",$B309="",$C309=""),"",C309*'MPTO_working_3-way'!$I308)</f>
        <v>4.3377805415795132</v>
      </c>
      <c r="H309" s="44">
        <f>IF(OR($A309="",$B309="",$C309=""),"",'MPTO_working_3-way'!E308)</f>
        <v>1.9899826971930961</v>
      </c>
      <c r="I309" s="45">
        <f>IF(OR($A309="",$B309="",$C309=""),"",'MPTO_working_3-way'!F308)</f>
        <v>3.713039098747887</v>
      </c>
      <c r="J309" s="46">
        <f>IF(OR($A309="",$B309="",$C309=""),"",'MPTO_working_3-way'!G308)</f>
        <v>4.3828525658506789</v>
      </c>
      <c r="K309" s="44">
        <f>IF(OR($A309="",$B309="",$C309=""),"",'OddsRatio_working_3-way'!H308)</f>
        <v>1.9959635515781129</v>
      </c>
      <c r="L309" s="45">
        <f>IF(OR($A309="",$B309="",$C309=""),"",'OddsRatio_working_3-way'!I308)</f>
        <v>3.7077759058529942</v>
      </c>
      <c r="M309" s="46">
        <f>IF(OR($A309="",$B309="",$C309=""),"",'OddsRatio_working_3-way'!J308)</f>
        <v>4.3613769865761327</v>
      </c>
      <c r="N309" s="47">
        <f t="shared" si="69"/>
        <v>49.870326204532731</v>
      </c>
      <c r="O309" s="48">
        <f t="shared" si="70"/>
        <v>27.076409795258762</v>
      </c>
      <c r="P309" s="48">
        <f t="shared" si="71"/>
        <v>23.053264000208518</v>
      </c>
      <c r="Q309" t="s">
        <v>134</v>
      </c>
      <c r="R309" t="s">
        <v>41</v>
      </c>
      <c r="S309" t="s">
        <v>469</v>
      </c>
      <c r="T309" s="50">
        <v>100</v>
      </c>
      <c r="U309" s="50">
        <f t="shared" si="72"/>
        <v>48.979591836734699</v>
      </c>
      <c r="V309" s="50">
        <f t="shared" si="73"/>
        <v>72.29916897506925</v>
      </c>
      <c r="W309" s="50">
        <f t="shared" si="74"/>
        <v>76.415094339622627</v>
      </c>
      <c r="X309" s="50">
        <f t="shared" si="75"/>
        <v>51.285736685308102</v>
      </c>
      <c r="Y309" s="50">
        <f t="shared" si="76"/>
        <v>74.605313823642661</v>
      </c>
      <c r="Z309" s="50">
        <f t="shared" si="77"/>
        <v>78.721239188196051</v>
      </c>
      <c r="AA309" s="50">
        <f t="shared" si="78"/>
        <v>-2.3061448485734033</v>
      </c>
      <c r="AB309" s="50">
        <f t="shared" si="79"/>
        <v>-2.3061448485734104</v>
      </c>
      <c r="AC309" s="50">
        <f t="shared" si="80"/>
        <v>-2.3061448485734246</v>
      </c>
      <c r="AF309">
        <v>2.08</v>
      </c>
      <c r="AG309">
        <v>1.84</v>
      </c>
      <c r="AH309" s="73" t="s">
        <v>477</v>
      </c>
      <c r="AJ309" t="s">
        <v>453</v>
      </c>
    </row>
    <row r="310" spans="1:36" s="50" customFormat="1" ht="15" x14ac:dyDescent="0.25">
      <c r="A310">
        <v>1.68</v>
      </c>
      <c r="B310">
        <v>3.86</v>
      </c>
      <c r="C310">
        <v>5.7</v>
      </c>
      <c r="D310" s="43">
        <f t="shared" si="68"/>
        <v>2.9744049242276693E-2</v>
      </c>
      <c r="E310" s="44">
        <f>IF(OR($A310="",$B310="",$C310=""),"",A310*'MPTO_working_3-way'!$I309)</f>
        <v>1.7299700027270248</v>
      </c>
      <c r="F310" s="45">
        <f>IF(OR($A310="",$B310="",$C310=""),"",B310*'MPTO_working_3-way'!$I309)</f>
        <v>3.9748120300751881</v>
      </c>
      <c r="G310" s="46">
        <f>IF(OR($A310="",$B310="",$C310=""),"",C310*'MPTO_working_3-way'!$I309)</f>
        <v>5.8695410806809774</v>
      </c>
      <c r="H310" s="44">
        <f>IF(OR($A310="",$B310="",$C310=""),"",'MPTO_working_3-way'!E309)</f>
        <v>1.7084572037094556</v>
      </c>
      <c r="I310" s="45">
        <f>IF(OR($A310="",$B310="",$C310=""),"",'MPTO_working_3-way'!F309)</f>
        <v>4.0136033148307408</v>
      </c>
      <c r="J310" s="46">
        <f>IF(OR($A310="",$B310="",$C310=""),"",'MPTO_working_3-way'!G309)</f>
        <v>6.0414231357627592</v>
      </c>
      <c r="K310" s="44">
        <f>IF(OR($A310="",$B310="",$C310=""),"",'OddsRatio_working_3-way'!H309)</f>
        <v>1.7161756444850791</v>
      </c>
      <c r="L310" s="45">
        <f>IF(OR($A310="",$B310="",$C310=""),"",'OddsRatio_working_3-way'!I309)</f>
        <v>4.0121505047460664</v>
      </c>
      <c r="M310" s="46">
        <f>IF(OR($A310="",$B310="",$C310=""),"",'OddsRatio_working_3-way'!J309)</f>
        <v>5.9500375427645151</v>
      </c>
      <c r="N310" s="47">
        <f t="shared" si="69"/>
        <v>57.804470506636399</v>
      </c>
      <c r="O310" s="48">
        <f t="shared" si="70"/>
        <v>25.158422396670765</v>
      </c>
      <c r="P310" s="48">
        <f t="shared" si="71"/>
        <v>17.037107096692832</v>
      </c>
      <c r="Q310" t="s">
        <v>42</v>
      </c>
      <c r="R310" t="s">
        <v>45</v>
      </c>
      <c r="S310" t="s">
        <v>469</v>
      </c>
      <c r="T310" s="50">
        <v>100</v>
      </c>
      <c r="U310" s="50">
        <f t="shared" si="72"/>
        <v>40.476190476190474</v>
      </c>
      <c r="V310" s="50">
        <f t="shared" si="73"/>
        <v>74.093264248704671</v>
      </c>
      <c r="W310" s="50">
        <f t="shared" si="74"/>
        <v>82.456140350877192</v>
      </c>
      <c r="X310" s="50">
        <f t="shared" si="75"/>
        <v>43.450595400418145</v>
      </c>
      <c r="Y310" s="50">
        <f t="shared" si="76"/>
        <v>77.067669172932327</v>
      </c>
      <c r="Z310" s="50">
        <f t="shared" si="77"/>
        <v>85.430545275104862</v>
      </c>
      <c r="AA310" s="50">
        <f t="shared" si="78"/>
        <v>-2.9744049242276702</v>
      </c>
      <c r="AB310" s="50">
        <f t="shared" si="79"/>
        <v>-2.974404924227656</v>
      </c>
      <c r="AC310" s="50">
        <f t="shared" si="80"/>
        <v>-2.9744049242276702</v>
      </c>
      <c r="AD310" s="51"/>
      <c r="AF310">
        <v>1.94</v>
      </c>
      <c r="AG310">
        <v>1.94</v>
      </c>
      <c r="AH310" s="73" t="s">
        <v>477</v>
      </c>
      <c r="AI310" s="51"/>
      <c r="AJ310" t="s">
        <v>443</v>
      </c>
    </row>
    <row r="311" spans="1:36" s="50" customFormat="1" ht="15" x14ac:dyDescent="0.25">
      <c r="A311">
        <v>1.4</v>
      </c>
      <c r="B311">
        <v>5.29</v>
      </c>
      <c r="C311">
        <v>8.24</v>
      </c>
      <c r="D311" s="43">
        <f t="shared" si="68"/>
        <v>2.4680854410881858E-2</v>
      </c>
      <c r="E311" s="44">
        <f>IF(OR($A311="",$B311="",$C311=""),"",A311*'MPTO_working_3-way'!$I310)</f>
        <v>1.4345531961752345</v>
      </c>
      <c r="F311" s="45">
        <f>IF(OR($A311="",$B311="",$C311=""),"",B311*'MPTO_working_3-way'!$I310)</f>
        <v>5.4205617198335654</v>
      </c>
      <c r="G311" s="46">
        <f>IF(OR($A311="",$B311="",$C311=""),"",C311*'MPTO_working_3-way'!$I310)</f>
        <v>8.4433702403456667</v>
      </c>
      <c r="H311" s="44">
        <f>IF(OR($A311="",$B311="",$C311=""),"",'MPTO_working_3-way'!E310)</f>
        <v>1.4163127103082529</v>
      </c>
      <c r="I311" s="45">
        <f>IF(OR($A311="",$B311="",$C311=""),"",'MPTO_working_3-way'!F310)</f>
        <v>5.5306991998027915</v>
      </c>
      <c r="J311" s="46">
        <f>IF(OR($A311="",$B311="",$C311=""),"",'MPTO_working_3-way'!G310)</f>
        <v>8.8392108088899892</v>
      </c>
      <c r="K311" s="44">
        <f>IF(OR($A311="",$B311="",$C311=""),"",'OddsRatio_working_3-way'!H310)</f>
        <v>1.4219670133210345</v>
      </c>
      <c r="L311" s="45">
        <f>IF(OR($A311="",$B311="",$C311=""),"",'OddsRatio_working_3-way'!I310)</f>
        <v>5.5255962178680926</v>
      </c>
      <c r="M311" s="46">
        <f>IF(OR($A311="",$B311="",$C311=""),"",'OddsRatio_working_3-way'!J310)</f>
        <v>8.6376029411107194</v>
      </c>
      <c r="N311" s="47">
        <f t="shared" si="69"/>
        <v>69.708115576764385</v>
      </c>
      <c r="O311" s="48">
        <f t="shared" si="70"/>
        <v>18.448272553397</v>
      </c>
      <c r="P311" s="48">
        <f t="shared" si="71"/>
        <v>11.843611869838607</v>
      </c>
      <c r="Q311" t="s">
        <v>418</v>
      </c>
      <c r="R311" t="s">
        <v>411</v>
      </c>
      <c r="S311" t="s">
        <v>469</v>
      </c>
      <c r="T311" s="50">
        <v>100</v>
      </c>
      <c r="U311" s="50">
        <f t="shared" si="72"/>
        <v>28.571428571428573</v>
      </c>
      <c r="V311" s="50">
        <f t="shared" si="73"/>
        <v>81.096408317580341</v>
      </c>
      <c r="W311" s="50">
        <f t="shared" si="74"/>
        <v>87.864077669902912</v>
      </c>
      <c r="X311" s="50">
        <f t="shared" si="75"/>
        <v>31.039514012516744</v>
      </c>
      <c r="Y311" s="50">
        <f t="shared" si="76"/>
        <v>83.564493758668519</v>
      </c>
      <c r="Z311" s="50">
        <f t="shared" si="77"/>
        <v>90.33216311099109</v>
      </c>
      <c r="AA311" s="50">
        <f t="shared" si="78"/>
        <v>-2.4680854410881707</v>
      </c>
      <c r="AB311" s="50">
        <f t="shared" si="79"/>
        <v>-2.4680854410881778</v>
      </c>
      <c r="AC311" s="50">
        <f t="shared" si="80"/>
        <v>-2.4680854410881778</v>
      </c>
      <c r="AD311" s="51"/>
      <c r="AF311">
        <v>1.59</v>
      </c>
      <c r="AG311">
        <v>2.5</v>
      </c>
      <c r="AH311" s="73" t="s">
        <v>479</v>
      </c>
      <c r="AI311" s="51"/>
      <c r="AJ311" t="s">
        <v>450</v>
      </c>
    </row>
    <row r="312" spans="1:36" s="50" customFormat="1" ht="15" x14ac:dyDescent="0.25">
      <c r="A312">
        <v>2.33</v>
      </c>
      <c r="B312">
        <v>3.05</v>
      </c>
      <c r="C312">
        <v>3.77</v>
      </c>
      <c r="D312" s="43">
        <f t="shared" si="68"/>
        <v>2.2305391205160063E-2</v>
      </c>
      <c r="E312" s="44">
        <f>IF(OR($A312="",$B312="",$C312=""),"",A312*'MPTO_working_3-way'!$I311)</f>
        <v>2.3819715615080228</v>
      </c>
      <c r="F312" s="45">
        <f>IF(OR($A312="",$B312="",$C312=""),"",B312*'MPTO_working_3-way'!$I311)</f>
        <v>3.1180314431757381</v>
      </c>
      <c r="G312" s="46">
        <f>IF(OR($A312="",$B312="",$C312=""),"",C312*'MPTO_working_3-way'!$I311)</f>
        <v>3.8540913248434534</v>
      </c>
      <c r="H312" s="44">
        <f>IF(OR($A312="",$B312="",$C312=""),"",'MPTO_working_3-way'!E311)</f>
        <v>2.3710761771265805</v>
      </c>
      <c r="I312" s="45">
        <f>IF(OR($A312="",$B312="",$C312=""),"",'MPTO_working_3-way'!F311)</f>
        <v>3.120770166072568</v>
      </c>
      <c r="J312" s="46">
        <f>IF(OR($A312="",$B312="",$C312=""),"",'MPTO_working_3-way'!G311)</f>
        <v>3.8787222989392149</v>
      </c>
      <c r="K312" s="44">
        <f>IF(OR($A312="",$B312="",$C312=""),"",'OddsRatio_working_3-way'!H311)</f>
        <v>2.3759451267981739</v>
      </c>
      <c r="L312" s="45">
        <f>IF(OR($A312="",$B312="",$C312=""),"",'OddsRatio_working_3-way'!I311)</f>
        <v>3.1208176766438016</v>
      </c>
      <c r="M312" s="46">
        <f>IF(OR($A312="",$B312="",$C312=""),"",'OddsRatio_working_3-way'!J311)</f>
        <v>3.8656902264894293</v>
      </c>
      <c r="N312" s="47">
        <f t="shared" si="69"/>
        <v>41.982029347441134</v>
      </c>
      <c r="O312" s="48">
        <f t="shared" si="70"/>
        <v>32.071517501487818</v>
      </c>
      <c r="P312" s="48">
        <f t="shared" si="71"/>
        <v>25.946453151071047</v>
      </c>
      <c r="Q312" t="s">
        <v>407</v>
      </c>
      <c r="R312" t="s">
        <v>417</v>
      </c>
      <c r="S312" t="s">
        <v>469</v>
      </c>
      <c r="T312" s="50">
        <v>100</v>
      </c>
      <c r="U312" s="50">
        <f t="shared" si="72"/>
        <v>57.081545064377686</v>
      </c>
      <c r="V312" s="50">
        <f t="shared" si="73"/>
        <v>67.21311475409837</v>
      </c>
      <c r="W312" s="50">
        <f t="shared" si="74"/>
        <v>73.474801061007966</v>
      </c>
      <c r="X312" s="50">
        <f t="shared" si="75"/>
        <v>59.312084184893685</v>
      </c>
      <c r="Y312" s="50">
        <f t="shared" si="76"/>
        <v>69.44365387461437</v>
      </c>
      <c r="Z312" s="50">
        <f t="shared" si="77"/>
        <v>75.705340181523965</v>
      </c>
      <c r="AA312" s="50">
        <f t="shared" si="78"/>
        <v>-2.2305391205159992</v>
      </c>
      <c r="AB312" s="50">
        <f t="shared" si="79"/>
        <v>-2.2305391205159992</v>
      </c>
      <c r="AC312" s="50">
        <f t="shared" si="80"/>
        <v>-2.2305391205159992</v>
      </c>
      <c r="AD312" s="51"/>
      <c r="AF312">
        <v>2.46</v>
      </c>
      <c r="AG312">
        <v>1.61</v>
      </c>
      <c r="AH312" s="73" t="s">
        <v>487</v>
      </c>
      <c r="AI312" s="51"/>
      <c r="AJ312" t="s">
        <v>450</v>
      </c>
    </row>
    <row r="313" spans="1:36" ht="15" x14ac:dyDescent="0.25">
      <c r="A313">
        <v>2.57</v>
      </c>
      <c r="B313">
        <v>3.5</v>
      </c>
      <c r="C313">
        <v>2.88</v>
      </c>
      <c r="D313" s="43">
        <f t="shared" si="68"/>
        <v>2.2041566302266613E-2</v>
      </c>
      <c r="E313" s="44">
        <f>IF(OR($A313="",$B313="",$C313=""),"",A313*'MPTO_working_3-way'!$I312)</f>
        <v>2.6266468253968251</v>
      </c>
      <c r="F313" s="45">
        <f>IF(OR($A313="",$B313="",$C313=""),"",B313*'MPTO_working_3-way'!$I312)</f>
        <v>3.5771454820579329</v>
      </c>
      <c r="G313" s="46">
        <f>IF(OR($A313="",$B313="",$C313=""),"",C313*'MPTO_working_3-way'!$I312)</f>
        <v>2.9434797109505277</v>
      </c>
      <c r="H313" s="44">
        <f>IF(OR($A313="",$B313="",$C313=""),"",'MPTO_working_3-way'!E312)</f>
        <v>2.6194613906771376</v>
      </c>
      <c r="I313" s="45">
        <f>IF(OR($A313="",$B313="",$C313=""),"",'MPTO_working_3-way'!F312)</f>
        <v>3.5923785927576288</v>
      </c>
      <c r="J313" s="46">
        <f>IF(OR($A313="",$B313="",$C313=""),"",'MPTO_working_3-way'!G312)</f>
        <v>2.9422578935413037</v>
      </c>
      <c r="K313" s="44">
        <f>IF(OR($A313="",$B313="",$C313=""),"",'OddsRatio_working_3-way'!H312)</f>
        <v>2.6229156434728407</v>
      </c>
      <c r="L313" s="45">
        <f>IF(OR($A313="",$B313="",$C313=""),"",'OddsRatio_working_3-way'!I312)</f>
        <v>3.5842605787784092</v>
      </c>
      <c r="M313" s="46">
        <f>IF(OR($A313="",$B313="",$C313=""),"",'OddsRatio_working_3-way'!J312)</f>
        <v>2.943363955241364</v>
      </c>
      <c r="N313" s="47">
        <f t="shared" si="69"/>
        <v>38.071353572588627</v>
      </c>
      <c r="O313" s="48">
        <f t="shared" si="70"/>
        <v>27.955251051872221</v>
      </c>
      <c r="P313" s="48">
        <f t="shared" si="71"/>
        <v>33.973395375539162</v>
      </c>
      <c r="Q313" t="s">
        <v>416</v>
      </c>
      <c r="R313" t="s">
        <v>408</v>
      </c>
      <c r="S313" t="s">
        <v>469</v>
      </c>
      <c r="T313" s="50">
        <v>100</v>
      </c>
      <c r="U313" s="50">
        <f t="shared" si="72"/>
        <v>61.089494163424128</v>
      </c>
      <c r="V313" s="50">
        <f t="shared" si="73"/>
        <v>71.428571428571431</v>
      </c>
      <c r="W313" s="50">
        <f t="shared" si="74"/>
        <v>65.277777777777771</v>
      </c>
      <c r="X313" s="50">
        <f t="shared" si="75"/>
        <v>63.293650793650791</v>
      </c>
      <c r="Y313" s="50">
        <f t="shared" si="76"/>
        <v>73.632728058798108</v>
      </c>
      <c r="Z313" s="50">
        <f t="shared" si="77"/>
        <v>67.481934408004449</v>
      </c>
      <c r="AA313" s="50">
        <f t="shared" si="78"/>
        <v>-2.2041566302266631</v>
      </c>
      <c r="AB313" s="50">
        <f t="shared" si="79"/>
        <v>-2.2041566302266773</v>
      </c>
      <c r="AC313" s="50">
        <f t="shared" si="80"/>
        <v>-2.2041566302266773</v>
      </c>
      <c r="AF313">
        <v>1.91</v>
      </c>
      <c r="AG313">
        <v>2</v>
      </c>
      <c r="AH313" s="73" t="s">
        <v>477</v>
      </c>
      <c r="AJ313" t="s">
        <v>450</v>
      </c>
    </row>
    <row r="314" spans="1:36" ht="15" x14ac:dyDescent="0.25">
      <c r="A314">
        <v>3.1</v>
      </c>
      <c r="B314">
        <v>3.03</v>
      </c>
      <c r="C314">
        <v>2.71</v>
      </c>
      <c r="D314" s="43">
        <f t="shared" si="68"/>
        <v>2.1617338498520766E-2</v>
      </c>
      <c r="E314" s="44">
        <f>IF(OR($A314="",$B314="",$C314=""),"",A314*'MPTO_working_3-way'!$I313)</f>
        <v>3.1670137493454145</v>
      </c>
      <c r="F314" s="45">
        <f>IF(OR($A314="",$B314="",$C314=""),"",B314*'MPTO_working_3-way'!$I313)</f>
        <v>3.0955005356505176</v>
      </c>
      <c r="G314" s="46">
        <f>IF(OR($A314="",$B314="",$C314=""),"",C314*'MPTO_working_3-way'!$I313)</f>
        <v>2.7685829873309911</v>
      </c>
      <c r="H314" s="44">
        <f>IF(OR($A314="",$B314="",$C314=""),"",'MPTO_working_3-way'!E313)</f>
        <v>3.1708297295714978</v>
      </c>
      <c r="I314" s="45">
        <f>IF(OR($A314="",$B314="",$C314=""),"",'MPTO_working_3-way'!F313)</f>
        <v>3.0976321892139329</v>
      </c>
      <c r="J314" s="46">
        <f>IF(OR($A314="",$B314="",$C314=""),"",'MPTO_working_3-way'!G313)</f>
        <v>2.7639739503046283</v>
      </c>
      <c r="K314" s="44">
        <f>IF(OR($A314="",$B314="",$C314=""),"",'OddsRatio_working_3-way'!H313)</f>
        <v>3.1689673683587141</v>
      </c>
      <c r="L314" s="45">
        <f>IF(OR($A314="",$B314="",$C314=""),"",'OddsRatio_working_3-way'!I313)</f>
        <v>3.0966684560800903</v>
      </c>
      <c r="M314" s="46">
        <f>IF(OR($A314="",$B314="",$C314=""),"",'OddsRatio_working_3-way'!J313)</f>
        <v>2.766159142806381</v>
      </c>
      <c r="N314" s="47">
        <f t="shared" si="69"/>
        <v>31.575486535437001</v>
      </c>
      <c r="O314" s="48">
        <f t="shared" si="70"/>
        <v>32.304953221074165</v>
      </c>
      <c r="P314" s="48">
        <f t="shared" si="71"/>
        <v>36.119560243488827</v>
      </c>
      <c r="Q314" t="s">
        <v>410</v>
      </c>
      <c r="R314" t="s">
        <v>413</v>
      </c>
      <c r="S314" t="s">
        <v>469</v>
      </c>
      <c r="T314" s="50">
        <v>100</v>
      </c>
      <c r="U314" s="50">
        <f t="shared" si="72"/>
        <v>67.741935483870961</v>
      </c>
      <c r="V314" s="50">
        <f t="shared" si="73"/>
        <v>66.996699669967001</v>
      </c>
      <c r="W314" s="50">
        <f t="shared" si="74"/>
        <v>63.099630996309962</v>
      </c>
      <c r="X314" s="50">
        <f t="shared" si="75"/>
        <v>69.903669333723045</v>
      </c>
      <c r="Y314" s="50">
        <f t="shared" si="76"/>
        <v>69.15843351981907</v>
      </c>
      <c r="Z314" s="50">
        <f t="shared" si="77"/>
        <v>65.261364846162024</v>
      </c>
      <c r="AA314" s="50">
        <f t="shared" si="78"/>
        <v>-2.1617338498520837</v>
      </c>
      <c r="AB314" s="50">
        <f t="shared" si="79"/>
        <v>-2.1617338498520695</v>
      </c>
      <c r="AC314" s="50">
        <f t="shared" si="80"/>
        <v>-2.1617338498520624</v>
      </c>
      <c r="AF314">
        <v>2.41</v>
      </c>
      <c r="AG314">
        <v>1.63</v>
      </c>
      <c r="AH314" s="73" t="s">
        <v>475</v>
      </c>
      <c r="AJ314" t="s">
        <v>450</v>
      </c>
    </row>
    <row r="315" spans="1:36" ht="15" x14ac:dyDescent="0.25">
      <c r="A315">
        <v>1.94</v>
      </c>
      <c r="B315">
        <v>3.6</v>
      </c>
      <c r="C315">
        <v>4.3099999999999996</v>
      </c>
      <c r="D315" s="43">
        <f t="shared" si="68"/>
        <v>2.5260256788469881E-2</v>
      </c>
      <c r="E315" s="44">
        <f>IF(OR($A315="",$B315="",$C315=""),"",A315*'MPTO_working_3-way'!$I314)</f>
        <v>1.9890048981696316</v>
      </c>
      <c r="F315" s="45">
        <f>IF(OR($A315="",$B315="",$C315=""),"",B315*'MPTO_working_3-way'!$I314)</f>
        <v>3.6909369244384918</v>
      </c>
      <c r="G315" s="46">
        <f>IF(OR($A315="",$B315="",$C315=""),"",C315*'MPTO_working_3-way'!$I314)</f>
        <v>4.4188717067583045</v>
      </c>
      <c r="H315" s="44">
        <f>IF(OR($A315="",$B315="",$C315=""),"",'MPTO_working_3-way'!E314)</f>
        <v>1.9722160827681883</v>
      </c>
      <c r="I315" s="45">
        <f>IF(OR($A315="",$B315="",$C315=""),"",'MPTO_working_3-way'!F314)</f>
        <v>3.7125355207072577</v>
      </c>
      <c r="J315" s="46">
        <f>IF(OR($A315="",$B315="",$C315=""),"",'MPTO_working_3-way'!G314)</f>
        <v>4.4723023984183561</v>
      </c>
      <c r="K315" s="44">
        <f>IF(OR($A315="",$B315="",$C315=""),"",'OddsRatio_working_3-way'!H314)</f>
        <v>1.9787733896555657</v>
      </c>
      <c r="L315" s="45">
        <f>IF(OR($A315="",$B315="",$C315=""),"",'OddsRatio_working_3-way'!I314)</f>
        <v>3.7072455458558213</v>
      </c>
      <c r="M315" s="46">
        <f>IF(OR($A315="",$B315="",$C315=""),"",'OddsRatio_working_3-way'!J314)</f>
        <v>4.4465318295318346</v>
      </c>
      <c r="N315" s="47">
        <f t="shared" si="69"/>
        <v>50.276397052628838</v>
      </c>
      <c r="O315" s="48">
        <f t="shared" si="70"/>
        <v>27.093391745027766</v>
      </c>
      <c r="P315" s="48">
        <f t="shared" si="71"/>
        <v>22.630211202343382</v>
      </c>
      <c r="Q315" t="s">
        <v>330</v>
      </c>
      <c r="R315" t="s">
        <v>406</v>
      </c>
      <c r="S315" t="s">
        <v>469</v>
      </c>
      <c r="T315" s="50">
        <v>100</v>
      </c>
      <c r="U315" s="50">
        <f t="shared" si="72"/>
        <v>48.453608247422686</v>
      </c>
      <c r="V315" s="50">
        <f t="shared" si="73"/>
        <v>72.222222222222229</v>
      </c>
      <c r="W315" s="50">
        <f t="shared" si="74"/>
        <v>76.798143851508115</v>
      </c>
      <c r="X315" s="50">
        <f t="shared" si="75"/>
        <v>50.979633926269663</v>
      </c>
      <c r="Y315" s="50">
        <f t="shared" si="76"/>
        <v>74.748247901069206</v>
      </c>
      <c r="Z315" s="50">
        <f t="shared" si="77"/>
        <v>79.324169530355107</v>
      </c>
      <c r="AA315" s="50">
        <f t="shared" si="78"/>
        <v>-2.5260256788469775</v>
      </c>
      <c r="AB315" s="50">
        <f t="shared" si="79"/>
        <v>-2.5260256788469775</v>
      </c>
      <c r="AC315" s="50">
        <f t="shared" si="80"/>
        <v>-2.5260256788469917</v>
      </c>
      <c r="AF315">
        <v>2.2599999999999998</v>
      </c>
      <c r="AG315">
        <v>1.7</v>
      </c>
      <c r="AH315" s="74" t="s">
        <v>476</v>
      </c>
      <c r="AJ315" t="s">
        <v>450</v>
      </c>
    </row>
    <row r="316" spans="1:36" ht="15" x14ac:dyDescent="0.25">
      <c r="A316">
        <v>1.53</v>
      </c>
      <c r="B316">
        <v>4.43</v>
      </c>
      <c r="C316">
        <v>6.93</v>
      </c>
      <c r="D316" s="43">
        <f t="shared" si="68"/>
        <v>2.3628549853486946E-2</v>
      </c>
      <c r="E316" s="44">
        <f>IF(OR($A316="",$B316="",$C316=""),"",A316*'MPTO_working_3-way'!$I315)</f>
        <v>1.5661516812758352</v>
      </c>
      <c r="F316" s="45">
        <f>IF(OR($A316="",$B316="",$C316=""),"",B316*'MPTO_working_3-way'!$I315)</f>
        <v>4.534674475850947</v>
      </c>
      <c r="G316" s="46">
        <f>IF(OR($A316="",$B316="",$C316=""),"",C316*'MPTO_working_3-way'!$I315)</f>
        <v>7.0937458504846642</v>
      </c>
      <c r="H316" s="44">
        <f>IF(OR($A316="",$B316="",$C316=""),"",'MPTO_working_3-way'!E315)</f>
        <v>1.5486622479978454</v>
      </c>
      <c r="I316" s="45">
        <f>IF(OR($A316="",$B316="",$C316=""),"",'MPTO_working_3-way'!F315)</f>
        <v>4.5901574414179152</v>
      </c>
      <c r="J316" s="46">
        <f>IF(OR($A316="",$B316="",$C316=""),"",'MPTO_working_3-way'!G315)</f>
        <v>7.330090642107173</v>
      </c>
      <c r="K316" s="44">
        <f>IF(OR($A316="",$B316="",$C316=""),"",'OddsRatio_working_3-way'!H315)</f>
        <v>1.5545389946293078</v>
      </c>
      <c r="L316" s="45">
        <f>IF(OR($A316="",$B316="",$C316=""),"",'OddsRatio_working_3-way'!I315)</f>
        <v>4.5888089652424995</v>
      </c>
      <c r="M316" s="46">
        <f>IF(OR($A316="",$B316="",$C316=""),"",'OddsRatio_working_3-way'!J315)</f>
        <v>7.2045589399090453</v>
      </c>
      <c r="N316" s="47">
        <f t="shared" si="69"/>
        <v>63.850775883046616</v>
      </c>
      <c r="O316" s="48">
        <f t="shared" si="70"/>
        <v>22.052299571345674</v>
      </c>
      <c r="P316" s="48">
        <f t="shared" si="71"/>
        <v>14.096924545607695</v>
      </c>
      <c r="Q316" t="s">
        <v>415</v>
      </c>
      <c r="R316" t="s">
        <v>409</v>
      </c>
      <c r="S316" t="s">
        <v>469</v>
      </c>
      <c r="T316" s="50">
        <v>100</v>
      </c>
      <c r="U316" s="50">
        <f t="shared" si="72"/>
        <v>34.640522875816991</v>
      </c>
      <c r="V316" s="50">
        <f t="shared" si="73"/>
        <v>77.426636568848764</v>
      </c>
      <c r="W316" s="50">
        <f t="shared" si="74"/>
        <v>85.569985569985576</v>
      </c>
      <c r="X316" s="50">
        <f t="shared" si="75"/>
        <v>37.003377861165674</v>
      </c>
      <c r="Y316" s="50">
        <f t="shared" si="76"/>
        <v>79.78949155419744</v>
      </c>
      <c r="Z316" s="50">
        <f t="shared" si="77"/>
        <v>87.932840555334252</v>
      </c>
      <c r="AA316" s="50">
        <f t="shared" si="78"/>
        <v>-2.3628549853486831</v>
      </c>
      <c r="AB316" s="50">
        <f t="shared" si="79"/>
        <v>-2.362854985348676</v>
      </c>
      <c r="AC316" s="50">
        <f t="shared" si="80"/>
        <v>-2.362854985348676</v>
      </c>
      <c r="AF316">
        <v>1.99</v>
      </c>
      <c r="AG316">
        <v>1.92</v>
      </c>
      <c r="AH316" s="73" t="s">
        <v>473</v>
      </c>
      <c r="AJ316" t="s">
        <v>450</v>
      </c>
    </row>
    <row r="317" spans="1:36" ht="15" x14ac:dyDescent="0.25">
      <c r="A317">
        <v>2.66</v>
      </c>
      <c r="B317">
        <v>3.43</v>
      </c>
      <c r="C317">
        <v>2.82</v>
      </c>
      <c r="D317" s="43">
        <f t="shared" si="68"/>
        <v>2.2094968206447518E-2</v>
      </c>
      <c r="E317" s="44">
        <f>IF(OR($A317="",$B317="",$C317=""),"",A317*'MPTO_working_3-way'!$I316)</f>
        <v>2.7187726154291507</v>
      </c>
      <c r="F317" s="45">
        <f>IF(OR($A317="",$B317="",$C317=""),"",B317*'MPTO_working_3-way'!$I316)</f>
        <v>3.5057857409481152</v>
      </c>
      <c r="G317" s="46">
        <f>IF(OR($A317="",$B317="",$C317=""),"",C317*'MPTO_working_3-way'!$I316)</f>
        <v>2.8823078103421818</v>
      </c>
      <c r="H317" s="44">
        <f>IF(OR($A317="",$B317="",$C317=""),"",'MPTO_working_3-way'!E316)</f>
        <v>2.7131530332750358</v>
      </c>
      <c r="I317" s="45">
        <f>IF(OR($A317="",$B317="",$C317=""),"",'MPTO_working_3-way'!F316)</f>
        <v>3.5188939962751968</v>
      </c>
      <c r="J317" s="46">
        <f>IF(OR($A317="",$B317="",$C317=""),"",'MPTO_working_3-way'!G316)</f>
        <v>2.8798115846798158</v>
      </c>
      <c r="K317" s="44">
        <f>IF(OR($A317="",$B317="",$C317=""),"",'OddsRatio_working_3-way'!H316)</f>
        <v>2.7159542156658834</v>
      </c>
      <c r="L317" s="45">
        <f>IF(OR($A317="",$B317="",$C317=""),"",'OddsRatio_working_3-way'!I316)</f>
        <v>3.5119088819687327</v>
      </c>
      <c r="M317" s="46">
        <f>IF(OR($A317="",$B317="",$C317=""),"",'OddsRatio_working_3-way'!J316)</f>
        <v>2.8813473930794617</v>
      </c>
      <c r="N317" s="47">
        <f t="shared" si="69"/>
        <v>36.781303236797271</v>
      </c>
      <c r="O317" s="48">
        <f t="shared" si="70"/>
        <v>28.524275979557068</v>
      </c>
      <c r="P317" s="48">
        <f t="shared" si="71"/>
        <v>34.694420783645654</v>
      </c>
      <c r="Q317" t="s">
        <v>248</v>
      </c>
      <c r="R317" t="s">
        <v>329</v>
      </c>
      <c r="S317" t="s">
        <v>469</v>
      </c>
      <c r="T317" s="50">
        <v>100</v>
      </c>
      <c r="U317" s="50">
        <f t="shared" si="72"/>
        <v>62.406015037593981</v>
      </c>
      <c r="V317" s="50">
        <f t="shared" si="73"/>
        <v>70.845481049562679</v>
      </c>
      <c r="W317" s="50">
        <f t="shared" si="74"/>
        <v>64.539007092198588</v>
      </c>
      <c r="X317" s="50">
        <f t="shared" si="75"/>
        <v>64.615511858238733</v>
      </c>
      <c r="Y317" s="50">
        <f t="shared" si="76"/>
        <v>73.054977870207424</v>
      </c>
      <c r="Z317" s="50">
        <f t="shared" si="77"/>
        <v>66.748503912843333</v>
      </c>
      <c r="AA317" s="50">
        <f t="shared" si="78"/>
        <v>-2.2094968206447518</v>
      </c>
      <c r="AB317" s="50">
        <f t="shared" si="79"/>
        <v>-2.2094968206447447</v>
      </c>
      <c r="AC317" s="50">
        <f t="shared" si="80"/>
        <v>-2.2094968206447447</v>
      </c>
      <c r="AF317">
        <v>2.1800000000000002</v>
      </c>
      <c r="AG317">
        <v>1.75</v>
      </c>
      <c r="AH317" s="73" t="s">
        <v>473</v>
      </c>
      <c r="AJ317" t="s">
        <v>450</v>
      </c>
    </row>
    <row r="318" spans="1:36" ht="15" x14ac:dyDescent="0.25">
      <c r="A318">
        <v>1.29</v>
      </c>
      <c r="B318">
        <v>5.22</v>
      </c>
      <c r="C318">
        <v>11.37</v>
      </c>
      <c r="D318" s="43">
        <f t="shared" si="68"/>
        <v>5.4715427257020277E-2</v>
      </c>
      <c r="E318" s="44">
        <f>IF(OR($A318="",$B318="",$C318=""),"",A318*'MPTO_working_3-way'!$I317)</f>
        <v>1.3605829011615562</v>
      </c>
      <c r="F318" s="45">
        <f>IF(OR($A318="",$B318="",$C318=""),"",B318*'MPTO_working_3-way'!$I317)</f>
        <v>5.5056145302816457</v>
      </c>
      <c r="G318" s="46">
        <f>IF(OR($A318="",$B318="",$C318=""),"",C318*'MPTO_working_3-way'!$I317)</f>
        <v>11.99211440791232</v>
      </c>
      <c r="H318" s="44">
        <f>IF(OR($A318="",$B318="",$C318=""),"",'MPTO_working_3-way'!E317)</f>
        <v>1.3210819318063347</v>
      </c>
      <c r="I318" s="45">
        <f>IF(OR($A318="",$B318="",$C318=""),"",'MPTO_working_3-way'!F317)</f>
        <v>5.7692616522976339</v>
      </c>
      <c r="J318" s="46">
        <f>IF(OR($A318="",$B318="",$C318=""),"",'MPTO_working_3-way'!G317)</f>
        <v>14.344676679777901</v>
      </c>
      <c r="K318" s="44">
        <f>IF(OR($A318="",$B318="",$C318=""),"",'OddsRatio_working_3-way'!H317)</f>
        <v>1.3319434279949747</v>
      </c>
      <c r="L318" s="45">
        <f>IF(OR($A318="",$B318="",$C318=""),"",'OddsRatio_working_3-way'!I317)</f>
        <v>5.830349193582042</v>
      </c>
      <c r="M318" s="46">
        <f>IF(OR($A318="",$B318="",$C318=""),"",'OddsRatio_working_3-way'!J317)</f>
        <v>12.869839132096153</v>
      </c>
      <c r="N318" s="47">
        <f t="shared" si="69"/>
        <v>73.497910281415443</v>
      </c>
      <c r="O318" s="48">
        <f t="shared" si="70"/>
        <v>18.163276678740601</v>
      </c>
      <c r="P318" s="48">
        <f t="shared" si="71"/>
        <v>8.3388130398439699</v>
      </c>
      <c r="Q318" t="s">
        <v>88</v>
      </c>
      <c r="R318" t="s">
        <v>421</v>
      </c>
      <c r="S318" t="s">
        <v>469</v>
      </c>
      <c r="T318" s="50">
        <v>100</v>
      </c>
      <c r="U318" s="50">
        <f t="shared" si="72"/>
        <v>22.480620155038757</v>
      </c>
      <c r="V318" s="50">
        <f t="shared" si="73"/>
        <v>80.842911877394641</v>
      </c>
      <c r="W318" s="50">
        <f t="shared" si="74"/>
        <v>91.204925241864558</v>
      </c>
      <c r="X318" s="50">
        <f t="shared" si="75"/>
        <v>27.952162880740811</v>
      </c>
      <c r="Y318" s="50">
        <f t="shared" si="76"/>
        <v>86.314454603096678</v>
      </c>
      <c r="Z318" s="50">
        <f t="shared" si="77"/>
        <v>96.676467967566595</v>
      </c>
      <c r="AA318" s="50">
        <f t="shared" si="78"/>
        <v>-5.4715427257020544</v>
      </c>
      <c r="AB318" s="50">
        <f t="shared" si="79"/>
        <v>-5.4715427257020366</v>
      </c>
      <c r="AC318" s="50">
        <f t="shared" si="80"/>
        <v>-5.4715427257020366</v>
      </c>
      <c r="AF318">
        <v>2.06</v>
      </c>
      <c r="AG318">
        <v>1.76</v>
      </c>
      <c r="AH318" s="73" t="s">
        <v>473</v>
      </c>
      <c r="AJ318" t="s">
        <v>457</v>
      </c>
    </row>
    <row r="319" spans="1:36" s="50" customFormat="1" ht="15" x14ac:dyDescent="0.25">
      <c r="A319">
        <v>6.84</v>
      </c>
      <c r="B319">
        <v>3.94</v>
      </c>
      <c r="C319">
        <v>1.52</v>
      </c>
      <c r="D319" s="43">
        <f t="shared" si="68"/>
        <v>5.7900673850446838E-2</v>
      </c>
      <c r="E319" s="44">
        <f>IF(OR($A319="",$B319="",$C319=""),"",A319*'MPTO_working_3-way'!$I318)</f>
        <v>7.2360406091370564</v>
      </c>
      <c r="F319" s="45">
        <f>IF(OR($A319="",$B319="",$C319=""),"",B319*'MPTO_working_3-way'!$I318)</f>
        <v>4.1681286549707606</v>
      </c>
      <c r="G319" s="46">
        <f>IF(OR($A319="",$B319="",$C319=""),"",C319*'MPTO_working_3-way'!$I318)</f>
        <v>1.6080090242526792</v>
      </c>
      <c r="H319" s="44">
        <f>IF(OR($A319="",$B319="",$C319=""),"",'MPTO_working_3-way'!E318)</f>
        <v>7.8803072244531966</v>
      </c>
      <c r="I319" s="45">
        <f>IF(OR($A319="",$B319="",$C319=""),"",'MPTO_working_3-way'!F318)</f>
        <v>4.2642671786324611</v>
      </c>
      <c r="J319" s="46">
        <f>IF(OR($A319="",$B319="",$C319=""),"",'MPTO_working_3-way'!G318)</f>
        <v>1.5659389187597814</v>
      </c>
      <c r="K319" s="44">
        <f>IF(OR($A319="",$B319="",$C319=""),"",'OddsRatio_working_3-way'!H318)</f>
        <v>7.509963467618614</v>
      </c>
      <c r="L319" s="45">
        <f>IF(OR($A319="",$B319="",$C319=""),"",'OddsRatio_working_3-way'!I318)</f>
        <v>4.2772761292463581</v>
      </c>
      <c r="M319" s="46">
        <f>IF(OR($A319="",$B319="",$C319=""),"",'OddsRatio_working_3-way'!J318)</f>
        <v>1.579654281363301</v>
      </c>
      <c r="N319" s="47">
        <f t="shared" si="69"/>
        <v>13.819712381620484</v>
      </c>
      <c r="O319" s="48">
        <f t="shared" si="70"/>
        <v>23.991581901087336</v>
      </c>
      <c r="P319" s="48">
        <f t="shared" si="71"/>
        <v>62.188705717292173</v>
      </c>
      <c r="Q319" t="s">
        <v>351</v>
      </c>
      <c r="R319" t="s">
        <v>92</v>
      </c>
      <c r="S319" t="s">
        <v>469</v>
      </c>
      <c r="T319" s="50">
        <v>100</v>
      </c>
      <c r="U319" s="50">
        <f t="shared" si="72"/>
        <v>85.380116959064324</v>
      </c>
      <c r="V319" s="50">
        <f t="shared" si="73"/>
        <v>74.619289340101517</v>
      </c>
      <c r="W319" s="50">
        <f t="shared" si="74"/>
        <v>34.21052631578948</v>
      </c>
      <c r="X319" s="50">
        <f t="shared" si="75"/>
        <v>91.170184344109003</v>
      </c>
      <c r="Y319" s="50">
        <f t="shared" si="76"/>
        <v>80.409356725146196</v>
      </c>
      <c r="Z319" s="50">
        <f t="shared" si="77"/>
        <v>40.000593700834145</v>
      </c>
      <c r="AA319" s="50">
        <f t="shared" si="78"/>
        <v>-5.7900673850446793</v>
      </c>
      <c r="AB319" s="50">
        <f t="shared" si="79"/>
        <v>-5.7900673850446793</v>
      </c>
      <c r="AC319" s="50">
        <f t="shared" si="80"/>
        <v>-5.7900673850446651</v>
      </c>
      <c r="AD319" s="51"/>
      <c r="AF319">
        <v>2.13</v>
      </c>
      <c r="AG319">
        <v>1.71</v>
      </c>
      <c r="AH319" s="73" t="s">
        <v>478</v>
      </c>
      <c r="AI319" s="51"/>
      <c r="AJ319" t="s">
        <v>457</v>
      </c>
    </row>
    <row r="320" spans="1:36" ht="15" x14ac:dyDescent="0.25">
      <c r="A320">
        <v>2.06</v>
      </c>
      <c r="B320">
        <v>3.04</v>
      </c>
      <c r="C320">
        <v>4.2</v>
      </c>
      <c r="D320" s="43">
        <f t="shared" si="68"/>
        <v>5.2479499720174294E-2</v>
      </c>
      <c r="E320" s="44">
        <f>IF(OR($A320="",$B320="",$C320=""),"",A320*'MPTO_working_3-way'!$I319)</f>
        <v>2.1681077694235591</v>
      </c>
      <c r="F320" s="45">
        <f>IF(OR($A320="",$B320="",$C320=""),"",B320*'MPTO_working_3-way'!$I319)</f>
        <v>3.19953767914933</v>
      </c>
      <c r="G320" s="46">
        <f>IF(OR($A320="",$B320="",$C320=""),"",C320*'MPTO_working_3-way'!$I319)</f>
        <v>4.4204138988247319</v>
      </c>
      <c r="H320" s="44">
        <f>IF(OR($A320="",$B320="",$C320=""),"",'MPTO_working_3-way'!E319)</f>
        <v>2.1370090955181067</v>
      </c>
      <c r="I320" s="45">
        <f>IF(OR($A320="",$B320="",$C320=""),"",'MPTO_working_3-way'!F319)</f>
        <v>3.2107449315746304</v>
      </c>
      <c r="J320" s="46">
        <f>IF(OR($A320="",$B320="",$C320=""),"",'MPTO_working_3-way'!G319)</f>
        <v>4.5330490013144242</v>
      </c>
      <c r="K320" s="44">
        <f>IF(OR($A320="",$B320="",$C320=""),"",'OddsRatio_working_3-way'!H319)</f>
        <v>2.1499286168880012</v>
      </c>
      <c r="L320" s="45">
        <f>IF(OR($A320="",$B320="",$C320=""),"",'OddsRatio_working_3-way'!I319)</f>
        <v>3.2130701683504936</v>
      </c>
      <c r="M320" s="46">
        <f>IF(OR($A320="",$B320="",$C320=""),"",'OddsRatio_working_3-way'!J319)</f>
        <v>4.4714826170203823</v>
      </c>
      <c r="N320" s="47">
        <f t="shared" si="69"/>
        <v>46.123168511400742</v>
      </c>
      <c r="O320" s="48">
        <f t="shared" si="70"/>
        <v>31.254515504436025</v>
      </c>
      <c r="P320" s="48">
        <f t="shared" si="71"/>
        <v>22.622315984163222</v>
      </c>
      <c r="Q320" t="s">
        <v>93</v>
      </c>
      <c r="R320" t="s">
        <v>352</v>
      </c>
      <c r="S320" t="s">
        <v>469</v>
      </c>
      <c r="T320" s="50">
        <v>100</v>
      </c>
      <c r="U320" s="50">
        <f t="shared" si="72"/>
        <v>51.456310679611654</v>
      </c>
      <c r="V320" s="50">
        <f t="shared" si="73"/>
        <v>67.10526315789474</v>
      </c>
      <c r="W320" s="50">
        <f t="shared" si="74"/>
        <v>76.19047619047619</v>
      </c>
      <c r="X320" s="50">
        <f t="shared" si="75"/>
        <v>56.704260651629077</v>
      </c>
      <c r="Y320" s="50">
        <f t="shared" si="76"/>
        <v>72.353213129912163</v>
      </c>
      <c r="Z320" s="50">
        <f t="shared" si="77"/>
        <v>81.438426162493613</v>
      </c>
      <c r="AA320" s="50">
        <f t="shared" si="78"/>
        <v>-5.2479499720174232</v>
      </c>
      <c r="AB320" s="50">
        <f t="shared" si="79"/>
        <v>-5.2479499720174232</v>
      </c>
      <c r="AC320" s="50">
        <f t="shared" si="80"/>
        <v>-5.2479499720174232</v>
      </c>
      <c r="AF320">
        <v>2.21</v>
      </c>
      <c r="AG320">
        <v>1.67</v>
      </c>
      <c r="AH320" s="74" t="s">
        <v>475</v>
      </c>
      <c r="AJ320" t="s">
        <v>457</v>
      </c>
    </row>
    <row r="321" spans="1:36" ht="15" x14ac:dyDescent="0.25">
      <c r="A321">
        <v>4.33</v>
      </c>
      <c r="B321">
        <v>3.36</v>
      </c>
      <c r="C321">
        <v>1.91</v>
      </c>
      <c r="D321" s="43">
        <f t="shared" si="68"/>
        <v>5.2126139260221471E-2</v>
      </c>
      <c r="E321" s="44">
        <f>IF(OR($A321="",$B321="",$C321=""),"",A321*'MPTO_working_3-way'!$I320)</f>
        <v>4.5557061829967589</v>
      </c>
      <c r="F321" s="45">
        <f>IF(OR($A321="",$B321="",$C321=""),"",B321*'MPTO_working_3-way'!$I320)</f>
        <v>3.5351438279143439</v>
      </c>
      <c r="G321" s="46">
        <f>IF(OR($A321="",$B321="",$C321=""),"",C321*'MPTO_working_3-way'!$I320)</f>
        <v>2.0095609259870231</v>
      </c>
      <c r="H321" s="44">
        <f>IF(OR($A321="",$B321="",$C321=""),"",'MPTO_working_3-way'!E320)</f>
        <v>4.6822726275011641</v>
      </c>
      <c r="I321" s="45">
        <f>IF(OR($A321="",$B321="",$C321=""),"",'MPTO_working_3-way'!F320)</f>
        <v>3.5683232653072405</v>
      </c>
      <c r="J321" s="46">
        <f>IF(OR($A321="",$B321="",$C321=""),"",'MPTO_working_3-way'!G320)</f>
        <v>1.9755629591874553</v>
      </c>
      <c r="K321" s="44">
        <f>IF(OR($A321="",$B321="",$C321=""),"",'OddsRatio_working_3-way'!H320)</f>
        <v>4.6177638354837018</v>
      </c>
      <c r="L321" s="45">
        <f>IF(OR($A321="",$B321="",$C321=""),"",'OddsRatio_working_3-way'!I320)</f>
        <v>3.5639407362587194</v>
      </c>
      <c r="M321" s="46">
        <f>IF(OR($A321="",$B321="",$C321=""),"",'OddsRatio_working_3-way'!J320)</f>
        <v>1.9886381652523031</v>
      </c>
      <c r="N321" s="47">
        <f t="shared" si="69"/>
        <v>21.9504937287724</v>
      </c>
      <c r="O321" s="48">
        <f t="shared" si="70"/>
        <v>28.287392215947765</v>
      </c>
      <c r="P321" s="48">
        <f t="shared" si="71"/>
        <v>49.762114055279831</v>
      </c>
      <c r="Q321" t="s">
        <v>91</v>
      </c>
      <c r="R321" t="s">
        <v>89</v>
      </c>
      <c r="S321" t="s">
        <v>469</v>
      </c>
      <c r="T321" s="50">
        <v>100</v>
      </c>
      <c r="U321" s="50">
        <f t="shared" si="72"/>
        <v>76.905311778290994</v>
      </c>
      <c r="V321" s="50">
        <f t="shared" si="73"/>
        <v>70.238095238095241</v>
      </c>
      <c r="W321" s="50">
        <f t="shared" si="74"/>
        <v>47.643979057591622</v>
      </c>
      <c r="X321" s="50">
        <f t="shared" si="75"/>
        <v>82.117925704313137</v>
      </c>
      <c r="Y321" s="50">
        <f t="shared" si="76"/>
        <v>75.450709164117384</v>
      </c>
      <c r="Z321" s="50">
        <f t="shared" si="77"/>
        <v>52.856592983613773</v>
      </c>
      <c r="AA321" s="50">
        <f t="shared" si="78"/>
        <v>-5.2126139260221436</v>
      </c>
      <c r="AB321" s="50">
        <f t="shared" si="79"/>
        <v>-5.2126139260221436</v>
      </c>
      <c r="AC321" s="50">
        <f t="shared" si="80"/>
        <v>-5.2126139260221507</v>
      </c>
      <c r="AF321">
        <v>2.36</v>
      </c>
      <c r="AG321">
        <v>1.59</v>
      </c>
      <c r="AH321" s="73" t="s">
        <v>472</v>
      </c>
      <c r="AJ321" t="s">
        <v>457</v>
      </c>
    </row>
    <row r="322" spans="1:36" ht="15" x14ac:dyDescent="0.25">
      <c r="A322">
        <v>1.73</v>
      </c>
      <c r="B322">
        <v>4</v>
      </c>
      <c r="C322">
        <v>5.0999999999999996</v>
      </c>
      <c r="D322" s="43">
        <f t="shared" si="68"/>
        <v>2.4113113453474E-2</v>
      </c>
      <c r="E322" s="44">
        <f>IF(OR($A322="",$B322="",$C322=""),"",A322*'MPTO_working_3-way'!$I321)</f>
        <v>1.77171568627451</v>
      </c>
      <c r="F322" s="45">
        <f>IF(OR($A322="",$B322="",$C322=""),"",B322*'MPTO_working_3-way'!$I321)</f>
        <v>4.096452453813896</v>
      </c>
      <c r="G322" s="46">
        <f>IF(OR($A322="",$B322="",$C322=""),"",C322*'MPTO_working_3-way'!$I321)</f>
        <v>5.2229768786127169</v>
      </c>
      <c r="H322" s="44">
        <f>IF(OR($A322="",$B322="",$C322=""),"",'MPTO_working_3-way'!E321)</f>
        <v>1.7543952675272168</v>
      </c>
      <c r="I322" s="45">
        <f>IF(OR($A322="",$B322="",$C322=""),"",'MPTO_working_3-way'!F321)</f>
        <v>4.1328753220391921</v>
      </c>
      <c r="J322" s="46">
        <f>IF(OR($A322="",$B322="",$C322=""),"",'MPTO_working_3-way'!G321)</f>
        <v>5.3179968858305298</v>
      </c>
      <c r="K322" s="44">
        <f>IF(OR($A322="",$B322="",$C322=""),"",'OddsRatio_working_3-way'!H321)</f>
        <v>1.7606710396787835</v>
      </c>
      <c r="L322" s="45">
        <f>IF(OR($A322="",$B322="",$C322=""),"",'OddsRatio_working_3-way'!I321)</f>
        <v>4.126045368542945</v>
      </c>
      <c r="M322" s="46">
        <f>IF(OR($A322="",$B322="",$C322=""),"",'OddsRatio_working_3-way'!J321)</f>
        <v>5.2722620036753574</v>
      </c>
      <c r="N322" s="47">
        <f t="shared" si="69"/>
        <v>56.442464654289893</v>
      </c>
      <c r="O322" s="48">
        <f t="shared" si="70"/>
        <v>24.41136596298038</v>
      </c>
      <c r="P322" s="48">
        <f t="shared" si="71"/>
        <v>19.14616938272971</v>
      </c>
      <c r="Q322" t="s">
        <v>102</v>
      </c>
      <c r="R322" t="s">
        <v>141</v>
      </c>
      <c r="S322" t="s">
        <v>469</v>
      </c>
      <c r="T322" s="50">
        <v>100</v>
      </c>
      <c r="U322" s="50">
        <f t="shared" si="72"/>
        <v>42.196531791907518</v>
      </c>
      <c r="V322" s="50">
        <f t="shared" si="73"/>
        <v>75</v>
      </c>
      <c r="W322" s="50">
        <f t="shared" si="74"/>
        <v>80.392156862745097</v>
      </c>
      <c r="X322" s="50">
        <f t="shared" si="75"/>
        <v>44.607843137254903</v>
      </c>
      <c r="Y322" s="50">
        <f t="shared" si="76"/>
        <v>77.4113113453474</v>
      </c>
      <c r="Z322" s="50">
        <f t="shared" si="77"/>
        <v>82.803468208092497</v>
      </c>
      <c r="AA322" s="50">
        <f t="shared" si="78"/>
        <v>-2.4113113453473858</v>
      </c>
      <c r="AB322" s="50">
        <f t="shared" si="79"/>
        <v>-2.4113113453474</v>
      </c>
      <c r="AC322" s="50">
        <f t="shared" si="80"/>
        <v>-2.4113113453474</v>
      </c>
      <c r="AF322">
        <v>1.74</v>
      </c>
      <c r="AG322">
        <v>2.2000000000000002</v>
      </c>
      <c r="AH322" s="73" t="s">
        <v>483</v>
      </c>
      <c r="AJ322" t="s">
        <v>451</v>
      </c>
    </row>
    <row r="323" spans="1:36" ht="15" x14ac:dyDescent="0.25">
      <c r="A323">
        <v>7.48</v>
      </c>
      <c r="B323">
        <v>4.96</v>
      </c>
      <c r="C323">
        <v>1.45</v>
      </c>
      <c r="D323" s="43">
        <f t="shared" si="68"/>
        <v>2.4957915211792248E-2</v>
      </c>
      <c r="E323" s="44">
        <f>IF(OR($A323="",$B323="",$C323=""),"",A323*'MPTO_working_3-way'!$I322)</f>
        <v>7.6666852057842068</v>
      </c>
      <c r="F323" s="45">
        <f>IF(OR($A323="",$B323="",$C323=""),"",B323*'MPTO_working_3-way'!$I322)</f>
        <v>5.0837912594504893</v>
      </c>
      <c r="G323" s="46">
        <f>IF(OR($A323="",$B323="",$C323=""),"",C323*'MPTO_working_3-way'!$I322)</f>
        <v>1.4861889770570986</v>
      </c>
      <c r="H323" s="44">
        <f>IF(OR($A323="",$B323="",$C323=""),"",'MPTO_working_3-way'!E322)</f>
        <v>7.9763558795968681</v>
      </c>
      <c r="I323" s="45">
        <f>IF(OR($A323="",$B323="",$C323=""),"",'MPTO_working_3-way'!F322)</f>
        <v>5.1734770812069506</v>
      </c>
      <c r="J323" s="46">
        <f>IF(OR($A323="",$B323="",$C323=""),"",'MPTO_working_3-way'!G322)</f>
        <v>1.4677049131427715</v>
      </c>
      <c r="K323" s="44">
        <f>IF(OR($A323="",$B323="",$C323=""),"",'OddsRatio_working_3-way'!H322)</f>
        <v>7.819846946362242</v>
      </c>
      <c r="L323" s="45">
        <f>IF(OR($A323="",$B323="",$C323=""),"",'OddsRatio_working_3-way'!I322)</f>
        <v>5.1676842449991476</v>
      </c>
      <c r="M323" s="46">
        <f>IF(OR($A323="",$B323="",$C323=""),"",'OddsRatio_working_3-way'!J322)</f>
        <v>1.473600482386267</v>
      </c>
      <c r="N323" s="47">
        <f t="shared" si="69"/>
        <v>13.043446719914103</v>
      </c>
      <c r="O323" s="48">
        <f t="shared" si="70"/>
        <v>19.670359166322079</v>
      </c>
      <c r="P323" s="48">
        <f t="shared" si="71"/>
        <v>67.286194113763813</v>
      </c>
      <c r="Q323" t="s">
        <v>95</v>
      </c>
      <c r="R323" t="s">
        <v>98</v>
      </c>
      <c r="S323" t="s">
        <v>469</v>
      </c>
      <c r="T323" s="50">
        <v>100</v>
      </c>
      <c r="U323" s="50">
        <f t="shared" si="72"/>
        <v>86.631016042780729</v>
      </c>
      <c r="V323" s="50">
        <f t="shared" si="73"/>
        <v>79.838709677419359</v>
      </c>
      <c r="W323" s="50">
        <f t="shared" si="74"/>
        <v>31.03448275862069</v>
      </c>
      <c r="X323" s="50">
        <f t="shared" si="75"/>
        <v>89.126807563959972</v>
      </c>
      <c r="Y323" s="50">
        <f t="shared" si="76"/>
        <v>82.334501198598559</v>
      </c>
      <c r="Z323" s="50">
        <f t="shared" si="77"/>
        <v>33.530274279799897</v>
      </c>
      <c r="AA323" s="50">
        <f t="shared" si="78"/>
        <v>-2.4957915211792425</v>
      </c>
      <c r="AB323" s="50">
        <f t="shared" si="79"/>
        <v>-2.4957915211791999</v>
      </c>
      <c r="AC323" s="50">
        <f t="shared" si="80"/>
        <v>-2.495791521179207</v>
      </c>
      <c r="AF323">
        <v>1.49</v>
      </c>
      <c r="AG323">
        <v>2.75</v>
      </c>
      <c r="AH323" s="73" t="s">
        <v>484</v>
      </c>
      <c r="AJ323" t="s">
        <v>451</v>
      </c>
    </row>
    <row r="324" spans="1:36" ht="15" x14ac:dyDescent="0.25">
      <c r="A324">
        <v>2.94</v>
      </c>
      <c r="B324">
        <v>3.42</v>
      </c>
      <c r="C324">
        <v>2.57</v>
      </c>
      <c r="D324" s="43">
        <f t="shared" si="68"/>
        <v>2.1638773606240891E-2</v>
      </c>
      <c r="E324" s="44">
        <f>IF(OR($A324="",$B324="",$C324=""),"",A324*'MPTO_working_3-way'!$I323)</f>
        <v>3.0036179944023482</v>
      </c>
      <c r="F324" s="45">
        <f>IF(OR($A324="",$B324="",$C324=""),"",B324*'MPTO_working_3-way'!$I323)</f>
        <v>3.4940046057333438</v>
      </c>
      <c r="G324" s="46">
        <f>IF(OR($A324="",$B324="",$C324=""),"",C324*'MPTO_working_3-way'!$I323)</f>
        <v>2.6256116481680389</v>
      </c>
      <c r="H324" s="44">
        <f>IF(OR($A324="",$B324="",$C324=""),"",'MPTO_working_3-way'!E323)</f>
        <v>3.0036963798260423</v>
      </c>
      <c r="I324" s="45">
        <f>IF(OR($A324="",$B324="",$C324=""),"",'MPTO_working_3-way'!F323)</f>
        <v>3.5064990259738495</v>
      </c>
      <c r="J324" s="46">
        <f>IF(OR($A324="",$B324="",$C324=""),"",'MPTO_working_3-way'!G323)</f>
        <v>2.6185404500744394</v>
      </c>
      <c r="K324" s="44">
        <f>IF(OR($A324="",$B324="",$C324=""),"",'OddsRatio_working_3-way'!H323)</f>
        <v>3.0041073891779631</v>
      </c>
      <c r="L324" s="45">
        <f>IF(OR($A324="",$B324="",$C324=""),"",'OddsRatio_working_3-way'!I323)</f>
        <v>3.4999690112426136</v>
      </c>
      <c r="M324" s="46">
        <f>IF(OR($A324="",$B324="",$C324=""),"",'OddsRatio_working_3-way'!J323)</f>
        <v>2.6218807221697946</v>
      </c>
      <c r="N324" s="47">
        <f t="shared" si="69"/>
        <v>33.293181818181814</v>
      </c>
      <c r="O324" s="48">
        <f t="shared" si="70"/>
        <v>28.62045454545455</v>
      </c>
      <c r="P324" s="48">
        <f t="shared" si="71"/>
        <v>38.086363636363643</v>
      </c>
      <c r="Q324" t="s">
        <v>99</v>
      </c>
      <c r="R324" t="s">
        <v>94</v>
      </c>
      <c r="S324" t="s">
        <v>469</v>
      </c>
      <c r="T324" s="50">
        <v>100</v>
      </c>
      <c r="U324" s="50">
        <f t="shared" si="72"/>
        <v>65.986394557823132</v>
      </c>
      <c r="V324" s="50">
        <f t="shared" si="73"/>
        <v>70.760233918128648</v>
      </c>
      <c r="W324" s="50">
        <f t="shared" si="74"/>
        <v>61.089494163424128</v>
      </c>
      <c r="X324" s="50">
        <f t="shared" si="75"/>
        <v>68.150271918447231</v>
      </c>
      <c r="Y324" s="50">
        <f t="shared" si="76"/>
        <v>72.924111278752747</v>
      </c>
      <c r="Z324" s="50">
        <f t="shared" si="77"/>
        <v>63.253371524048219</v>
      </c>
      <c r="AA324" s="50">
        <f t="shared" si="78"/>
        <v>-2.1638773606240989</v>
      </c>
      <c r="AB324" s="50">
        <f t="shared" si="79"/>
        <v>-2.1638773606240989</v>
      </c>
      <c r="AC324" s="50">
        <f t="shared" si="80"/>
        <v>-2.1638773606240918</v>
      </c>
      <c r="AF324">
        <v>1.9</v>
      </c>
      <c r="AG324">
        <v>2.0099999999999998</v>
      </c>
      <c r="AH324" s="74" t="s">
        <v>472</v>
      </c>
      <c r="AJ324" t="s">
        <v>451</v>
      </c>
    </row>
    <row r="325" spans="1:36" ht="15" x14ac:dyDescent="0.25">
      <c r="A325">
        <v>3.95</v>
      </c>
      <c r="B325">
        <v>3.84</v>
      </c>
      <c r="C325">
        <v>1.96</v>
      </c>
      <c r="D325" s="43">
        <f t="shared" si="68"/>
        <v>2.3785305261345036E-2</v>
      </c>
      <c r="E325" s="44">
        <f>IF(OR($A325="",$B325="",$C325=""),"",A325*'MPTO_working_3-way'!$I324)</f>
        <v>4.0439519557823127</v>
      </c>
      <c r="F325" s="45">
        <f>IF(OR($A325="",$B325="",$C325=""),"",B325*'MPTO_working_3-way'!$I324)</f>
        <v>3.9313355722035648</v>
      </c>
      <c r="G325" s="46">
        <f>IF(OR($A325="",$B325="",$C325=""),"",C325*'MPTO_working_3-way'!$I324)</f>
        <v>2.0066191983122361</v>
      </c>
      <c r="H325" s="44">
        <f>IF(OR($A325="",$B325="",$C325=""),"",'MPTO_working_3-way'!E324)</f>
        <v>4.0777027150595648</v>
      </c>
      <c r="I325" s="45">
        <f>IF(OR($A325="",$B325="",$C325=""),"",'MPTO_working_3-way'!F324)</f>
        <v>3.9605806327845787</v>
      </c>
      <c r="J325" s="46">
        <f>IF(OR($A325="",$B325="",$C325=""),"",'MPTO_working_3-way'!G324)</f>
        <v>1.9909386546563064</v>
      </c>
      <c r="K325" s="44">
        <f>IF(OR($A325="",$B325="",$C325=""),"",'OddsRatio_working_3-way'!H324)</f>
        <v>4.0638533535925587</v>
      </c>
      <c r="L325" s="45">
        <f>IF(OR($A325="",$B325="",$C325=""),"",'OddsRatio_working_3-way'!I324)</f>
        <v>3.9496079743060557</v>
      </c>
      <c r="M325" s="46">
        <f>IF(OR($A325="",$B325="",$C325=""),"",'OddsRatio_working_3-way'!J324)</f>
        <v>1.9970505828640188</v>
      </c>
      <c r="N325" s="47">
        <f t="shared" si="69"/>
        <v>24.728285868236718</v>
      </c>
      <c r="O325" s="48">
        <f t="shared" si="70"/>
        <v>25.436648223837249</v>
      </c>
      <c r="P325" s="48">
        <f t="shared" si="71"/>
        <v>49.835065907926044</v>
      </c>
      <c r="Q325" t="s">
        <v>424</v>
      </c>
      <c r="R325" t="s">
        <v>101</v>
      </c>
      <c r="S325" t="s">
        <v>469</v>
      </c>
      <c r="T325" s="50">
        <v>100</v>
      </c>
      <c r="U325" s="50">
        <f t="shared" si="72"/>
        <v>74.683544303797461</v>
      </c>
      <c r="V325" s="50">
        <f t="shared" si="73"/>
        <v>73.958333333333343</v>
      </c>
      <c r="W325" s="50">
        <f t="shared" si="74"/>
        <v>48.979591836734699</v>
      </c>
      <c r="X325" s="50">
        <f t="shared" si="75"/>
        <v>77.062074829931973</v>
      </c>
      <c r="Y325" s="50">
        <f t="shared" si="76"/>
        <v>76.336863859467826</v>
      </c>
      <c r="Z325" s="50">
        <f t="shared" si="77"/>
        <v>51.358122362869196</v>
      </c>
      <c r="AA325" s="50">
        <f t="shared" si="78"/>
        <v>-2.3785305261345115</v>
      </c>
      <c r="AB325" s="50">
        <f t="shared" si="79"/>
        <v>-2.3785305261344831</v>
      </c>
      <c r="AC325" s="50">
        <f t="shared" si="80"/>
        <v>-2.3785305261344973</v>
      </c>
      <c r="AF325">
        <v>1.7</v>
      </c>
      <c r="AG325">
        <v>2.27</v>
      </c>
      <c r="AH325" s="74" t="s">
        <v>475</v>
      </c>
      <c r="AJ325" t="s">
        <v>451</v>
      </c>
    </row>
    <row r="326" spans="1:36" ht="15" x14ac:dyDescent="0.25">
      <c r="A326">
        <v>1.8</v>
      </c>
      <c r="B326">
        <v>3.98</v>
      </c>
      <c r="C326">
        <v>4.63</v>
      </c>
      <c r="D326" s="43">
        <f t="shared" si="68"/>
        <v>2.2794558344880089E-2</v>
      </c>
      <c r="E326" s="44">
        <f>IF(OR($A326="",$B326="",$C326=""),"",A326*'MPTO_working_3-way'!$I325)</f>
        <v>1.8410302050207843</v>
      </c>
      <c r="F326" s="45">
        <f>IF(OR($A326="",$B326="",$C326=""),"",B326*'MPTO_working_3-way'!$I325)</f>
        <v>4.0707223422126226</v>
      </c>
      <c r="G326" s="46">
        <f>IF(OR($A326="",$B326="",$C326=""),"",C326*'MPTO_working_3-way'!$I325)</f>
        <v>4.7355388051367946</v>
      </c>
      <c r="H326" s="44">
        <f>IF(OR($A326="",$B326="",$C326=""),"",'MPTO_working_3-way'!E325)</f>
        <v>1.8249594873062671</v>
      </c>
      <c r="I326" s="45">
        <f>IF(OR($A326="",$B326="",$C326=""),"",'MPTO_working_3-way'!F325)</f>
        <v>4.1041115371163475</v>
      </c>
      <c r="J326" s="46">
        <f>IF(OR($A326="",$B326="",$C326=""),"",'MPTO_working_3-way'!G325)</f>
        <v>4.7988205973016864</v>
      </c>
      <c r="K326" s="44">
        <f>IF(OR($A326="",$B326="",$C326=""),"",'OddsRatio_working_3-way'!H325)</f>
        <v>1.8309111665175124</v>
      </c>
      <c r="L326" s="45">
        <f>IF(OR($A326="",$B326="",$C326=""),"",'OddsRatio_working_3-way'!I325)</f>
        <v>4.0951440952777336</v>
      </c>
      <c r="M326" s="46">
        <f>IF(OR($A326="",$B326="",$C326=""),"",'OddsRatio_working_3-way'!J325)</f>
        <v>4.7702594180732119</v>
      </c>
      <c r="N326" s="47">
        <f t="shared" si="69"/>
        <v>54.317414090917126</v>
      </c>
      <c r="O326" s="48">
        <f t="shared" si="70"/>
        <v>24.565664664233879</v>
      </c>
      <c r="P326" s="48">
        <f t="shared" si="71"/>
        <v>21.116921244848992</v>
      </c>
      <c r="Q326" t="s">
        <v>143</v>
      </c>
      <c r="R326" t="s">
        <v>51</v>
      </c>
      <c r="S326" t="s">
        <v>469</v>
      </c>
      <c r="T326" s="50">
        <v>100</v>
      </c>
      <c r="U326" s="50">
        <f t="shared" si="72"/>
        <v>44.444444444444443</v>
      </c>
      <c r="V326" s="50">
        <f t="shared" si="73"/>
        <v>74.874371859296474</v>
      </c>
      <c r="W326" s="50">
        <f t="shared" si="74"/>
        <v>78.40172786177105</v>
      </c>
      <c r="X326" s="50">
        <f t="shared" si="75"/>
        <v>46.723900278932454</v>
      </c>
      <c r="Y326" s="50">
        <f t="shared" si="76"/>
        <v>77.153827693784493</v>
      </c>
      <c r="Z326" s="50">
        <f t="shared" si="77"/>
        <v>80.681183696259069</v>
      </c>
      <c r="AA326" s="50">
        <f t="shared" si="78"/>
        <v>-2.2794558344880116</v>
      </c>
      <c r="AB326" s="50">
        <f t="shared" si="79"/>
        <v>-2.2794558344880187</v>
      </c>
      <c r="AC326" s="50">
        <f t="shared" si="80"/>
        <v>-2.2794558344880187</v>
      </c>
      <c r="AF326">
        <v>1.67</v>
      </c>
      <c r="AG326">
        <v>2.3199999999999998</v>
      </c>
      <c r="AH326" s="73" t="s">
        <v>471</v>
      </c>
      <c r="AJ326" t="s">
        <v>451</v>
      </c>
    </row>
    <row r="327" spans="1:36" ht="15" x14ac:dyDescent="0.25">
      <c r="A327">
        <v>3.38</v>
      </c>
      <c r="B327">
        <v>2.85</v>
      </c>
      <c r="C327">
        <v>2.63</v>
      </c>
      <c r="D327" s="43">
        <f t="shared" ref="D327:D390" si="81">IF(OR($A327="",$B327="",$C327=""),"",(1/A327)+(1/B327)+(1/C327)-1)</f>
        <v>2.696331803026597E-2</v>
      </c>
      <c r="E327" s="44">
        <f>IF(OR($A327="",$B327="",$C327=""),"",A327*'MPTO_working_3-way'!$I326)</f>
        <v>3.471136014942299</v>
      </c>
      <c r="F327" s="45">
        <f>IF(OR($A327="",$B327="",$C327=""),"",B327*'MPTO_working_3-way'!$I326)</f>
        <v>2.9268454563862583</v>
      </c>
      <c r="G327" s="46">
        <f>IF(OR($A327="",$B327="",$C327=""),"",C327*'MPTO_working_3-way'!$I326)</f>
        <v>2.7009135264195994</v>
      </c>
      <c r="H327" s="44">
        <f>IF(OR($A327="",$B327="",$C327=""),"",'MPTO_working_3-way'!E326)</f>
        <v>3.4858969178646078</v>
      </c>
      <c r="I327" s="45">
        <f>IF(OR($A327="",$B327="",$C327=""),"",'MPTO_working_3-way'!F326)</f>
        <v>2.9249223304595064</v>
      </c>
      <c r="J327" s="46">
        <f>IF(OR($A327="",$B327="",$C327=""),"",'MPTO_working_3-way'!G326)</f>
        <v>2.6936726078815871</v>
      </c>
      <c r="K327" s="44">
        <f>IF(OR($A327="",$B327="",$C327=""),"",'OddsRatio_working_3-way'!H326)</f>
        <v>3.4781144674706135</v>
      </c>
      <c r="L327" s="45">
        <f>IF(OR($A327="",$B327="",$C327=""),"",'OddsRatio_working_3-way'!I326)</f>
        <v>2.9262654474036283</v>
      </c>
      <c r="M327" s="46">
        <f>IF(OR($A327="",$B327="",$C327=""),"",'OddsRatio_working_3-way'!J326)</f>
        <v>2.697196042847521</v>
      </c>
      <c r="N327" s="47">
        <f t="shared" ref="N327:N364" si="82">(1/E327)* 100</f>
        <v>28.809012256946176</v>
      </c>
      <c r="O327" s="48">
        <f t="shared" ref="O327:O364" si="83">(1/F327)* 100</f>
        <v>34.166477694202833</v>
      </c>
      <c r="P327" s="48">
        <f t="shared" ref="P327:P364" si="84">(1/G327)* 100</f>
        <v>37.024510048850985</v>
      </c>
      <c r="Q327" t="s">
        <v>360</v>
      </c>
      <c r="R327" t="s">
        <v>358</v>
      </c>
      <c r="S327" t="s">
        <v>469</v>
      </c>
      <c r="T327" s="50">
        <v>100</v>
      </c>
      <c r="U327" s="50">
        <f t="shared" ref="U327:U365" si="85">(1/A327)*((T327*A327)-T327)</f>
        <v>70.414201183431956</v>
      </c>
      <c r="V327" s="50">
        <f t="shared" ref="V327:V365" si="86">(1/B327)*((T327*B327)-T327)</f>
        <v>64.912280701754383</v>
      </c>
      <c r="W327" s="50">
        <f t="shared" ref="W327:W365" si="87">(1/C327)*((T327*C327)-T327)</f>
        <v>61.977186311787079</v>
      </c>
      <c r="X327" s="50">
        <f t="shared" ref="X327:X365" si="88">((1/B327)+(1/C327))*T327</f>
        <v>73.110532986458537</v>
      </c>
      <c r="Y327" s="50">
        <f t="shared" ref="Y327:Y365" si="89">((1/A327)+(1/C327))*T327</f>
        <v>67.608612504780979</v>
      </c>
      <c r="Z327" s="50">
        <f t="shared" ref="Z327:Z365" si="90">((1/A327)+(1/B327))*T327</f>
        <v>64.67351811481366</v>
      </c>
      <c r="AA327" s="50">
        <f t="shared" ref="AA327:AA365" si="91">U327-X327</f>
        <v>-2.696331803026581</v>
      </c>
      <c r="AB327" s="50">
        <f t="shared" ref="AB327:AB365" si="92">V327-Y327</f>
        <v>-2.6963318030265953</v>
      </c>
      <c r="AC327" s="50">
        <f t="shared" ref="AC327:AC365" si="93">W327-Z327</f>
        <v>-2.696331803026581</v>
      </c>
      <c r="AF327">
        <v>2.41</v>
      </c>
      <c r="AG327">
        <v>1.61</v>
      </c>
      <c r="AH327" s="73" t="s">
        <v>481</v>
      </c>
      <c r="AJ327" t="s">
        <v>444</v>
      </c>
    </row>
    <row r="328" spans="1:36" ht="15" x14ac:dyDescent="0.25">
      <c r="A328">
        <v>2.66</v>
      </c>
      <c r="B328">
        <v>3.01</v>
      </c>
      <c r="C328">
        <v>3.09</v>
      </c>
      <c r="D328" s="43">
        <f t="shared" si="81"/>
        <v>3.1790358714578471E-2</v>
      </c>
      <c r="E328" s="44">
        <f>IF(OR($A328="",$B328="",$C328=""),"",A328*'MPTO_working_3-way'!$I327)</f>
        <v>2.7445623541807791</v>
      </c>
      <c r="F328" s="45">
        <f>IF(OR($A328="",$B328="",$C328=""),"",B328*'MPTO_working_3-way'!$I327)</f>
        <v>3.1056889797308811</v>
      </c>
      <c r="G328" s="46">
        <f>IF(OR($A328="",$B328="",$C328=""),"",C328*'MPTO_working_3-way'!$I327)</f>
        <v>3.1882322084280474</v>
      </c>
      <c r="H328" s="44">
        <f>IF(OR($A328="",$B328="",$C328=""),"",'MPTO_working_3-way'!E327)</f>
        <v>2.7371533777933594</v>
      </c>
      <c r="I328" s="45">
        <f>IF(OR($A328="",$B328="",$C328=""),"",'MPTO_working_3-way'!F327)</f>
        <v>3.1091711380013507</v>
      </c>
      <c r="J328" s="46">
        <f>IF(OR($A328="",$B328="",$C328=""),"",'MPTO_working_3-way'!G327)</f>
        <v>3.1946043466759391</v>
      </c>
      <c r="K328" s="44">
        <f>IF(OR($A328="",$B328="",$C328=""),"",'OddsRatio_working_3-way'!H327)</f>
        <v>2.740627164518183</v>
      </c>
      <c r="L328" s="45">
        <f>IF(OR($A328="",$B328="",$C328=""),"",'OddsRatio_working_3-way'!I327)</f>
        <v>3.1076268678804495</v>
      </c>
      <c r="M328" s="46">
        <f>IF(OR($A328="",$B328="",$C328=""),"",'OddsRatio_working_3-way'!J327)</f>
        <v>3.1915125143632532</v>
      </c>
      <c r="N328" s="47">
        <f t="shared" si="82"/>
        <v>36.4356815751227</v>
      </c>
      <c r="O328" s="48">
        <f t="shared" si="83"/>
        <v>32.198974415224718</v>
      </c>
      <c r="P328" s="48">
        <f t="shared" si="84"/>
        <v>31.365344009652556</v>
      </c>
      <c r="Q328" t="s">
        <v>363</v>
      </c>
      <c r="R328" t="s">
        <v>356</v>
      </c>
      <c r="S328" t="s">
        <v>469</v>
      </c>
      <c r="T328" s="50">
        <v>100</v>
      </c>
      <c r="U328" s="50">
        <f t="shared" si="85"/>
        <v>62.406015037593981</v>
      </c>
      <c r="V328" s="50">
        <f t="shared" si="86"/>
        <v>66.777408637873762</v>
      </c>
      <c r="W328" s="50">
        <f t="shared" si="87"/>
        <v>67.637540453074436</v>
      </c>
      <c r="X328" s="50">
        <f t="shared" si="88"/>
        <v>65.58505090905183</v>
      </c>
      <c r="Y328" s="50">
        <f t="shared" si="89"/>
        <v>69.95644450933159</v>
      </c>
      <c r="Z328" s="50">
        <f t="shared" si="90"/>
        <v>70.816576324532264</v>
      </c>
      <c r="AA328" s="50">
        <f t="shared" si="91"/>
        <v>-3.1790358714578488</v>
      </c>
      <c r="AB328" s="50">
        <f t="shared" si="92"/>
        <v>-3.1790358714578275</v>
      </c>
      <c r="AC328" s="50">
        <f t="shared" si="93"/>
        <v>-3.1790358714578275</v>
      </c>
      <c r="AF328">
        <v>2.2200000000000002</v>
      </c>
      <c r="AG328">
        <v>1.7</v>
      </c>
      <c r="AH328" s="73" t="s">
        <v>474</v>
      </c>
      <c r="AJ328" t="s">
        <v>444</v>
      </c>
    </row>
    <row r="329" spans="1:36" ht="15" x14ac:dyDescent="0.25">
      <c r="A329">
        <v>3.29</v>
      </c>
      <c r="B329">
        <v>3.2</v>
      </c>
      <c r="C329">
        <v>2.4</v>
      </c>
      <c r="D329" s="43">
        <f t="shared" si="81"/>
        <v>3.3118034447821687E-2</v>
      </c>
      <c r="E329" s="44">
        <f>IF(OR($A329="",$B329="",$C329=""),"",A329*'MPTO_working_3-way'!$I328)</f>
        <v>3.3989583333333333</v>
      </c>
      <c r="F329" s="45">
        <f>IF(OR($A329="",$B329="",$C329=""),"",B329*'MPTO_working_3-way'!$I328)</f>
        <v>3.3059777102330297</v>
      </c>
      <c r="G329" s="46">
        <f>IF(OR($A329="",$B329="",$C329=""),"",C329*'MPTO_working_3-way'!$I328)</f>
        <v>2.4794832826747721</v>
      </c>
      <c r="H329" s="44">
        <f>IF(OR($A329="",$B329="",$C329=""),"",'MPTO_working_3-way'!E328)</f>
        <v>3.4139943791885856</v>
      </c>
      <c r="I329" s="45">
        <f>IF(OR($A329="",$B329="",$C329=""),"",'MPTO_working_3-way'!F328)</f>
        <v>3.3171824674415356</v>
      </c>
      <c r="J329" s="46">
        <f>IF(OR($A329="",$B329="",$C329=""),"",'MPTO_working_3-way'!G328)</f>
        <v>2.4653171670916376</v>
      </c>
      <c r="K329" s="44">
        <f>IF(OR($A329="",$B329="",$C329=""),"",'OddsRatio_working_3-way'!H328)</f>
        <v>3.4070622329862088</v>
      </c>
      <c r="L329" s="45">
        <f>IF(OR($A329="",$B329="",$C329=""),"",'OddsRatio_working_3-way'!I328)</f>
        <v>3.3124615338732135</v>
      </c>
      <c r="M329" s="46">
        <f>IF(OR($A329="",$B329="",$C329=""),"",'OddsRatio_working_3-way'!J328)</f>
        <v>2.4715664306465905</v>
      </c>
      <c r="N329" s="47">
        <f t="shared" si="82"/>
        <v>29.420778424762489</v>
      </c>
      <c r="O329" s="48">
        <f t="shared" si="83"/>
        <v>30.248237817958927</v>
      </c>
      <c r="P329" s="48">
        <f t="shared" si="84"/>
        <v>40.330983757278574</v>
      </c>
      <c r="Q329" t="s">
        <v>105</v>
      </c>
      <c r="R329" t="s">
        <v>425</v>
      </c>
      <c r="S329" t="s">
        <v>469</v>
      </c>
      <c r="T329" s="50">
        <v>100</v>
      </c>
      <c r="U329" s="50">
        <f t="shared" si="85"/>
        <v>69.6048632218845</v>
      </c>
      <c r="V329" s="50">
        <f t="shared" si="86"/>
        <v>68.75</v>
      </c>
      <c r="W329" s="50">
        <f t="shared" si="87"/>
        <v>58.333333333333336</v>
      </c>
      <c r="X329" s="50">
        <f t="shared" si="88"/>
        <v>72.916666666666671</v>
      </c>
      <c r="Y329" s="50">
        <f t="shared" si="89"/>
        <v>72.061803444782171</v>
      </c>
      <c r="Z329" s="50">
        <f t="shared" si="90"/>
        <v>61.645136778115493</v>
      </c>
      <c r="AA329" s="50">
        <f t="shared" si="91"/>
        <v>-3.3118034447821714</v>
      </c>
      <c r="AB329" s="50">
        <f t="shared" si="92"/>
        <v>-3.3118034447821714</v>
      </c>
      <c r="AC329" s="50">
        <f t="shared" si="93"/>
        <v>-3.3118034447821572</v>
      </c>
      <c r="AF329">
        <v>1.98</v>
      </c>
      <c r="AG329">
        <v>1.91</v>
      </c>
      <c r="AH329" s="73" t="s">
        <v>474</v>
      </c>
      <c r="AJ329" t="s">
        <v>444</v>
      </c>
    </row>
    <row r="330" spans="1:36" ht="15" x14ac:dyDescent="0.25">
      <c r="A330">
        <v>1.48</v>
      </c>
      <c r="B330">
        <v>4.87</v>
      </c>
      <c r="C330">
        <v>6.68</v>
      </c>
      <c r="D330" s="43">
        <f t="shared" si="81"/>
        <v>3.0715083512978358E-2</v>
      </c>
      <c r="E330" s="44">
        <f>IF(OR($A330="",$B330="",$C330=""),"",A330*'MPTO_working_3-way'!$I329)</f>
        <v>1.5254583235992079</v>
      </c>
      <c r="F330" s="45">
        <f>IF(OR($A330="",$B330="",$C330=""),"",B330*'MPTO_working_3-way'!$I329)</f>
        <v>5.0195824567082044</v>
      </c>
      <c r="G330" s="46">
        <f>IF(OR($A330="",$B330="",$C330=""),"",C330*'MPTO_working_3-way'!$I329)</f>
        <v>6.8851767578666951</v>
      </c>
      <c r="H330" s="44">
        <f>IF(OR($A330="",$B330="",$C330=""),"",'MPTO_working_3-way'!E329)</f>
        <v>1.5027711524478427</v>
      </c>
      <c r="I330" s="45">
        <f>IF(OR($A330="",$B330="",$C330=""),"",'MPTO_working_3-way'!F329)</f>
        <v>5.125564861324734</v>
      </c>
      <c r="J330" s="46">
        <f>IF(OR($A330="",$B330="",$C330=""),"",'MPTO_working_3-way'!G329)</f>
        <v>7.1703997941219901</v>
      </c>
      <c r="K330" s="44">
        <f>IF(OR($A330="",$B330="",$C330=""),"",'OddsRatio_working_3-way'!H329)</f>
        <v>1.5100212973334359</v>
      </c>
      <c r="L330" s="45">
        <f>IF(OR($A330="",$B330="",$C330=""),"",'OddsRatio_working_3-way'!I329)</f>
        <v>5.1120467097508246</v>
      </c>
      <c r="M330" s="46">
        <f>IF(OR($A330="",$B330="",$C330=""),"",'OddsRatio_working_3-way'!J329)</f>
        <v>7.0352520184456555</v>
      </c>
      <c r="N330" s="47">
        <f t="shared" si="82"/>
        <v>65.55406886768121</v>
      </c>
      <c r="O330" s="48">
        <f t="shared" si="83"/>
        <v>19.921975754449321</v>
      </c>
      <c r="P330" s="48">
        <f t="shared" si="84"/>
        <v>14.523955377869488</v>
      </c>
      <c r="Q330" t="s">
        <v>436</v>
      </c>
      <c r="R330" t="s">
        <v>431</v>
      </c>
      <c r="S330" t="s">
        <v>469</v>
      </c>
      <c r="T330" s="50">
        <v>100</v>
      </c>
      <c r="U330" s="50">
        <f t="shared" si="85"/>
        <v>32.432432432432435</v>
      </c>
      <c r="V330" s="50">
        <f t="shared" si="86"/>
        <v>79.466119096509232</v>
      </c>
      <c r="W330" s="50">
        <f t="shared" si="87"/>
        <v>85.029940119760482</v>
      </c>
      <c r="X330" s="50">
        <f t="shared" si="88"/>
        <v>35.503940783730279</v>
      </c>
      <c r="Y330" s="50">
        <f t="shared" si="89"/>
        <v>82.537627447807083</v>
      </c>
      <c r="Z330" s="50">
        <f t="shared" si="90"/>
        <v>88.101448471058319</v>
      </c>
      <c r="AA330" s="50">
        <f t="shared" si="91"/>
        <v>-3.0715083512978438</v>
      </c>
      <c r="AB330" s="50">
        <f t="shared" si="92"/>
        <v>-3.0715083512978509</v>
      </c>
      <c r="AC330" s="50">
        <f t="shared" si="93"/>
        <v>-3.0715083512978367</v>
      </c>
      <c r="AF330">
        <v>1.6</v>
      </c>
      <c r="AG330">
        <v>2.44</v>
      </c>
      <c r="AH330" s="73" t="s">
        <v>471</v>
      </c>
      <c r="AJ330" t="s">
        <v>458</v>
      </c>
    </row>
    <row r="331" spans="1:36" ht="15" x14ac:dyDescent="0.25">
      <c r="A331">
        <v>1.38</v>
      </c>
      <c r="B331">
        <v>5.34</v>
      </c>
      <c r="C331">
        <v>8.34</v>
      </c>
      <c r="D331" s="43">
        <f t="shared" si="81"/>
        <v>3.1807675501025701E-2</v>
      </c>
      <c r="E331" s="44">
        <f>IF(OR($A331="",$B331="",$C331=""),"",A331*'MPTO_working_3-way'!$I330)</f>
        <v>1.4238945921914155</v>
      </c>
      <c r="F331" s="45">
        <f>IF(OR($A331="",$B331="",$C331=""),"",B331*'MPTO_working_3-way'!$I330)</f>
        <v>5.5098529871754769</v>
      </c>
      <c r="G331" s="46">
        <f>IF(OR($A331="",$B331="",$C331=""),"",C331*'MPTO_working_3-way'!$I330)</f>
        <v>8.6052760136785533</v>
      </c>
      <c r="H331" s="44">
        <f>IF(OR($A331="",$B331="",$C331=""),"",'MPTO_working_3-way'!E330)</f>
        <v>1.4004913319613517</v>
      </c>
      <c r="I331" s="45">
        <f>IF(OR($A331="",$B331="",$C331=""),"",'MPTO_working_3-way'!F330)</f>
        <v>5.6604833344017118</v>
      </c>
      <c r="J331" s="46">
        <f>IF(OR($A331="",$B331="",$C331=""),"",'MPTO_working_3-way'!G330)</f>
        <v>9.1490037477804513</v>
      </c>
      <c r="K331" s="44">
        <f>IF(OR($A331="",$B331="",$C331=""),"",'OddsRatio_working_3-way'!H330)</f>
        <v>1.4075610103151346</v>
      </c>
      <c r="L331" s="45">
        <f>IF(OR($A331="",$B331="",$C331=""),"",'OddsRatio_working_3-way'!I330)</f>
        <v>5.6547757493886452</v>
      </c>
      <c r="M331" s="46">
        <f>IF(OR($A331="",$B331="",$C331=""),"",'OddsRatio_working_3-way'!J330)</f>
        <v>8.8723626729291833</v>
      </c>
      <c r="N331" s="47">
        <f t="shared" si="82"/>
        <v>70.229917683792223</v>
      </c>
      <c r="O331" s="48">
        <f t="shared" si="83"/>
        <v>18.149304569968777</v>
      </c>
      <c r="P331" s="48">
        <f t="shared" si="84"/>
        <v>11.620777746239002</v>
      </c>
      <c r="Q331" t="s">
        <v>432</v>
      </c>
      <c r="R331" t="s">
        <v>434</v>
      </c>
      <c r="S331" t="s">
        <v>469</v>
      </c>
      <c r="T331" s="50">
        <v>100</v>
      </c>
      <c r="U331" s="50">
        <f t="shared" si="85"/>
        <v>27.536231884057976</v>
      </c>
      <c r="V331" s="50">
        <f t="shared" si="86"/>
        <v>81.273408239700387</v>
      </c>
      <c r="W331" s="50">
        <f t="shared" si="87"/>
        <v>88.009592326139085</v>
      </c>
      <c r="X331" s="50">
        <f t="shared" si="88"/>
        <v>30.716999434160542</v>
      </c>
      <c r="Y331" s="50">
        <f t="shared" si="89"/>
        <v>84.45417578980296</v>
      </c>
      <c r="Z331" s="50">
        <f t="shared" si="90"/>
        <v>91.190359876241672</v>
      </c>
      <c r="AA331" s="50">
        <f t="shared" si="91"/>
        <v>-3.1807675501025656</v>
      </c>
      <c r="AB331" s="50">
        <f t="shared" si="92"/>
        <v>-3.1807675501025727</v>
      </c>
      <c r="AC331" s="50">
        <f t="shared" si="93"/>
        <v>-3.1807675501025869</v>
      </c>
      <c r="AF331">
        <v>1.56</v>
      </c>
      <c r="AG331">
        <v>2.5499999999999998</v>
      </c>
      <c r="AH331" s="73" t="s">
        <v>492</v>
      </c>
      <c r="AJ331" t="s">
        <v>458</v>
      </c>
    </row>
    <row r="332" spans="1:36" ht="15" x14ac:dyDescent="0.25">
      <c r="A332">
        <v>1.32</v>
      </c>
      <c r="B332">
        <v>5.76</v>
      </c>
      <c r="C332">
        <v>9.7100000000000009</v>
      </c>
      <c r="D332" s="43">
        <f t="shared" si="81"/>
        <v>3.4173480427342362E-2</v>
      </c>
      <c r="E332" s="44">
        <f>IF(OR($A332="",$B332="",$C332=""),"",A332*'MPTO_working_3-way'!$I331)</f>
        <v>1.3651089941640919</v>
      </c>
      <c r="F332" s="45">
        <f>IF(OR($A332="",$B332="",$C332=""),"",B332*'MPTO_working_3-way'!$I331)</f>
        <v>5.9568392472614917</v>
      </c>
      <c r="G332" s="46">
        <f>IF(OR($A332="",$B332="",$C332=""),"",C332*'MPTO_working_3-way'!$I331)</f>
        <v>10.041824494949495</v>
      </c>
      <c r="H332" s="44">
        <f>IF(OR($A332="",$B332="",$C332=""),"",'MPTO_working_3-way'!E331)</f>
        <v>1.3401509538521055</v>
      </c>
      <c r="I332" s="45">
        <f>IF(OR($A332="",$B332="",$C332=""),"",'MPTO_working_3-way'!F331)</f>
        <v>6.1644698696350364</v>
      </c>
      <c r="J332" s="46">
        <f>IF(OR($A332="",$B332="",$C332=""),"",'MPTO_working_3-way'!G331)</f>
        <v>10.917572680230645</v>
      </c>
      <c r="K332" s="44">
        <f>IF(OR($A332="",$B332="",$C332=""),"",'OddsRatio_working_3-way'!H331)</f>
        <v>1.3473572929443458</v>
      </c>
      <c r="L332" s="45">
        <f>IF(OR($A332="",$B332="",$C332=""),"",'OddsRatio_working_3-way'!I331)</f>
        <v>6.1669397325471449</v>
      </c>
      <c r="M332" s="46">
        <f>IF(OR($A332="",$B332="",$C332=""),"",'OddsRatio_working_3-way'!J331)</f>
        <v>10.454631317328916</v>
      </c>
      <c r="N332" s="47">
        <f t="shared" si="82"/>
        <v>73.254223968565825</v>
      </c>
      <c r="O332" s="48">
        <f t="shared" si="83"/>
        <v>16.787426326129669</v>
      </c>
      <c r="P332" s="48">
        <f t="shared" si="84"/>
        <v>9.9583497053045189</v>
      </c>
      <c r="Q332" t="s">
        <v>366</v>
      </c>
      <c r="R332" t="s">
        <v>369</v>
      </c>
      <c r="S332" t="s">
        <v>469</v>
      </c>
      <c r="T332" s="50">
        <v>100</v>
      </c>
      <c r="U332" s="50">
        <f t="shared" si="85"/>
        <v>24.242424242424242</v>
      </c>
      <c r="V332" s="50">
        <f t="shared" si="86"/>
        <v>82.638888888888886</v>
      </c>
      <c r="W332" s="50">
        <f t="shared" si="87"/>
        <v>89.701338825952632</v>
      </c>
      <c r="X332" s="50">
        <f t="shared" si="88"/>
        <v>27.659772285158486</v>
      </c>
      <c r="Y332" s="50">
        <f t="shared" si="89"/>
        <v>86.056236931623133</v>
      </c>
      <c r="Z332" s="50">
        <f t="shared" si="90"/>
        <v>93.118686868686879</v>
      </c>
      <c r="AA332" s="50">
        <f t="shared" si="91"/>
        <v>-3.4173480427342433</v>
      </c>
      <c r="AB332" s="50">
        <f t="shared" si="92"/>
        <v>-3.4173480427342469</v>
      </c>
      <c r="AC332" s="50">
        <f t="shared" si="93"/>
        <v>-3.4173480427342469</v>
      </c>
      <c r="AF332">
        <v>1.57</v>
      </c>
      <c r="AG332">
        <v>2.5099999999999998</v>
      </c>
      <c r="AH332" s="73" t="s">
        <v>471</v>
      </c>
      <c r="AJ332" t="s">
        <v>458</v>
      </c>
    </row>
    <row r="333" spans="1:36" ht="15" x14ac:dyDescent="0.25">
      <c r="A333">
        <v>1.75</v>
      </c>
      <c r="B333">
        <v>4</v>
      </c>
      <c r="C333">
        <v>4.8099999999999996</v>
      </c>
      <c r="D333" s="43">
        <f t="shared" si="81"/>
        <v>2.9328779328779309E-2</v>
      </c>
      <c r="E333" s="44">
        <f>IF(OR($A333="",$B333="",$C333=""),"",A333*'MPTO_working_3-way'!$I332)</f>
        <v>1.8013253638253639</v>
      </c>
      <c r="F333" s="45">
        <f>IF(OR($A333="",$B333="",$C333=""),"",B333*'MPTO_working_3-way'!$I332)</f>
        <v>4.1173151173151172</v>
      </c>
      <c r="G333" s="46">
        <f>IF(OR($A333="",$B333="",$C333=""),"",C333*'MPTO_working_3-way'!$I332)</f>
        <v>4.9510714285714279</v>
      </c>
      <c r="H333" s="44">
        <f>IF(OR($A333="",$B333="",$C333=""),"",'MPTO_working_3-way'!E332)</f>
        <v>1.7804609350901159</v>
      </c>
      <c r="I333" s="45">
        <f>IF(OR($A333="",$B333="",$C333=""),"",'MPTO_working_3-way'!F332)</f>
        <v>4.1627859056253866</v>
      </c>
      <c r="J333" s="46">
        <f>IF(OR($A333="",$B333="",$C333=""),"",'MPTO_working_3-way'!G332)</f>
        <v>5.0473454091193002</v>
      </c>
      <c r="K333" s="44">
        <f>IF(OR($A333="",$B333="",$C333=""),"",'OddsRatio_working_3-way'!H332)</f>
        <v>1.7880138737347226</v>
      </c>
      <c r="L333" s="45">
        <f>IF(OR($A333="",$B333="",$C333=""),"",'OddsRatio_working_3-way'!I332)</f>
        <v>4.1520554949388915</v>
      </c>
      <c r="M333" s="46">
        <f>IF(OR($A333="",$B333="",$C333=""),"",'OddsRatio_working_3-way'!J332)</f>
        <v>5.0031104785723919</v>
      </c>
      <c r="N333" s="47">
        <f t="shared" si="82"/>
        <v>55.514679362331385</v>
      </c>
      <c r="O333" s="48">
        <f t="shared" si="83"/>
        <v>24.287672221019982</v>
      </c>
      <c r="P333" s="48">
        <f t="shared" si="84"/>
        <v>20.197648416648637</v>
      </c>
      <c r="Q333" t="s">
        <v>370</v>
      </c>
      <c r="R333" t="s">
        <v>430</v>
      </c>
      <c r="S333" t="s">
        <v>469</v>
      </c>
      <c r="T333" s="50">
        <v>100</v>
      </c>
      <c r="U333" s="50">
        <f t="shared" si="85"/>
        <v>42.857142857142854</v>
      </c>
      <c r="V333" s="50">
        <f t="shared" si="86"/>
        <v>75</v>
      </c>
      <c r="W333" s="50">
        <f t="shared" si="87"/>
        <v>79.209979209979196</v>
      </c>
      <c r="X333" s="50">
        <f t="shared" si="88"/>
        <v>45.79002079002079</v>
      </c>
      <c r="Y333" s="50">
        <f t="shared" si="89"/>
        <v>77.932877932877929</v>
      </c>
      <c r="Z333" s="50">
        <f t="shared" si="90"/>
        <v>82.142857142857139</v>
      </c>
      <c r="AA333" s="50">
        <f t="shared" si="91"/>
        <v>-2.9328779328779362</v>
      </c>
      <c r="AB333" s="50">
        <f t="shared" si="92"/>
        <v>-2.9328779328779291</v>
      </c>
      <c r="AC333" s="50">
        <f t="shared" si="93"/>
        <v>-2.9328779328779433</v>
      </c>
      <c r="AF333">
        <v>1.79</v>
      </c>
      <c r="AG333">
        <v>2.1</v>
      </c>
      <c r="AH333" s="73" t="s">
        <v>477</v>
      </c>
      <c r="AJ333" t="s">
        <v>458</v>
      </c>
    </row>
    <row r="334" spans="1:36" ht="15" x14ac:dyDescent="0.25">
      <c r="A334">
        <v>2.63</v>
      </c>
      <c r="B334">
        <v>2.94</v>
      </c>
      <c r="C334">
        <v>3.25</v>
      </c>
      <c r="D334" s="43">
        <f t="shared" si="81"/>
        <v>2.805649899620577E-2</v>
      </c>
      <c r="E334" s="44">
        <f>IF(OR($A334="",$B334="",$C334=""),"",A334*'MPTO_working_3-way'!$I333)</f>
        <v>2.7037885923600209</v>
      </c>
      <c r="F334" s="45">
        <f>IF(OR($A334="",$B334="",$C334=""),"",B334*'MPTO_working_3-way'!$I333)</f>
        <v>3.0224861070488451</v>
      </c>
      <c r="G334" s="46">
        <f>IF(OR($A334="",$B334="",$C334=""),"",C334*'MPTO_working_3-way'!$I333)</f>
        <v>3.3411836217376689</v>
      </c>
      <c r="H334" s="44">
        <f>IF(OR($A334="",$B334="",$C334=""),"",'MPTO_working_3-way'!E333)</f>
        <v>2.696319199426322</v>
      </c>
      <c r="I334" s="45">
        <f>IF(OR($A334="",$B334="",$C334=""),"",'MPTO_working_3-way'!F333)</f>
        <v>3.0231218508708793</v>
      </c>
      <c r="J334" s="46">
        <f>IF(OR($A334="",$B334="",$C334=""),"",'MPTO_working_3-way'!G333)</f>
        <v>3.3518788167111655</v>
      </c>
      <c r="K334" s="44">
        <f>IF(OR($A334="",$B334="",$C334=""),"",'OddsRatio_working_3-way'!H333)</f>
        <v>2.6998509943684046</v>
      </c>
      <c r="L334" s="45">
        <f>IF(OR($A334="",$B334="",$C334=""),"",'OddsRatio_working_3-way'!I333)</f>
        <v>3.0231355393096355</v>
      </c>
      <c r="M334" s="46">
        <f>IF(OR($A334="",$B334="",$C334=""),"",'OddsRatio_working_3-way'!J333)</f>
        <v>3.346420084250866</v>
      </c>
      <c r="N334" s="47">
        <f t="shared" si="82"/>
        <v>36.985140140973186</v>
      </c>
      <c r="O334" s="48">
        <f t="shared" si="83"/>
        <v>33.085346452639271</v>
      </c>
      <c r="P334" s="48">
        <f t="shared" si="84"/>
        <v>29.929513406387532</v>
      </c>
      <c r="Q334" t="s">
        <v>145</v>
      </c>
      <c r="R334" t="s">
        <v>171</v>
      </c>
      <c r="S334" t="s">
        <v>469</v>
      </c>
      <c r="T334" s="50">
        <v>100</v>
      </c>
      <c r="U334" s="50">
        <f t="shared" si="85"/>
        <v>61.977186311787079</v>
      </c>
      <c r="V334" s="50">
        <f t="shared" si="86"/>
        <v>65.986394557823132</v>
      </c>
      <c r="W334" s="50">
        <f t="shared" si="87"/>
        <v>69.230769230769241</v>
      </c>
      <c r="X334" s="50">
        <f t="shared" si="88"/>
        <v>64.782836211407641</v>
      </c>
      <c r="Y334" s="50">
        <f t="shared" si="89"/>
        <v>68.792044457443708</v>
      </c>
      <c r="Z334" s="50">
        <f t="shared" si="90"/>
        <v>72.036419130389802</v>
      </c>
      <c r="AA334" s="50">
        <f t="shared" si="91"/>
        <v>-2.8056498996205619</v>
      </c>
      <c r="AB334" s="50">
        <f t="shared" si="92"/>
        <v>-2.8056498996205761</v>
      </c>
      <c r="AC334" s="50">
        <f t="shared" si="93"/>
        <v>-2.8056498996205619</v>
      </c>
      <c r="AF334">
        <v>2.68</v>
      </c>
      <c r="AG334">
        <v>1.51</v>
      </c>
      <c r="AH334" s="73" t="s">
        <v>485</v>
      </c>
      <c r="AJ334" t="s">
        <v>445</v>
      </c>
    </row>
    <row r="335" spans="1:36" ht="15" x14ac:dyDescent="0.25">
      <c r="A335">
        <v>4.9800000000000004</v>
      </c>
      <c r="B335">
        <v>3.51</v>
      </c>
      <c r="C335">
        <v>1.83</v>
      </c>
      <c r="D335" s="43">
        <f t="shared" si="81"/>
        <v>3.2151585183384457E-2</v>
      </c>
      <c r="E335" s="44">
        <f>IF(OR($A335="",$B335="",$C335=""),"",A335*'MPTO_working_3-way'!$I334)</f>
        <v>5.1401148942132551</v>
      </c>
      <c r="F335" s="45">
        <f>IF(OR($A335="",$B335="",$C335=""),"",B335*'MPTO_working_3-way'!$I334)</f>
        <v>3.6228520639936792</v>
      </c>
      <c r="G335" s="46">
        <f>IF(OR($A335="",$B335="",$C335=""),"",C335*'MPTO_working_3-way'!$I334)</f>
        <v>1.8888374008855937</v>
      </c>
      <c r="H335" s="44">
        <f>IF(OR($A335="",$B335="",$C335=""),"",'MPTO_working_3-way'!E334)</f>
        <v>5.2607762087125387</v>
      </c>
      <c r="I335" s="45">
        <f>IF(OR($A335="",$B335="",$C335=""),"",'MPTO_working_3-way'!F334)</f>
        <v>3.6471979383798874</v>
      </c>
      <c r="J335" s="46">
        <f>IF(OR($A335="",$B335="",$C335=""),"",'MPTO_working_3-way'!G334)</f>
        <v>1.8666088034891566</v>
      </c>
      <c r="K335" s="44">
        <f>IF(OR($A335="",$B335="",$C335=""),"",'OddsRatio_working_3-way'!H334)</f>
        <v>5.1962277607439793</v>
      </c>
      <c r="L335" s="45">
        <f>IF(OR($A335="",$B335="",$C335=""),"",'OddsRatio_working_3-way'!I334)</f>
        <v>3.6463647435847699</v>
      </c>
      <c r="M335" s="46">
        <f>IF(OR($A335="",$B335="",$C335=""),"",'OddsRatio_working_3-way'!J334)</f>
        <v>1.8750927239742468</v>
      </c>
      <c r="N335" s="47">
        <f t="shared" si="82"/>
        <v>19.454818045522693</v>
      </c>
      <c r="O335" s="48">
        <f t="shared" si="83"/>
        <v>27.602562355186045</v>
      </c>
      <c r="P335" s="48">
        <f t="shared" si="84"/>
        <v>52.942619599291262</v>
      </c>
      <c r="Q335" t="s">
        <v>173</v>
      </c>
      <c r="R335" t="s">
        <v>175</v>
      </c>
      <c r="S335" t="s">
        <v>469</v>
      </c>
      <c r="T335" s="50">
        <v>100</v>
      </c>
      <c r="U335" s="50">
        <f t="shared" si="85"/>
        <v>79.919678714859444</v>
      </c>
      <c r="V335" s="50">
        <f t="shared" si="86"/>
        <v>71.509971509971507</v>
      </c>
      <c r="W335" s="50">
        <f t="shared" si="87"/>
        <v>45.355191256830594</v>
      </c>
      <c r="X335" s="50">
        <f t="shared" si="88"/>
        <v>83.134837233197885</v>
      </c>
      <c r="Y335" s="50">
        <f t="shared" si="89"/>
        <v>74.725130028309948</v>
      </c>
      <c r="Z335" s="50">
        <f t="shared" si="90"/>
        <v>48.570349775169049</v>
      </c>
      <c r="AA335" s="50">
        <f t="shared" si="91"/>
        <v>-3.2151585183384412</v>
      </c>
      <c r="AB335" s="50">
        <f t="shared" si="92"/>
        <v>-3.2151585183384412</v>
      </c>
      <c r="AC335" s="50">
        <f t="shared" si="93"/>
        <v>-3.2151585183384555</v>
      </c>
      <c r="AF335">
        <v>2.08</v>
      </c>
      <c r="AG335">
        <v>1.81</v>
      </c>
      <c r="AH335" s="73" t="s">
        <v>484</v>
      </c>
      <c r="AJ335" t="s">
        <v>445</v>
      </c>
    </row>
    <row r="336" spans="1:36" ht="15" x14ac:dyDescent="0.25">
      <c r="A336">
        <v>8.31</v>
      </c>
      <c r="B336">
        <v>4.8600000000000003</v>
      </c>
      <c r="C336">
        <v>1.42</v>
      </c>
      <c r="D336" s="43">
        <f t="shared" si="81"/>
        <v>3.0323612426740532E-2</v>
      </c>
      <c r="E336" s="44">
        <f>IF(OR($A336="",$B336="",$C336=""),"",A336*'MPTO_working_3-way'!$I335)</f>
        <v>8.5619892192662146</v>
      </c>
      <c r="F336" s="45">
        <f>IF(OR($A336="",$B336="",$C336=""),"",B336*'MPTO_working_3-way'!$I335)</f>
        <v>5.0073727563939592</v>
      </c>
      <c r="G336" s="46">
        <f>IF(OR($A336="",$B336="",$C336=""),"",C336*'MPTO_working_3-way'!$I335)</f>
        <v>1.4630595296459714</v>
      </c>
      <c r="H336" s="44">
        <f>IF(OR($A336="",$B336="",$C336=""),"",'MPTO_working_3-way'!E335)</f>
        <v>9.0720168111360451</v>
      </c>
      <c r="I336" s="45">
        <f>IF(OR($A336="",$B336="",$C336=""),"",'MPTO_working_3-way'!F335)</f>
        <v>5.1110778783593345</v>
      </c>
      <c r="J336" s="46">
        <f>IF(OR($A336="",$B336="",$C336=""),"",'MPTO_working_3-way'!G335)</f>
        <v>1.4406783101351914</v>
      </c>
      <c r="K336" s="44">
        <f>IF(OR($A336="",$B336="",$C336=""),"",'OddsRatio_working_3-way'!H335)</f>
        <v>8.7922569964021928</v>
      </c>
      <c r="L336" s="45">
        <f>IF(OR($A336="",$B336="",$C336=""),"",'OddsRatio_working_3-way'!I335)</f>
        <v>5.1146528052137432</v>
      </c>
      <c r="M336" s="46">
        <f>IF(OR($A336="",$B336="",$C336=""),"",'OddsRatio_working_3-way'!J335)</f>
        <v>1.4477083363185936</v>
      </c>
      <c r="N336" s="47">
        <f t="shared" si="82"/>
        <v>11.67952883834281</v>
      </c>
      <c r="O336" s="48">
        <f t="shared" si="83"/>
        <v>19.970552396425671</v>
      </c>
      <c r="P336" s="48">
        <f t="shared" si="84"/>
        <v>68.349918765231536</v>
      </c>
      <c r="Q336" t="s">
        <v>182</v>
      </c>
      <c r="R336" t="s">
        <v>149</v>
      </c>
      <c r="S336" t="s">
        <v>469</v>
      </c>
      <c r="T336" s="50">
        <v>100</v>
      </c>
      <c r="U336" s="50">
        <f t="shared" si="85"/>
        <v>87.966305655836337</v>
      </c>
      <c r="V336" s="50">
        <f t="shared" si="86"/>
        <v>79.423868312757207</v>
      </c>
      <c r="W336" s="50">
        <f t="shared" si="87"/>
        <v>29.577464788732396</v>
      </c>
      <c r="X336" s="50">
        <f t="shared" si="88"/>
        <v>90.998666898510407</v>
      </c>
      <c r="Y336" s="50">
        <f t="shared" si="89"/>
        <v>82.456229555431264</v>
      </c>
      <c r="Z336" s="50">
        <f t="shared" si="90"/>
        <v>32.609826031406456</v>
      </c>
      <c r="AA336" s="50">
        <f t="shared" si="91"/>
        <v>-3.0323612426740709</v>
      </c>
      <c r="AB336" s="50">
        <f t="shared" si="92"/>
        <v>-3.0323612426740567</v>
      </c>
      <c r="AC336" s="50">
        <f t="shared" si="93"/>
        <v>-3.0323612426740603</v>
      </c>
      <c r="AF336">
        <v>1.74</v>
      </c>
      <c r="AG336">
        <v>2.19</v>
      </c>
      <c r="AH336" s="73" t="s">
        <v>476</v>
      </c>
      <c r="AJ336" t="s">
        <v>445</v>
      </c>
    </row>
    <row r="337" spans="1:36" ht="15" x14ac:dyDescent="0.25">
      <c r="A337">
        <v>6.4</v>
      </c>
      <c r="B337">
        <v>4.25</v>
      </c>
      <c r="C337">
        <v>1.56</v>
      </c>
      <c r="D337" s="43">
        <f t="shared" si="81"/>
        <v>3.2569758672699844E-2</v>
      </c>
      <c r="E337" s="44">
        <f>IF(OR($A337="",$B337="",$C337=""),"",A337*'MPTO_working_3-way'!$I336)</f>
        <v>6.6084464555052795</v>
      </c>
      <c r="F337" s="45">
        <f>IF(OR($A337="",$B337="",$C337=""),"",B337*'MPTO_working_3-way'!$I336)</f>
        <v>4.3884214743589745</v>
      </c>
      <c r="G337" s="46">
        <f>IF(OR($A337="",$B337="",$C337=""),"",C337*'MPTO_working_3-way'!$I336)</f>
        <v>1.6108088235294118</v>
      </c>
      <c r="H337" s="44">
        <f>IF(OR($A337="",$B337="",$C337=""),"",'MPTO_working_3-way'!E336)</f>
        <v>6.8778906418845915</v>
      </c>
      <c r="I337" s="45">
        <f>IF(OR($A337="",$B337="",$C337=""),"",'MPTO_working_3-way'!F336)</f>
        <v>4.4555827791389575</v>
      </c>
      <c r="J337" s="46">
        <f>IF(OR($A337="",$B337="",$C337=""),"",'MPTO_working_3-way'!G336)</f>
        <v>1.5868757635443416</v>
      </c>
      <c r="K337" s="44">
        <f>IF(OR($A337="",$B337="",$C337=""),"",'OddsRatio_working_3-way'!H336)</f>
        <v>6.7368951284802856</v>
      </c>
      <c r="L337" s="45">
        <f>IF(OR($A337="",$B337="",$C337=""),"",'OddsRatio_working_3-way'!I336)</f>
        <v>4.4527609569557276</v>
      </c>
      <c r="M337" s="46">
        <f>IF(OR($A337="",$B337="",$C337=""),"",'OddsRatio_working_3-way'!J336)</f>
        <v>1.5949372725831408</v>
      </c>
      <c r="N337" s="47">
        <f t="shared" si="82"/>
        <v>15.132149541242523</v>
      </c>
      <c r="O337" s="48">
        <f t="shared" si="83"/>
        <v>22.787236956224039</v>
      </c>
      <c r="P337" s="48">
        <f t="shared" si="84"/>
        <v>62.080613502533431</v>
      </c>
      <c r="Q337" t="s">
        <v>379</v>
      </c>
      <c r="R337" t="s">
        <v>374</v>
      </c>
      <c r="S337" t="s">
        <v>469</v>
      </c>
      <c r="T337" s="50">
        <v>100</v>
      </c>
      <c r="U337" s="50">
        <f t="shared" si="85"/>
        <v>84.375</v>
      </c>
      <c r="V337" s="50">
        <f t="shared" si="86"/>
        <v>76.470588235294116</v>
      </c>
      <c r="W337" s="50">
        <f t="shared" si="87"/>
        <v>35.897435897435898</v>
      </c>
      <c r="X337" s="50">
        <f t="shared" si="88"/>
        <v>87.631975867269986</v>
      </c>
      <c r="Y337" s="50">
        <f t="shared" si="89"/>
        <v>79.727564102564102</v>
      </c>
      <c r="Z337" s="50">
        <f t="shared" si="90"/>
        <v>39.154411764705884</v>
      </c>
      <c r="AA337" s="50">
        <f t="shared" si="91"/>
        <v>-3.2569758672699862</v>
      </c>
      <c r="AB337" s="50">
        <f t="shared" si="92"/>
        <v>-3.2569758672699862</v>
      </c>
      <c r="AC337" s="50">
        <f t="shared" si="93"/>
        <v>-3.2569758672699862</v>
      </c>
      <c r="AF337">
        <v>1.87</v>
      </c>
      <c r="AG337">
        <v>2.02</v>
      </c>
      <c r="AH337" s="73" t="s">
        <v>475</v>
      </c>
      <c r="AJ337" t="s">
        <v>459</v>
      </c>
    </row>
    <row r="338" spans="1:36" ht="15" x14ac:dyDescent="0.25">
      <c r="A338">
        <v>3.99</v>
      </c>
      <c r="B338">
        <v>3.3</v>
      </c>
      <c r="C338">
        <v>2.13</v>
      </c>
      <c r="D338" s="43">
        <f t="shared" si="81"/>
        <v>2.3140437521460555E-2</v>
      </c>
      <c r="E338" s="44">
        <f>IF(OR($A338="",$B338="",$C338=""),"",A338*'MPTO_working_3-way'!$I337)</f>
        <v>4.0823303457106279</v>
      </c>
      <c r="F338" s="45">
        <f>IF(OR($A338="",$B338="",$C338=""),"",B338*'MPTO_working_3-way'!$I337)</f>
        <v>3.3763634438208197</v>
      </c>
      <c r="G338" s="46">
        <f>IF(OR($A338="",$B338="",$C338=""),"",C338*'MPTO_working_3-way'!$I337)</f>
        <v>2.1792891319207111</v>
      </c>
      <c r="H338" s="44">
        <f>IF(OR($A338="",$B338="",$C338=""),"",'MPTO_working_3-way'!E337)</f>
        <v>4.1166987392608192</v>
      </c>
      <c r="I338" s="45">
        <f>IF(OR($A338="",$B338="",$C338=""),"",'MPTO_working_3-way'!F337)</f>
        <v>3.3861938068451418</v>
      </c>
      <c r="J338" s="46">
        <f>IF(OR($A338="",$B338="",$C338=""),"",'MPTO_working_3-way'!G337)</f>
        <v>2.165579850308903</v>
      </c>
      <c r="K338" s="44">
        <f>IF(OR($A338="",$B338="",$C338=""),"",'OddsRatio_working_3-way'!H337)</f>
        <v>4.0992887344334168</v>
      </c>
      <c r="L338" s="45">
        <f>IF(OR($A338="",$B338="",$C338=""),"",'OddsRatio_working_3-way'!I337)</f>
        <v>3.3840682572564735</v>
      </c>
      <c r="M338" s="46">
        <f>IF(OR($A338="",$B338="",$C338=""),"",'OddsRatio_working_3-way'!J337)</f>
        <v>2.171303100304268</v>
      </c>
      <c r="N338" s="47">
        <f t="shared" si="82"/>
        <v>24.49581281560706</v>
      </c>
      <c r="O338" s="48">
        <f t="shared" si="83"/>
        <v>29.617664586143082</v>
      </c>
      <c r="P338" s="48">
        <f t="shared" si="84"/>
        <v>45.886522598249847</v>
      </c>
      <c r="Q338" t="s">
        <v>112</v>
      </c>
      <c r="R338" t="s">
        <v>176</v>
      </c>
      <c r="S338" t="s">
        <v>469</v>
      </c>
      <c r="T338" s="50">
        <v>100</v>
      </c>
      <c r="U338" s="50">
        <f t="shared" si="85"/>
        <v>74.937343358395992</v>
      </c>
      <c r="V338" s="50">
        <f t="shared" si="86"/>
        <v>69.696969696969703</v>
      </c>
      <c r="W338" s="50">
        <f t="shared" si="87"/>
        <v>53.051643192488264</v>
      </c>
      <c r="X338" s="50">
        <f t="shared" si="88"/>
        <v>77.251387110542041</v>
      </c>
      <c r="Y338" s="50">
        <f t="shared" si="89"/>
        <v>72.011013449115751</v>
      </c>
      <c r="Z338" s="50">
        <f t="shared" si="90"/>
        <v>55.365686944634305</v>
      </c>
      <c r="AA338" s="50">
        <f t="shared" si="91"/>
        <v>-2.3140437521460484</v>
      </c>
      <c r="AB338" s="50">
        <f t="shared" si="92"/>
        <v>-2.3140437521460484</v>
      </c>
      <c r="AC338" s="50">
        <f t="shared" si="93"/>
        <v>-2.3140437521460413</v>
      </c>
      <c r="AF338">
        <v>2.73</v>
      </c>
      <c r="AG338">
        <v>1.51</v>
      </c>
      <c r="AH338" s="73" t="s">
        <v>484</v>
      </c>
      <c r="AJ338" t="s">
        <v>446</v>
      </c>
    </row>
    <row r="339" spans="1:36" ht="15" x14ac:dyDescent="0.25">
      <c r="A339">
        <v>1.45</v>
      </c>
      <c r="B339">
        <v>4.87</v>
      </c>
      <c r="C339">
        <v>7.71</v>
      </c>
      <c r="D339" s="43">
        <f t="shared" si="81"/>
        <v>2.469566757062025E-2</v>
      </c>
      <c r="E339" s="44">
        <f>IF(OR($A339="",$B339="",$C339=""),"",A339*'MPTO_working_3-way'!$I338)</f>
        <v>1.4858087179773993</v>
      </c>
      <c r="F339" s="45">
        <f>IF(OR($A339="",$B339="",$C339=""),"",B339*'MPTO_working_3-way'!$I338)</f>
        <v>4.990267901068921</v>
      </c>
      <c r="G339" s="46">
        <f>IF(OR($A339="",$B339="",$C339=""),"",C339*'MPTO_working_3-way'!$I338)</f>
        <v>7.9004035969694817</v>
      </c>
      <c r="H339" s="44">
        <f>IF(OR($A339="",$B339="",$C339=""),"",'MPTO_working_3-way'!E338)</f>
        <v>1.467516629706771</v>
      </c>
      <c r="I339" s="45">
        <f>IF(OR($A339="",$B339="",$C339=""),"",'MPTO_working_3-way'!F338)</f>
        <v>5.0733885993850079</v>
      </c>
      <c r="J339" s="46">
        <f>IF(OR($A339="",$B339="",$C339=""),"",'MPTO_working_3-way'!G338)</f>
        <v>8.2324991500741049</v>
      </c>
      <c r="K339" s="44">
        <f>IF(OR($A339="",$B339="",$C339=""),"",'OddsRatio_working_3-way'!H338)</f>
        <v>1.4733793665257275</v>
      </c>
      <c r="L339" s="45">
        <f>IF(OR($A339="",$B339="",$C339=""),"",'OddsRatio_working_3-way'!I338)</f>
        <v>5.0710625521212576</v>
      </c>
      <c r="M339" s="46">
        <f>IF(OR($A339="",$B339="",$C339=""),"",'OddsRatio_working_3-way'!J338)</f>
        <v>8.0586123319725171</v>
      </c>
      <c r="N339" s="47">
        <f t="shared" si="82"/>
        <v>67.303414490748125</v>
      </c>
      <c r="O339" s="48">
        <f t="shared" si="83"/>
        <v>20.039004314493795</v>
      </c>
      <c r="P339" s="48">
        <f t="shared" si="84"/>
        <v>12.65758119475808</v>
      </c>
      <c r="Q339" t="s">
        <v>178</v>
      </c>
      <c r="R339" t="s">
        <v>54</v>
      </c>
      <c r="S339" t="s">
        <v>469</v>
      </c>
      <c r="T339" s="50">
        <v>100</v>
      </c>
      <c r="U339" s="50">
        <f t="shared" si="85"/>
        <v>31.03448275862069</v>
      </c>
      <c r="V339" s="50">
        <f t="shared" si="86"/>
        <v>79.466119096509232</v>
      </c>
      <c r="W339" s="50">
        <f t="shared" si="87"/>
        <v>87.029831387808045</v>
      </c>
      <c r="X339" s="50">
        <f t="shared" si="88"/>
        <v>33.504049515682723</v>
      </c>
      <c r="Y339" s="50">
        <f t="shared" si="89"/>
        <v>81.935685853571272</v>
      </c>
      <c r="Z339" s="50">
        <f t="shared" si="90"/>
        <v>89.499398144870071</v>
      </c>
      <c r="AA339" s="50">
        <f t="shared" si="91"/>
        <v>-2.469566757062033</v>
      </c>
      <c r="AB339" s="50">
        <f t="shared" si="92"/>
        <v>-2.4695667570620401</v>
      </c>
      <c r="AC339" s="50">
        <f t="shared" si="93"/>
        <v>-2.4695667570620259</v>
      </c>
      <c r="AF339">
        <v>1.64</v>
      </c>
      <c r="AG339">
        <v>2.39</v>
      </c>
      <c r="AH339" s="73" t="s">
        <v>480</v>
      </c>
      <c r="AJ339" t="s">
        <v>446</v>
      </c>
    </row>
    <row r="340" spans="1:36" ht="15" x14ac:dyDescent="0.25">
      <c r="A340">
        <v>2.38</v>
      </c>
      <c r="B340">
        <v>3.2</v>
      </c>
      <c r="C340">
        <v>3.45</v>
      </c>
      <c r="D340" s="43">
        <f t="shared" si="81"/>
        <v>2.2523139690658889E-2</v>
      </c>
      <c r="E340" s="44">
        <f>IF(OR($A340="",$B340="",$C340=""),"",A340*'MPTO_working_3-way'!$I339)</f>
        <v>2.4336050724637679</v>
      </c>
      <c r="F340" s="45">
        <f>IF(OR($A340="",$B340="",$C340=""),"",B340*'MPTO_working_3-way'!$I339)</f>
        <v>3.2720740470101086</v>
      </c>
      <c r="G340" s="46">
        <f>IF(OR($A340="",$B340="",$C340=""),"",C340*'MPTO_working_3-way'!$I339)</f>
        <v>3.5277048319327733</v>
      </c>
      <c r="H340" s="44">
        <f>IF(OR($A340="",$B340="",$C340=""),"",'MPTO_working_3-way'!E339)</f>
        <v>2.4233003978086702</v>
      </c>
      <c r="I340" s="45">
        <f>IF(OR($A340="",$B340="",$C340=""),"",'MPTO_working_3-way'!F339)</f>
        <v>3.2787714423572871</v>
      </c>
      <c r="J340" s="46">
        <f>IF(OR($A340="",$B340="",$C340=""),"",'MPTO_working_3-way'!G339)</f>
        <v>3.5417366846092331</v>
      </c>
      <c r="K340" s="44">
        <f>IF(OR($A340="",$B340="",$C340=""),"",'OddsRatio_working_3-way'!H339)</f>
        <v>2.4278508276624815</v>
      </c>
      <c r="L340" s="45">
        <f>IF(OR($A340="",$B340="",$C340=""),"",'OddsRatio_working_3-way'!I339)</f>
        <v>3.2762839281575791</v>
      </c>
      <c r="M340" s="46">
        <f>IF(OR($A340="",$B340="",$C340=""),"",'OddsRatio_working_3-way'!J339)</f>
        <v>3.534952556357303</v>
      </c>
      <c r="N340" s="47">
        <f t="shared" si="82"/>
        <v>41.091301596754384</v>
      </c>
      <c r="O340" s="48">
        <f t="shared" si="83"/>
        <v>30.561655562586072</v>
      </c>
      <c r="P340" s="48">
        <f t="shared" si="84"/>
        <v>28.34704284065954</v>
      </c>
      <c r="Q340" t="s">
        <v>153</v>
      </c>
      <c r="R340" t="s">
        <v>111</v>
      </c>
      <c r="S340" t="s">
        <v>469</v>
      </c>
      <c r="T340" s="50">
        <v>100</v>
      </c>
      <c r="U340" s="50">
        <f t="shared" si="85"/>
        <v>57.983193277310924</v>
      </c>
      <c r="V340" s="50">
        <f t="shared" si="86"/>
        <v>68.75</v>
      </c>
      <c r="W340" s="50">
        <f t="shared" si="87"/>
        <v>71.014492753623188</v>
      </c>
      <c r="X340" s="50">
        <f t="shared" si="88"/>
        <v>60.235507246376805</v>
      </c>
      <c r="Y340" s="50">
        <f t="shared" si="89"/>
        <v>71.002313969065895</v>
      </c>
      <c r="Z340" s="50">
        <f t="shared" si="90"/>
        <v>73.266806722689083</v>
      </c>
      <c r="AA340" s="50">
        <f t="shared" si="91"/>
        <v>-2.2523139690658809</v>
      </c>
      <c r="AB340" s="50">
        <f t="shared" si="92"/>
        <v>-2.2523139690658951</v>
      </c>
      <c r="AC340" s="50">
        <f t="shared" si="93"/>
        <v>-2.2523139690658951</v>
      </c>
      <c r="AF340">
        <v>2.04</v>
      </c>
      <c r="AG340">
        <v>1.88</v>
      </c>
      <c r="AH340" s="73" t="s">
        <v>484</v>
      </c>
      <c r="AJ340" t="s">
        <v>446</v>
      </c>
    </row>
    <row r="341" spans="1:36" ht="15" x14ac:dyDescent="0.25">
      <c r="A341">
        <v>1.99</v>
      </c>
      <c r="B341">
        <v>3.41</v>
      </c>
      <c r="C341">
        <v>4.37</v>
      </c>
      <c r="D341" s="43">
        <f t="shared" si="81"/>
        <v>2.4600646723959674E-2</v>
      </c>
      <c r="E341" s="44">
        <f>IF(OR($A341="",$B341="",$C341=""),"",A341*'MPTO_working_3-way'!$I340)</f>
        <v>2.0389552869806797</v>
      </c>
      <c r="F341" s="45">
        <f>IF(OR($A341="",$B341="",$C341=""),"",B341*'MPTO_working_3-way'!$I340)</f>
        <v>3.4938882053287026</v>
      </c>
      <c r="G341" s="46">
        <f>IF(OR($A341="",$B341="",$C341=""),"",C341*'MPTO_working_3-way'!$I340)</f>
        <v>4.4775048261837043</v>
      </c>
      <c r="H341" s="44">
        <f>IF(OR($A341="",$B341="",$C341=""),"",'MPTO_working_3-way'!E340)</f>
        <v>2.0230123839404244</v>
      </c>
      <c r="I341" s="45">
        <f>IF(OR($A341="",$B341="",$C341=""),"",'MPTO_working_3-way'!F340)</f>
        <v>3.5080959580128579</v>
      </c>
      <c r="J341" s="46">
        <f>IF(OR($A341="",$B341="",$C341=""),"",'MPTO_working_3-way'!G340)</f>
        <v>4.5324189712313148</v>
      </c>
      <c r="K341" s="44">
        <f>IF(OR($A341="",$B341="",$C341=""),"",'OddsRatio_working_3-way'!H340)</f>
        <v>2.0294129243049981</v>
      </c>
      <c r="L341" s="45">
        <f>IF(OR($A341="",$B341="",$C341=""),"",'OddsRatio_working_3-way'!I340)</f>
        <v>3.5059445935101476</v>
      </c>
      <c r="M341" s="46">
        <f>IF(OR($A341="",$B341="",$C341=""),"",'OddsRatio_working_3-way'!J340)</f>
        <v>4.5041631867755996</v>
      </c>
      <c r="N341" s="47">
        <f t="shared" si="82"/>
        <v>49.044724344142793</v>
      </c>
      <c r="O341" s="48">
        <f t="shared" si="83"/>
        <v>28.621408048341397</v>
      </c>
      <c r="P341" s="48">
        <f t="shared" si="84"/>
        <v>22.333867607515824</v>
      </c>
      <c r="Q341" t="s">
        <v>113</v>
      </c>
      <c r="R341" t="s">
        <v>110</v>
      </c>
      <c r="S341" t="s">
        <v>469</v>
      </c>
      <c r="T341" s="50">
        <v>100</v>
      </c>
      <c r="U341" s="50">
        <f t="shared" si="85"/>
        <v>49.748743718592962</v>
      </c>
      <c r="V341" s="50">
        <f t="shared" si="86"/>
        <v>70.674486803519059</v>
      </c>
      <c r="W341" s="50">
        <f t="shared" si="87"/>
        <v>77.116704805491992</v>
      </c>
      <c r="X341" s="50">
        <f t="shared" si="88"/>
        <v>52.208808390988935</v>
      </c>
      <c r="Y341" s="50">
        <f t="shared" si="89"/>
        <v>73.134551475915032</v>
      </c>
      <c r="Z341" s="50">
        <f t="shared" si="90"/>
        <v>79.576769477887964</v>
      </c>
      <c r="AA341" s="50">
        <f t="shared" si="91"/>
        <v>-2.4600646723959727</v>
      </c>
      <c r="AB341" s="50">
        <f t="shared" si="92"/>
        <v>-2.4600646723959727</v>
      </c>
      <c r="AC341" s="50">
        <f t="shared" si="93"/>
        <v>-2.4600646723959727</v>
      </c>
      <c r="AF341">
        <v>1.89</v>
      </c>
      <c r="AG341">
        <v>2.0099999999999998</v>
      </c>
      <c r="AH341" s="73" t="s">
        <v>475</v>
      </c>
      <c r="AJ341" t="s">
        <v>446</v>
      </c>
    </row>
    <row r="342" spans="1:36" ht="15" x14ac:dyDescent="0.25">
      <c r="A342">
        <v>2.86</v>
      </c>
      <c r="B342">
        <v>2.89</v>
      </c>
      <c r="C342">
        <v>2.97</v>
      </c>
      <c r="D342" s="43">
        <f t="shared" si="81"/>
        <v>3.2371447596361014E-2</v>
      </c>
      <c r="E342" s="44">
        <f>IF(OR($A342="",$B342="",$C342=""),"",A342*'MPTO_working_3-way'!$I341)</f>
        <v>2.9525823401255922</v>
      </c>
      <c r="F342" s="45">
        <f>IF(OR($A342="",$B342="",$C342=""),"",B342*'MPTO_working_3-way'!$I341)</f>
        <v>2.9835534835534836</v>
      </c>
      <c r="G342" s="46">
        <f>IF(OR($A342="",$B342="",$C342=""),"",C342*'MPTO_working_3-way'!$I341)</f>
        <v>3.0661431993611923</v>
      </c>
      <c r="H342" s="44">
        <f>IF(OR($A342="",$B342="",$C342=""),"",'MPTO_working_3-way'!E341)</f>
        <v>2.9510723961037755</v>
      </c>
      <c r="I342" s="45">
        <f>IF(OR($A342="",$B342="",$C342=""),"",'MPTO_working_3-way'!F341)</f>
        <v>2.9830240986509282</v>
      </c>
      <c r="J342" s="46">
        <f>IF(OR($A342="",$B342="",$C342=""),"",'MPTO_working_3-way'!G341)</f>
        <v>3.0683331209858298</v>
      </c>
      <c r="K342" s="44">
        <f>IF(OR($A342="",$B342="",$C342=""),"",'OddsRatio_working_3-way'!H341)</f>
        <v>2.9518145237741935</v>
      </c>
      <c r="L342" s="45">
        <f>IF(OR($A342="",$B342="",$C342=""),"",'OddsRatio_working_3-way'!I341)</f>
        <v>2.9832954031899064</v>
      </c>
      <c r="M342" s="46">
        <f>IF(OR($A342="",$B342="",$C342=""),"",'OddsRatio_working_3-way'!J341)</f>
        <v>3.0672444149651414</v>
      </c>
      <c r="N342" s="47">
        <f t="shared" si="82"/>
        <v>33.868657493814844</v>
      </c>
      <c r="O342" s="48">
        <f t="shared" si="83"/>
        <v>33.51707973436347</v>
      </c>
      <c r="P342" s="48">
        <f t="shared" si="84"/>
        <v>32.614262771821693</v>
      </c>
      <c r="Q342" t="s">
        <v>152</v>
      </c>
      <c r="R342" t="s">
        <v>115</v>
      </c>
      <c r="S342" t="s">
        <v>469</v>
      </c>
      <c r="T342" s="50">
        <v>100</v>
      </c>
      <c r="U342" s="50">
        <f t="shared" si="85"/>
        <v>65.03496503496504</v>
      </c>
      <c r="V342" s="50">
        <f t="shared" si="86"/>
        <v>65.397923875432525</v>
      </c>
      <c r="W342" s="50">
        <f t="shared" si="87"/>
        <v>66.329966329966325</v>
      </c>
      <c r="X342" s="50">
        <f t="shared" si="88"/>
        <v>68.27210979460115</v>
      </c>
      <c r="Y342" s="50">
        <f t="shared" si="89"/>
        <v>68.635068635068635</v>
      </c>
      <c r="Z342" s="50">
        <f t="shared" si="90"/>
        <v>69.567111089602435</v>
      </c>
      <c r="AA342" s="50">
        <f t="shared" si="91"/>
        <v>-3.2371447596361094</v>
      </c>
      <c r="AB342" s="50">
        <f t="shared" si="92"/>
        <v>-3.2371447596361094</v>
      </c>
      <c r="AC342" s="50">
        <f t="shared" si="93"/>
        <v>-3.2371447596361094</v>
      </c>
      <c r="AF342">
        <v>2.5099999999999998</v>
      </c>
      <c r="AG342">
        <v>1.56</v>
      </c>
      <c r="AH342" s="73" t="s">
        <v>475</v>
      </c>
      <c r="AJ342" t="s">
        <v>447</v>
      </c>
    </row>
    <row r="343" spans="1:36" ht="15" x14ac:dyDescent="0.25">
      <c r="A343">
        <v>1.84</v>
      </c>
      <c r="B343">
        <v>3.65</v>
      </c>
      <c r="C343">
        <v>4.58</v>
      </c>
      <c r="D343" s="43">
        <f t="shared" si="81"/>
        <v>3.5791474963003056E-2</v>
      </c>
      <c r="E343" s="44">
        <f>IF(OR($A343="",$B343="",$C343=""),"",A343*'MPTO_working_3-way'!$I342)</f>
        <v>1.9058563139319258</v>
      </c>
      <c r="F343" s="45">
        <f>IF(OR($A343="",$B343="",$C343=""),"",B343*'MPTO_working_3-way'!$I342)</f>
        <v>3.7806388836149609</v>
      </c>
      <c r="G343" s="46">
        <f>IF(OR($A343="",$B343="",$C343=""),"",C343*'MPTO_working_3-way'!$I342)</f>
        <v>4.743924955330554</v>
      </c>
      <c r="H343" s="44">
        <f>IF(OR($A343="",$B343="",$C343=""),"",'MPTO_working_3-way'!E342)</f>
        <v>1.8812984606752936</v>
      </c>
      <c r="I343" s="45">
        <f>IF(OR($A343="",$B343="",$C343=""),"",'MPTO_working_3-way'!F342)</f>
        <v>3.8161805209779045</v>
      </c>
      <c r="J343" s="46">
        <f>IF(OR($A343="",$B343="",$C343=""),"",'MPTO_working_3-way'!G342)</f>
        <v>4.8447237056808712</v>
      </c>
      <c r="K343" s="44">
        <f>IF(OR($A343="",$B343="",$C343=""),"",'OddsRatio_working_3-way'!H342)</f>
        <v>1.8905229801215062</v>
      </c>
      <c r="L343" s="45">
        <f>IF(OR($A343="",$B343="",$C343=""),"",'OddsRatio_working_3-way'!I342)</f>
        <v>3.8093879730023712</v>
      </c>
      <c r="M343" s="46">
        <f>IF(OR($A343="",$B343="",$C343=""),"",'OddsRatio_working_3-way'!J342)</f>
        <v>4.7953241295654667</v>
      </c>
      <c r="N343" s="47">
        <f t="shared" si="82"/>
        <v>52.469852668847018</v>
      </c>
      <c r="O343" s="48">
        <f t="shared" si="83"/>
        <v>26.450555865939325</v>
      </c>
      <c r="P343" s="48">
        <f t="shared" si="84"/>
        <v>21.07959146521365</v>
      </c>
      <c r="Q343" t="s">
        <v>161</v>
      </c>
      <c r="R343" t="s">
        <v>119</v>
      </c>
      <c r="S343" t="s">
        <v>469</v>
      </c>
      <c r="T343" s="50">
        <v>100</v>
      </c>
      <c r="U343" s="50">
        <f t="shared" si="85"/>
        <v>45.652173913043477</v>
      </c>
      <c r="V343" s="50">
        <f t="shared" si="86"/>
        <v>72.602739726027394</v>
      </c>
      <c r="W343" s="50">
        <f t="shared" si="87"/>
        <v>78.165938864628828</v>
      </c>
      <c r="X343" s="50">
        <f t="shared" si="88"/>
        <v>49.231321409343778</v>
      </c>
      <c r="Y343" s="50">
        <f t="shared" si="89"/>
        <v>76.181887222327703</v>
      </c>
      <c r="Z343" s="50">
        <f t="shared" si="90"/>
        <v>81.745086360929122</v>
      </c>
      <c r="AA343" s="50">
        <f t="shared" si="91"/>
        <v>-3.5791474963003012</v>
      </c>
      <c r="AB343" s="50">
        <f t="shared" si="92"/>
        <v>-3.5791474963003083</v>
      </c>
      <c r="AC343" s="50">
        <f t="shared" si="93"/>
        <v>-3.5791474963002941</v>
      </c>
      <c r="AF343">
        <v>2.3199999999999998</v>
      </c>
      <c r="AG343">
        <v>1.65</v>
      </c>
      <c r="AH343" s="73" t="s">
        <v>471</v>
      </c>
      <c r="AJ343" t="s">
        <v>447</v>
      </c>
    </row>
    <row r="344" spans="1:36" ht="15" x14ac:dyDescent="0.25">
      <c r="A344">
        <v>2.0299999999999998</v>
      </c>
      <c r="B344">
        <v>3.2</v>
      </c>
      <c r="C344">
        <v>4.3499999999999996</v>
      </c>
      <c r="D344" s="43">
        <f t="shared" si="81"/>
        <v>3.4995894909688019E-2</v>
      </c>
      <c r="E344" s="44">
        <f>IF(OR($A344="",$B344="",$C344=""),"",A344*'MPTO_working_3-way'!$I343)</f>
        <v>2.1010416666666667</v>
      </c>
      <c r="F344" s="45">
        <f>IF(OR($A344="",$B344="",$C344=""),"",B344*'MPTO_working_3-way'!$I343)</f>
        <v>3.3119868637110019</v>
      </c>
      <c r="G344" s="46">
        <f>IF(OR($A344="",$B344="",$C344=""),"",C344*'MPTO_working_3-way'!$I343)</f>
        <v>4.5022321428571423</v>
      </c>
      <c r="H344" s="44">
        <f>IF(OR($A344="",$B344="",$C344=""),"",'MPTO_working_3-way'!E343)</f>
        <v>2.07923749911089</v>
      </c>
      <c r="I344" s="45">
        <f>IF(OR($A344="",$B344="",$C344=""),"",'MPTO_working_3-way'!F343)</f>
        <v>3.3240846031385041</v>
      </c>
      <c r="J344" s="46">
        <f>IF(OR($A344="",$B344="",$C344=""),"",'MPTO_working_3-way'!G343)</f>
        <v>4.582536447719078</v>
      </c>
      <c r="K344" s="44">
        <f>IF(OR($A344="",$B344="",$C344=""),"",'OddsRatio_working_3-way'!H343)</f>
        <v>2.0881901524778486</v>
      </c>
      <c r="L344" s="45">
        <f>IF(OR($A344="",$B344="",$C344=""),"",'OddsRatio_working_3-way'!I343)</f>
        <v>3.3242896460691913</v>
      </c>
      <c r="M344" s="46">
        <f>IF(OR($A344="",$B344="",$C344=""),"",'OddsRatio_working_3-way'!J343)</f>
        <v>4.5392592337871767</v>
      </c>
      <c r="N344" s="47">
        <f t="shared" si="82"/>
        <v>47.595438770451167</v>
      </c>
      <c r="O344" s="48">
        <f t="shared" si="83"/>
        <v>30.193356470004957</v>
      </c>
      <c r="P344" s="48">
        <f t="shared" si="84"/>
        <v>22.211204759543879</v>
      </c>
      <c r="Q344" t="s">
        <v>121</v>
      </c>
      <c r="R344" t="s">
        <v>237</v>
      </c>
      <c r="S344" t="s">
        <v>469</v>
      </c>
      <c r="T344" s="50">
        <v>100</v>
      </c>
      <c r="U344" s="50">
        <f t="shared" si="85"/>
        <v>50.73891625615763</v>
      </c>
      <c r="V344" s="50">
        <f t="shared" si="86"/>
        <v>68.75</v>
      </c>
      <c r="W344" s="50">
        <f t="shared" si="87"/>
        <v>77.011494252873561</v>
      </c>
      <c r="X344" s="50">
        <f t="shared" si="88"/>
        <v>54.238505747126439</v>
      </c>
      <c r="Y344" s="50">
        <f t="shared" si="89"/>
        <v>72.249589490968816</v>
      </c>
      <c r="Z344" s="50">
        <f t="shared" si="90"/>
        <v>80.511083743842377</v>
      </c>
      <c r="AA344" s="50">
        <f t="shared" si="91"/>
        <v>-3.499589490968809</v>
      </c>
      <c r="AB344" s="50">
        <f t="shared" si="92"/>
        <v>-3.4995894909688161</v>
      </c>
      <c r="AC344" s="50">
        <f t="shared" si="93"/>
        <v>-3.4995894909688161</v>
      </c>
      <c r="AF344">
        <v>2.87</v>
      </c>
      <c r="AG344">
        <v>1.44</v>
      </c>
      <c r="AH344" s="73" t="s">
        <v>474</v>
      </c>
      <c r="AJ344" t="s">
        <v>447</v>
      </c>
    </row>
    <row r="345" spans="1:36" ht="15" x14ac:dyDescent="0.25">
      <c r="A345">
        <v>1.64</v>
      </c>
      <c r="B345">
        <v>3.42</v>
      </c>
      <c r="C345">
        <v>7.41</v>
      </c>
      <c r="D345" s="43">
        <f t="shared" si="81"/>
        <v>3.7106524911402872E-2</v>
      </c>
      <c r="E345" s="44">
        <f>IF(OR($A345="",$B345="",$C345=""),"",A345*'MPTO_working_3-way'!$I344)</f>
        <v>1.7008547008547006</v>
      </c>
      <c r="F345" s="45">
        <f>IF(OR($A345="",$B345="",$C345=""),"",B345*'MPTO_working_3-way'!$I344)</f>
        <v>3.5469043151969979</v>
      </c>
      <c r="G345" s="46">
        <f>IF(OR($A345="",$B345="",$C345=""),"",C345*'MPTO_working_3-way'!$I344)</f>
        <v>7.6849593495934956</v>
      </c>
      <c r="H345" s="44">
        <f>IF(OR($A345="",$B345="",$C345=""),"",'MPTO_working_3-way'!E344)</f>
        <v>1.6739560311736652</v>
      </c>
      <c r="I345" s="45">
        <f>IF(OR($A345="",$B345="",$C345=""),"",'MPTO_working_3-way'!F344)</f>
        <v>3.5710610176575068</v>
      </c>
      <c r="J345" s="46">
        <f>IF(OR($A345="",$B345="",$C345=""),"",'MPTO_working_3-way'!G344)</f>
        <v>8.1576764723432174</v>
      </c>
      <c r="K345" s="44">
        <f>IF(OR($A345="",$B345="",$C345=""),"",'OddsRatio_working_3-way'!H344)</f>
        <v>1.6840428768267215</v>
      </c>
      <c r="L345" s="45">
        <f>IF(OR($A345="",$B345="",$C345=""),"",'OddsRatio_working_3-way'!I344)</f>
        <v>3.5865371280010385</v>
      </c>
      <c r="M345" s="46">
        <f>IF(OR($A345="",$B345="",$C345=""),"",'OddsRatio_working_3-way'!J344)</f>
        <v>7.8511169382176274</v>
      </c>
      <c r="N345" s="47">
        <f t="shared" si="82"/>
        <v>58.793969849246238</v>
      </c>
      <c r="O345" s="48">
        <f t="shared" si="83"/>
        <v>28.193599576831531</v>
      </c>
      <c r="P345" s="48">
        <f t="shared" si="84"/>
        <v>13.012430573922243</v>
      </c>
      <c r="Q345" t="s">
        <v>151</v>
      </c>
      <c r="R345" t="s">
        <v>156</v>
      </c>
      <c r="S345" t="s">
        <v>469</v>
      </c>
      <c r="T345" s="50">
        <v>100</v>
      </c>
      <c r="U345" s="50">
        <f t="shared" si="85"/>
        <v>39.024390243902438</v>
      </c>
      <c r="V345" s="50">
        <f t="shared" si="86"/>
        <v>70.760233918128648</v>
      </c>
      <c r="W345" s="50">
        <f t="shared" si="87"/>
        <v>86.504723346828612</v>
      </c>
      <c r="X345" s="50">
        <f t="shared" si="88"/>
        <v>42.735042735042732</v>
      </c>
      <c r="Y345" s="50">
        <f t="shared" si="89"/>
        <v>74.470886409268957</v>
      </c>
      <c r="Z345" s="50">
        <f t="shared" si="90"/>
        <v>90.215375837968907</v>
      </c>
      <c r="AA345" s="50">
        <f t="shared" si="91"/>
        <v>-3.7106524911402943</v>
      </c>
      <c r="AB345" s="50">
        <f t="shared" si="92"/>
        <v>-3.7106524911403085</v>
      </c>
      <c r="AC345" s="50">
        <f t="shared" si="93"/>
        <v>-3.7106524911402943</v>
      </c>
      <c r="AF345">
        <v>2.5499999999999998</v>
      </c>
      <c r="AG345">
        <v>1.55</v>
      </c>
      <c r="AH345" s="73" t="s">
        <v>471</v>
      </c>
      <c r="AJ345" t="s">
        <v>447</v>
      </c>
    </row>
    <row r="346" spans="1:36" ht="15" x14ac:dyDescent="0.25">
      <c r="A346">
        <v>2</v>
      </c>
      <c r="B346">
        <v>3.09</v>
      </c>
      <c r="C346">
        <v>4.72</v>
      </c>
      <c r="D346" s="43">
        <f t="shared" si="81"/>
        <v>3.5489002248916712E-2</v>
      </c>
      <c r="E346" s="44">
        <f>IF(OR($A346="",$B346="",$C346=""),"",A346*'MPTO_working_3-way'!$I345)</f>
        <v>2.0709780044978334</v>
      </c>
      <c r="F346" s="45">
        <f>IF(OR($A346="",$B346="",$C346=""),"",B346*'MPTO_working_3-way'!$I345)</f>
        <v>3.1996610169491526</v>
      </c>
      <c r="G346" s="46">
        <f>IF(OR($A346="",$B346="",$C346=""),"",C346*'MPTO_working_3-way'!$I345)</f>
        <v>4.8875080906148867</v>
      </c>
      <c r="H346" s="44">
        <f>IF(OR($A346="",$B346="",$C346=""),"",'MPTO_working_3-way'!E345)</f>
        <v>2.04846532706605</v>
      </c>
      <c r="I346" s="45">
        <f>IF(OR($A346="",$B346="",$C346=""),"",'MPTO_working_3-way'!F345)</f>
        <v>3.2072362634140621</v>
      </c>
      <c r="J346" s="46">
        <f>IF(OR($A346="",$B346="",$C346=""),"",'MPTO_working_3-way'!G345)</f>
        <v>4.9991316667428363</v>
      </c>
      <c r="K346" s="44">
        <f>IF(OR($A346="",$B346="",$C346=""),"",'OddsRatio_working_3-way'!H345)</f>
        <v>2.0578644509872603</v>
      </c>
      <c r="L346" s="45">
        <f>IF(OR($A346="",$B346="",$C346=""),"",'OddsRatio_working_3-way'!I345)</f>
        <v>3.2109367025633735</v>
      </c>
      <c r="M346" s="46">
        <f>IF(OR($A346="",$B346="",$C346=""),"",'OddsRatio_working_3-way'!J345)</f>
        <v>4.9352557576726088</v>
      </c>
      <c r="N346" s="47">
        <f t="shared" si="82"/>
        <v>48.286365081046718</v>
      </c>
      <c r="O346" s="48">
        <f t="shared" si="83"/>
        <v>31.253310732069075</v>
      </c>
      <c r="P346" s="48">
        <f t="shared" si="84"/>
        <v>20.460324186884204</v>
      </c>
      <c r="Q346" t="s">
        <v>157</v>
      </c>
      <c r="R346" t="s">
        <v>116</v>
      </c>
      <c r="S346" t="s">
        <v>469</v>
      </c>
      <c r="T346" s="50">
        <v>100</v>
      </c>
      <c r="U346" s="50">
        <f t="shared" si="85"/>
        <v>50</v>
      </c>
      <c r="V346" s="50">
        <f t="shared" si="86"/>
        <v>67.637540453074436</v>
      </c>
      <c r="W346" s="50">
        <f t="shared" si="87"/>
        <v>78.81355932203391</v>
      </c>
      <c r="X346" s="50">
        <f t="shared" si="88"/>
        <v>53.548900224891668</v>
      </c>
      <c r="Y346" s="50">
        <f t="shared" si="89"/>
        <v>71.186440677966104</v>
      </c>
      <c r="Z346" s="50">
        <f t="shared" si="90"/>
        <v>82.362459546925564</v>
      </c>
      <c r="AA346" s="50">
        <f t="shared" si="91"/>
        <v>-3.5489002248916677</v>
      </c>
      <c r="AB346" s="50">
        <f t="shared" si="92"/>
        <v>-3.5489002248916677</v>
      </c>
      <c r="AC346" s="50">
        <f t="shared" si="93"/>
        <v>-3.5489002248916535</v>
      </c>
      <c r="AF346">
        <v>2.92</v>
      </c>
      <c r="AG346">
        <v>1.43</v>
      </c>
      <c r="AH346" s="74" t="s">
        <v>474</v>
      </c>
      <c r="AJ346" t="s">
        <v>447</v>
      </c>
    </row>
    <row r="347" spans="1:36" ht="15" x14ac:dyDescent="0.25">
      <c r="A347">
        <v>2</v>
      </c>
      <c r="B347">
        <v>3.31</v>
      </c>
      <c r="C347">
        <v>4.21</v>
      </c>
      <c r="D347" s="43">
        <f t="shared" si="81"/>
        <v>3.9644494836779121E-2</v>
      </c>
      <c r="E347" s="44">
        <f>IF(OR($A347="",$B347="",$C347=""),"",A347*'MPTO_working_3-way'!$I346)</f>
        <v>2.0792889896735582</v>
      </c>
      <c r="F347" s="45">
        <f>IF(OR($A347="",$B347="",$C347=""),"",B347*'MPTO_working_3-way'!$I346)</f>
        <v>3.4412232779097391</v>
      </c>
      <c r="G347" s="46">
        <f>IF(OR($A347="",$B347="",$C347=""),"",C347*'MPTO_working_3-way'!$I346)</f>
        <v>4.37690332326284</v>
      </c>
      <c r="H347" s="44">
        <f>IF(OR($A347="",$B347="",$C347=""),"",'MPTO_working_3-way'!E346)</f>
        <v>2.0542943066898607</v>
      </c>
      <c r="I347" s="45">
        <f>IF(OR($A347="",$B347="",$C347=""),"",'MPTO_working_3-way'!F346)</f>
        <v>3.4614056658842234</v>
      </c>
      <c r="J347" s="46">
        <f>IF(OR($A347="",$B347="",$C347=""),"",'MPTO_working_3-way'!G346)</f>
        <v>4.4580194187181084</v>
      </c>
      <c r="K347" s="44">
        <f>IF(OR($A347="",$B347="",$C347=""),"",'OddsRatio_working_3-way'!H346)</f>
        <v>2.0642903067901339</v>
      </c>
      <c r="L347" s="45">
        <f>IF(OR($A347="",$B347="",$C347=""),"",'OddsRatio_working_3-way'!I346)</f>
        <v>3.4585106086852093</v>
      </c>
      <c r="M347" s="46">
        <f>IF(OR($A347="",$B347="",$C347=""),"",'OddsRatio_working_3-way'!J346)</f>
        <v>4.4163718847963294</v>
      </c>
      <c r="N347" s="47">
        <f t="shared" si="82"/>
        <v>48.09336292195713</v>
      </c>
      <c r="O347" s="48">
        <f t="shared" si="83"/>
        <v>29.059433789702187</v>
      </c>
      <c r="P347" s="48">
        <f t="shared" si="84"/>
        <v>22.84720328834068</v>
      </c>
      <c r="Q347" t="s">
        <v>169</v>
      </c>
      <c r="R347" t="s">
        <v>67</v>
      </c>
      <c r="S347" t="s">
        <v>469</v>
      </c>
      <c r="T347" s="50">
        <v>100</v>
      </c>
      <c r="U347" s="50">
        <f t="shared" si="85"/>
        <v>50</v>
      </c>
      <c r="V347" s="50">
        <f t="shared" si="86"/>
        <v>69.78851963746223</v>
      </c>
      <c r="W347" s="50">
        <f t="shared" si="87"/>
        <v>76.24703087885986</v>
      </c>
      <c r="X347" s="50">
        <f t="shared" si="88"/>
        <v>53.96444948367791</v>
      </c>
      <c r="Y347" s="50">
        <f t="shared" si="89"/>
        <v>73.75296912114014</v>
      </c>
      <c r="Z347" s="50">
        <f t="shared" si="90"/>
        <v>80.211480362537756</v>
      </c>
      <c r="AA347" s="50">
        <f t="shared" si="91"/>
        <v>-3.9644494836779103</v>
      </c>
      <c r="AB347" s="50">
        <f t="shared" si="92"/>
        <v>-3.9644494836779103</v>
      </c>
      <c r="AC347" s="50">
        <f t="shared" si="93"/>
        <v>-3.9644494836778961</v>
      </c>
      <c r="AF347">
        <v>2.1</v>
      </c>
      <c r="AG347">
        <v>1.76</v>
      </c>
      <c r="AH347" s="73" t="s">
        <v>480</v>
      </c>
      <c r="AJ347" t="s">
        <v>452</v>
      </c>
    </row>
    <row r="348" spans="1:36" ht="15" x14ac:dyDescent="0.25">
      <c r="A348">
        <v>1.39</v>
      </c>
      <c r="B348">
        <v>4.9400000000000004</v>
      </c>
      <c r="C348">
        <v>8.25</v>
      </c>
      <c r="D348" s="43">
        <f t="shared" si="81"/>
        <v>4.3065731441346955E-2</v>
      </c>
      <c r="E348" s="44">
        <f>IF(OR($A348="",$B348="",$C348=""),"",A348*'MPTO_working_3-way'!$I347)</f>
        <v>1.4498613667034721</v>
      </c>
      <c r="F348" s="45">
        <f>IF(OR($A348="",$B348="",$C348=""),"",B348*'MPTO_working_3-way'!$I347)</f>
        <v>5.1527447133202546</v>
      </c>
      <c r="G348" s="46">
        <f>IF(OR($A348="",$B348="",$C348=""),"",C348*'MPTO_working_3-way'!$I347)</f>
        <v>8.6052922843911119</v>
      </c>
      <c r="H348" s="44">
        <f>IF(OR($A348="",$B348="",$C348=""),"",'MPTO_working_3-way'!E347)</f>
        <v>1.4183004681396718</v>
      </c>
      <c r="I348" s="45">
        <f>IF(OR($A348="",$B348="",$C348=""),"",'MPTO_working_3-way'!F347)</f>
        <v>5.3170587103465445</v>
      </c>
      <c r="J348" s="46">
        <f>IF(OR($A348="",$B348="",$C348=""),"",'MPTO_working_3-way'!G347)</f>
        <v>9.3583120183478723</v>
      </c>
      <c r="K348" s="44">
        <f>IF(OR($A348="",$B348="",$C348=""),"",'OddsRatio_working_3-way'!H347)</f>
        <v>1.4277815404234904</v>
      </c>
      <c r="L348" s="45">
        <f>IF(OR($A348="",$B348="",$C348=""),"",'OddsRatio_working_3-way'!I347)</f>
        <v>5.3216904340219333</v>
      </c>
      <c r="M348" s="46">
        <f>IF(OR($A348="",$B348="",$C348=""),"",'OddsRatio_working_3-way'!J347)</f>
        <v>8.9523491488982252</v>
      </c>
      <c r="N348" s="47">
        <f t="shared" si="82"/>
        <v>68.972111607724599</v>
      </c>
      <c r="O348" s="48">
        <f t="shared" si="83"/>
        <v>19.407132618367847</v>
      </c>
      <c r="P348" s="48">
        <f t="shared" si="84"/>
        <v>11.620755773907538</v>
      </c>
      <c r="Q348" t="s">
        <v>129</v>
      </c>
      <c r="R348" t="s">
        <v>167</v>
      </c>
      <c r="S348" t="s">
        <v>469</v>
      </c>
      <c r="T348" s="50">
        <v>100</v>
      </c>
      <c r="U348" s="50">
        <f t="shared" si="85"/>
        <v>28.057553956834536</v>
      </c>
      <c r="V348" s="50">
        <f t="shared" si="86"/>
        <v>79.757085020242926</v>
      </c>
      <c r="W348" s="50">
        <f t="shared" si="87"/>
        <v>87.878787878787875</v>
      </c>
      <c r="X348" s="50">
        <f t="shared" si="88"/>
        <v>32.364127100969206</v>
      </c>
      <c r="Y348" s="50">
        <f t="shared" si="89"/>
        <v>84.0636581643776</v>
      </c>
      <c r="Z348" s="50">
        <f t="shared" si="90"/>
        <v>92.185361022922564</v>
      </c>
      <c r="AA348" s="50">
        <f t="shared" si="91"/>
        <v>-4.3065731441346706</v>
      </c>
      <c r="AB348" s="50">
        <f t="shared" si="92"/>
        <v>-4.3065731441346742</v>
      </c>
      <c r="AC348" s="50">
        <f t="shared" si="93"/>
        <v>-4.3065731441346884</v>
      </c>
      <c r="AF348">
        <v>1.62</v>
      </c>
      <c r="AG348">
        <v>2.35</v>
      </c>
      <c r="AH348" s="73" t="s">
        <v>472</v>
      </c>
      <c r="AJ348" t="s">
        <v>452</v>
      </c>
    </row>
    <row r="349" spans="1:36" ht="15" x14ac:dyDescent="0.25">
      <c r="A349">
        <v>2.66</v>
      </c>
      <c r="B349">
        <v>3.38</v>
      </c>
      <c r="C349">
        <v>2.73</v>
      </c>
      <c r="D349" s="43">
        <f t="shared" si="81"/>
        <v>3.8098204090107002E-2</v>
      </c>
      <c r="E349" s="44">
        <f>IF(OR($A349="",$B349="",$C349=""),"",A349*'MPTO_working_3-way'!$I348)</f>
        <v>2.7613412228796848</v>
      </c>
      <c r="F349" s="45">
        <f>IF(OR($A349="",$B349="",$C349=""),"",B349*'MPTO_working_3-way'!$I348)</f>
        <v>3.5087719298245617</v>
      </c>
      <c r="G349" s="46">
        <f>IF(OR($A349="",$B349="",$C349=""),"",C349*'MPTO_working_3-way'!$I348)</f>
        <v>2.834008097165992</v>
      </c>
      <c r="H349" s="44">
        <f>IF(OR($A349="",$B349="",$C349=""),"",'MPTO_working_3-way'!E348)</f>
        <v>2.7529973734706936</v>
      </c>
      <c r="I349" s="45">
        <f>IF(OR($A349="",$B349="",$C349=""),"",'MPTO_working_3-way'!F348)</f>
        <v>3.5315898814615672</v>
      </c>
      <c r="J349" s="46">
        <f>IF(OR($A349="",$B349="",$C349=""),"",'MPTO_working_3-way'!G348)</f>
        <v>2.8280465812025555</v>
      </c>
      <c r="K349" s="44">
        <f>IF(OR($A349="",$B349="",$C349=""),"",'OddsRatio_working_3-way'!H348)</f>
        <v>2.7572642170020942</v>
      </c>
      <c r="L349" s="45">
        <f>IF(OR($A349="",$B349="",$C349=""),"",'OddsRatio_working_3-way'!I348)</f>
        <v>3.519451106304206</v>
      </c>
      <c r="M349" s="46">
        <f>IF(OR($A349="",$B349="",$C349=""),"",'OddsRatio_working_3-way'!J348)</f>
        <v>2.8313657201286881</v>
      </c>
      <c r="N349" s="47">
        <f t="shared" si="82"/>
        <v>36.214285714285708</v>
      </c>
      <c r="O349" s="48">
        <f t="shared" si="83"/>
        <v>28.499999999999996</v>
      </c>
      <c r="P349" s="48">
        <f t="shared" si="84"/>
        <v>35.285714285714285</v>
      </c>
      <c r="Q349" t="s">
        <v>130</v>
      </c>
      <c r="R349" t="s">
        <v>66</v>
      </c>
      <c r="S349" t="s">
        <v>469</v>
      </c>
      <c r="T349" s="50">
        <v>100</v>
      </c>
      <c r="U349" s="50">
        <f t="shared" si="85"/>
        <v>62.406015037593981</v>
      </c>
      <c r="V349" s="50">
        <f t="shared" si="86"/>
        <v>70.414201183431956</v>
      </c>
      <c r="W349" s="50">
        <f t="shared" si="87"/>
        <v>63.369963369963365</v>
      </c>
      <c r="X349" s="50">
        <f t="shared" si="88"/>
        <v>66.215835446604672</v>
      </c>
      <c r="Y349" s="50">
        <f t="shared" si="89"/>
        <v>74.224021592442639</v>
      </c>
      <c r="Z349" s="50">
        <f t="shared" si="90"/>
        <v>67.17978377897407</v>
      </c>
      <c r="AA349" s="50">
        <f t="shared" si="91"/>
        <v>-3.8098204090106904</v>
      </c>
      <c r="AB349" s="50">
        <f t="shared" si="92"/>
        <v>-3.8098204090106833</v>
      </c>
      <c r="AC349" s="50">
        <f t="shared" si="93"/>
        <v>-3.8098204090107046</v>
      </c>
      <c r="AF349">
        <v>1.78</v>
      </c>
      <c r="AG349">
        <v>2.08</v>
      </c>
      <c r="AH349" s="73" t="s">
        <v>472</v>
      </c>
      <c r="AJ349" t="s">
        <v>452</v>
      </c>
    </row>
    <row r="350" spans="1:36" ht="15" x14ac:dyDescent="0.25">
      <c r="A350">
        <v>2.96</v>
      </c>
      <c r="B350">
        <v>3.34</v>
      </c>
      <c r="C350">
        <v>2.4900000000000002</v>
      </c>
      <c r="D350" s="43">
        <f t="shared" si="81"/>
        <v>3.8845461145439408E-2</v>
      </c>
      <c r="E350" s="44">
        <f>IF(OR($A350="",$B350="",$C350=""),"",A350*'MPTO_working_3-way'!$I349)</f>
        <v>3.0749825649905005</v>
      </c>
      <c r="F350" s="45">
        <f>IF(OR($A350="",$B350="",$C350=""),"",B350*'MPTO_working_3-way'!$I349)</f>
        <v>3.4697438402257674</v>
      </c>
      <c r="G350" s="46">
        <f>IF(OR($A350="",$B350="",$C350=""),"",C350*'MPTO_working_3-way'!$I349)</f>
        <v>2.5867251982521444</v>
      </c>
      <c r="H350" s="44">
        <f>IF(OR($A350="",$B350="",$C350=""),"",'MPTO_working_3-way'!E349)</f>
        <v>3.0779710001893834</v>
      </c>
      <c r="I350" s="45">
        <f>IF(OR($A350="",$B350="",$C350=""),"",'MPTO_working_3-way'!F349)</f>
        <v>3.490977613924239</v>
      </c>
      <c r="J350" s="46">
        <f>IF(OR($A350="",$B350="",$C350=""),"",'MPTO_working_3-way'!G349)</f>
        <v>2.5729565783792991</v>
      </c>
      <c r="K350" s="44">
        <f>IF(OR($A350="",$B350="",$C350=""),"",'OddsRatio_working_3-way'!H349)</f>
        <v>3.0774080224216509</v>
      </c>
      <c r="L350" s="45">
        <f>IF(OR($A350="",$B350="",$C350=""),"",'OddsRatio_working_3-way'!I349)</f>
        <v>3.4801708022789084</v>
      </c>
      <c r="M350" s="46">
        <f>IF(OR($A350="",$B350="",$C350=""),"",'OddsRatio_working_3-way'!J349)</f>
        <v>2.5792540578613568</v>
      </c>
      <c r="N350" s="47">
        <f t="shared" si="82"/>
        <v>32.520509591997943</v>
      </c>
      <c r="O350" s="48">
        <f t="shared" si="83"/>
        <v>28.820571374944283</v>
      </c>
      <c r="P350" s="48">
        <f t="shared" si="84"/>
        <v>38.658919033057785</v>
      </c>
      <c r="Q350" t="s">
        <v>389</v>
      </c>
      <c r="R350" t="s">
        <v>128</v>
      </c>
      <c r="S350" t="s">
        <v>469</v>
      </c>
      <c r="T350" s="50">
        <v>100</v>
      </c>
      <c r="U350" s="50">
        <f t="shared" si="85"/>
        <v>66.21621621621621</v>
      </c>
      <c r="V350" s="50">
        <f t="shared" si="86"/>
        <v>70.059880239520965</v>
      </c>
      <c r="W350" s="50">
        <f t="shared" si="87"/>
        <v>59.839357429718881</v>
      </c>
      <c r="X350" s="50">
        <f t="shared" si="88"/>
        <v>70.100762330760176</v>
      </c>
      <c r="Y350" s="50">
        <f t="shared" si="89"/>
        <v>73.944426354064902</v>
      </c>
      <c r="Z350" s="50">
        <f t="shared" si="90"/>
        <v>63.723903544262825</v>
      </c>
      <c r="AA350" s="50">
        <f t="shared" si="91"/>
        <v>-3.8845461145439657</v>
      </c>
      <c r="AB350" s="50">
        <f t="shared" si="92"/>
        <v>-3.8845461145439373</v>
      </c>
      <c r="AC350" s="50">
        <f t="shared" si="93"/>
        <v>-3.8845461145439444</v>
      </c>
      <c r="AF350">
        <v>1.76</v>
      </c>
      <c r="AG350">
        <v>2.11</v>
      </c>
      <c r="AH350" s="73" t="s">
        <v>473</v>
      </c>
      <c r="AJ350" t="s">
        <v>452</v>
      </c>
    </row>
    <row r="351" spans="1:36" s="50" customFormat="1" ht="15" x14ac:dyDescent="0.25">
      <c r="A351">
        <v>1.5</v>
      </c>
      <c r="B351">
        <v>4.51</v>
      </c>
      <c r="C351">
        <v>6.38</v>
      </c>
      <c r="D351" s="43">
        <f t="shared" si="81"/>
        <v>4.5135968601065279E-2</v>
      </c>
      <c r="E351" s="44">
        <f>IF(OR($A351="",$B351="",$C351=""),"",A351*'MPTO_working_3-way'!$I350)</f>
        <v>1.5677039529015979</v>
      </c>
      <c r="F351" s="45">
        <f>IF(OR($A351="",$B351="",$C351=""),"",B351*'MPTO_working_3-way'!$I350)</f>
        <v>4.7135632183908038</v>
      </c>
      <c r="G351" s="46">
        <f>IF(OR($A351="",$B351="",$C351=""),"",C351*'MPTO_working_3-way'!$I350)</f>
        <v>6.6679674796747967</v>
      </c>
      <c r="H351" s="44">
        <f>IF(OR($A351="",$B351="",$C351=""),"",'MPTO_working_3-way'!E350)</f>
        <v>1.5346335866915244</v>
      </c>
      <c r="I351" s="45">
        <f>IF(OR($A351="",$B351="",$C351=""),"",'MPTO_working_3-way'!F350)</f>
        <v>4.8382999712277526</v>
      </c>
      <c r="J351" s="46">
        <f>IF(OR($A351="",$B351="",$C351=""),"",'MPTO_working_3-way'!G350)</f>
        <v>7.0574374962527724</v>
      </c>
      <c r="K351" s="44">
        <f>IF(OR($A351="",$B351="",$C351=""),"",'OddsRatio_working_3-way'!H350)</f>
        <v>1.5451558431969328</v>
      </c>
      <c r="L351" s="45">
        <f>IF(OR($A351="",$B351="",$C351=""),"",'OddsRatio_working_3-way'!I350)</f>
        <v>4.8269940192424654</v>
      </c>
      <c r="M351" s="46">
        <f>IF(OR($A351="",$B351="",$C351=""),"",'OddsRatio_working_3-way'!J350)</f>
        <v>6.8658768727989932</v>
      </c>
      <c r="N351" s="47">
        <f t="shared" si="82"/>
        <v>63.787553648068673</v>
      </c>
      <c r="O351" s="48">
        <f t="shared" si="83"/>
        <v>21.215372610222399</v>
      </c>
      <c r="P351" s="48">
        <f t="shared" si="84"/>
        <v>14.997073741708936</v>
      </c>
      <c r="Q351" t="s">
        <v>395</v>
      </c>
      <c r="R351" t="s">
        <v>255</v>
      </c>
      <c r="S351" t="s">
        <v>470</v>
      </c>
      <c r="T351" s="50">
        <v>100</v>
      </c>
      <c r="U351" s="50">
        <f t="shared" si="85"/>
        <v>33.333333333333329</v>
      </c>
      <c r="V351" s="50">
        <f t="shared" si="86"/>
        <v>77.827050997782706</v>
      </c>
      <c r="W351" s="50">
        <f t="shared" si="87"/>
        <v>84.326018808777434</v>
      </c>
      <c r="X351" s="50">
        <f t="shared" si="88"/>
        <v>37.846930193439867</v>
      </c>
      <c r="Y351" s="50">
        <f t="shared" si="89"/>
        <v>82.340647857889238</v>
      </c>
      <c r="Z351" s="50">
        <f t="shared" si="90"/>
        <v>88.839615668883965</v>
      </c>
      <c r="AA351" s="50">
        <f t="shared" si="91"/>
        <v>-4.5135968601065386</v>
      </c>
      <c r="AB351" s="50">
        <f t="shared" si="92"/>
        <v>-4.5135968601065315</v>
      </c>
      <c r="AC351" s="50">
        <f t="shared" si="93"/>
        <v>-4.5135968601065315</v>
      </c>
      <c r="AD351" s="51"/>
      <c r="AF351">
        <v>1.75</v>
      </c>
      <c r="AG351">
        <v>2.12</v>
      </c>
      <c r="AH351" s="73" t="s">
        <v>493</v>
      </c>
      <c r="AI351" s="51"/>
      <c r="AJ351" t="s">
        <v>448</v>
      </c>
    </row>
    <row r="352" spans="1:36" ht="15" x14ac:dyDescent="0.25">
      <c r="A352">
        <v>1.17</v>
      </c>
      <c r="B352">
        <v>8.68</v>
      </c>
      <c r="C352">
        <v>15.81</v>
      </c>
      <c r="D352" s="43">
        <f t="shared" si="81"/>
        <v>3.3159334867114865E-2</v>
      </c>
      <c r="E352" s="44">
        <f>IF(OR($A352="",$B352="",$C352=""),"",A352*'MPTO_working_3-way'!$I351)</f>
        <v>1.2087964217945244</v>
      </c>
      <c r="F352" s="45">
        <f>IF(OR($A352="",$B352="",$C352=""),"",B352*'MPTO_working_3-way'!$I351)</f>
        <v>8.9678230266465562</v>
      </c>
      <c r="G352" s="46">
        <f>IF(OR($A352="",$B352="",$C352=""),"",C352*'MPTO_working_3-way'!$I351)</f>
        <v>16.334249084249088</v>
      </c>
      <c r="H352" s="44">
        <f>IF(OR($A352="",$B352="",$C352=""),"",'MPTO_working_3-way'!E351)</f>
        <v>1.1853288392036527</v>
      </c>
      <c r="I352" s="45">
        <f>IF(OR($A352="",$B352="",$C352=""),"",'MPTO_working_3-way'!F351)</f>
        <v>9.6011433825437695</v>
      </c>
      <c r="J352" s="46">
        <f>IF(OR($A352="",$B352="",$C352=""),"",'MPTO_working_3-way'!G351)</f>
        <v>19.157823874060497</v>
      </c>
      <c r="K352" s="44">
        <f>IF(OR($A352="",$B352="",$C352=""),"",'OddsRatio_working_3-way'!H351)</f>
        <v>1.1911207579683953</v>
      </c>
      <c r="L352" s="45">
        <f>IF(OR($A352="",$B352="",$C352=""),"",'OddsRatio_working_3-way'!I351)</f>
        <v>9.6341613011604501</v>
      </c>
      <c r="M352" s="46">
        <f>IF(OR($A352="",$B352="",$C352=""),"",'OddsRatio_working_3-way'!J351)</f>
        <v>17.649990738305505</v>
      </c>
      <c r="N352" s="47">
        <f t="shared" si="82"/>
        <v>82.726915961204227</v>
      </c>
      <c r="O352" s="48">
        <f t="shared" si="83"/>
        <v>11.150978303526378</v>
      </c>
      <c r="P352" s="48">
        <f t="shared" si="84"/>
        <v>6.1221057352693826</v>
      </c>
      <c r="Q352" t="s">
        <v>225</v>
      </c>
      <c r="R352" t="s">
        <v>399</v>
      </c>
      <c r="S352" t="s">
        <v>470</v>
      </c>
      <c r="T352" s="50">
        <v>100</v>
      </c>
      <c r="U352" s="50">
        <f t="shared" si="85"/>
        <v>14.529914529914532</v>
      </c>
      <c r="V352" s="50">
        <f t="shared" si="86"/>
        <v>88.47926267281106</v>
      </c>
      <c r="W352" s="50">
        <f t="shared" si="87"/>
        <v>93.674889310562932</v>
      </c>
      <c r="X352" s="50">
        <f t="shared" si="88"/>
        <v>17.845848016626004</v>
      </c>
      <c r="Y352" s="50">
        <f t="shared" si="89"/>
        <v>91.795196159522547</v>
      </c>
      <c r="Z352" s="50">
        <f t="shared" si="90"/>
        <v>96.990822797274419</v>
      </c>
      <c r="AA352" s="50">
        <f t="shared" si="91"/>
        <v>-3.3159334867114723</v>
      </c>
      <c r="AB352" s="50">
        <f t="shared" si="92"/>
        <v>-3.3159334867114865</v>
      </c>
      <c r="AC352" s="50">
        <f t="shared" si="93"/>
        <v>-3.3159334867114865</v>
      </c>
      <c r="AF352">
        <v>1.3</v>
      </c>
      <c r="AG352">
        <v>3.63</v>
      </c>
      <c r="AH352" s="73" t="s">
        <v>490</v>
      </c>
      <c r="AJ352" t="s">
        <v>230</v>
      </c>
    </row>
    <row r="353" spans="1:36" ht="15" x14ac:dyDescent="0.25">
      <c r="A353">
        <v>1.75</v>
      </c>
      <c r="B353">
        <v>3.82</v>
      </c>
      <c r="C353">
        <v>5.26</v>
      </c>
      <c r="D353" s="43">
        <f t="shared" si="81"/>
        <v>2.3322744581677934E-2</v>
      </c>
      <c r="E353" s="44">
        <f>IF(OR($A353="",$B353="",$C353=""),"",A353*'MPTO_working_3-way'!$I352)</f>
        <v>1.7908148030179363</v>
      </c>
      <c r="F353" s="45">
        <f>IF(OR($A353="",$B353="",$C353=""),"",B353*'MPTO_working_3-way'!$I352)</f>
        <v>3.9090928843020096</v>
      </c>
      <c r="G353" s="46">
        <f>IF(OR($A353="",$B353="",$C353=""),"",C353*'MPTO_working_3-way'!$I352)</f>
        <v>5.3826776364996256</v>
      </c>
      <c r="H353" s="44">
        <f>IF(OR($A353="",$B353="",$C353=""),"",'MPTO_working_3-way'!E352)</f>
        <v>1.7741370176338516</v>
      </c>
      <c r="I353" s="45">
        <f>IF(OR($A353="",$B353="",$C353=""),"",'MPTO_working_3-way'!F352)</f>
        <v>3.9369170998958753</v>
      </c>
      <c r="J353" s="46">
        <f>IF(OR($A353="",$B353="",$C353=""),"",'MPTO_working_3-way'!G352)</f>
        <v>5.4842655797534681</v>
      </c>
      <c r="K353" s="44">
        <f>IF(OR($A353="",$B353="",$C353=""),"",'OddsRatio_working_3-way'!H352)</f>
        <v>1.7802902421432139</v>
      </c>
      <c r="L353" s="45">
        <f>IF(OR($A353="",$B353="",$C353=""),"",'OddsRatio_working_3-way'!I352)</f>
        <v>3.9338913104584829</v>
      </c>
      <c r="M353" s="46">
        <f>IF(OR($A353="",$B353="",$C353=""),"",'OddsRatio_working_3-way'!J352)</f>
        <v>5.4320485753734538</v>
      </c>
      <c r="N353" s="47">
        <f t="shared" si="82"/>
        <v>55.840503346005917</v>
      </c>
      <c r="O353" s="48">
        <f t="shared" si="83"/>
        <v>25.581382422908472</v>
      </c>
      <c r="P353" s="48">
        <f t="shared" si="84"/>
        <v>18.578114231085618</v>
      </c>
      <c r="Q353" t="s">
        <v>72</v>
      </c>
      <c r="R353" t="s">
        <v>70</v>
      </c>
      <c r="S353" t="s">
        <v>470</v>
      </c>
      <c r="T353" s="50">
        <v>100</v>
      </c>
      <c r="U353" s="50">
        <f t="shared" si="85"/>
        <v>42.857142857142854</v>
      </c>
      <c r="V353" s="50">
        <f t="shared" si="86"/>
        <v>73.821989528795811</v>
      </c>
      <c r="W353" s="50">
        <f t="shared" si="87"/>
        <v>80.98859315589354</v>
      </c>
      <c r="X353" s="50">
        <f t="shared" si="88"/>
        <v>45.189417315310656</v>
      </c>
      <c r="Y353" s="50">
        <f t="shared" si="89"/>
        <v>76.154263986963613</v>
      </c>
      <c r="Z353" s="50">
        <f t="shared" si="90"/>
        <v>83.320867614061328</v>
      </c>
      <c r="AA353" s="50">
        <f t="shared" si="91"/>
        <v>-2.3322744581678023</v>
      </c>
      <c r="AB353" s="50">
        <f t="shared" si="92"/>
        <v>-2.3322744581678023</v>
      </c>
      <c r="AC353" s="50">
        <f t="shared" si="93"/>
        <v>-2.3322744581677881</v>
      </c>
      <c r="AF353">
        <v>2.1</v>
      </c>
      <c r="AG353">
        <v>1.81</v>
      </c>
      <c r="AH353" s="73" t="s">
        <v>483</v>
      </c>
      <c r="AJ353" t="s">
        <v>453</v>
      </c>
    </row>
    <row r="354" spans="1:36" s="50" customFormat="1" ht="15" x14ac:dyDescent="0.25">
      <c r="A354">
        <v>1.26</v>
      </c>
      <c r="B354">
        <v>6.85</v>
      </c>
      <c r="C354">
        <v>11.46</v>
      </c>
      <c r="D354" s="43">
        <f t="shared" si="81"/>
        <v>2.6896230014661571E-2</v>
      </c>
      <c r="E354" s="44">
        <f>IF(OR($A354="",$B354="",$C354=""),"",A354*'MPTO_working_3-way'!$I353)</f>
        <v>1.2938892498184735</v>
      </c>
      <c r="F354" s="45">
        <f>IF(OR($A354="",$B354="",$C354=""),"",B354*'MPTO_working_3-way'!$I353)</f>
        <v>7.0342391756004314</v>
      </c>
      <c r="G354" s="46">
        <f>IF(OR($A354="",$B354="",$C354=""),"",C354*'MPTO_working_3-way'!$I353)</f>
        <v>11.768230795968023</v>
      </c>
      <c r="H354" s="44">
        <f>IF(OR($A354="",$B354="",$C354=""),"",'MPTO_working_3-way'!E353)</f>
        <v>1.2743961093727414</v>
      </c>
      <c r="I354" s="45">
        <f>IF(OR($A354="",$B354="",$C354=""),"",'MPTO_working_3-way'!F353)</f>
        <v>7.2982050967990411</v>
      </c>
      <c r="J354" s="46">
        <f>IF(OR($A354="",$B354="",$C354=""),"",'MPTO_working_3-way'!G353)</f>
        <v>12.772268866328693</v>
      </c>
      <c r="K354" s="44">
        <f>IF(OR($A354="",$B354="",$C354=""),"",'OddsRatio_working_3-way'!H353)</f>
        <v>1.2798244318197931</v>
      </c>
      <c r="L354" s="45">
        <f>IF(OR($A354="",$B354="",$C354=""),"",'OddsRatio_working_3-way'!I353)</f>
        <v>7.2960497159453466</v>
      </c>
      <c r="M354" s="46">
        <f>IF(OR($A354="",$B354="",$C354=""),"",'OddsRatio_working_3-way'!J353)</f>
        <v>12.257552141673219</v>
      </c>
      <c r="N354" s="47">
        <f t="shared" si="82"/>
        <v>77.286367449168864</v>
      </c>
      <c r="O354" s="48">
        <f t="shared" si="83"/>
        <v>14.216178538095296</v>
      </c>
      <c r="P354" s="48">
        <f t="shared" si="84"/>
        <v>8.4974540127358438</v>
      </c>
      <c r="Q354" t="s">
        <v>35</v>
      </c>
      <c r="R354" t="s">
        <v>69</v>
      </c>
      <c r="S354" t="s">
        <v>470</v>
      </c>
      <c r="T354" s="50">
        <v>100</v>
      </c>
      <c r="U354" s="50">
        <f t="shared" si="85"/>
        <v>20.634920634920633</v>
      </c>
      <c r="V354" s="50">
        <f t="shared" si="86"/>
        <v>85.401459854014604</v>
      </c>
      <c r="W354" s="50">
        <f t="shared" si="87"/>
        <v>91.273996509598604</v>
      </c>
      <c r="X354" s="50">
        <f t="shared" si="88"/>
        <v>23.3245436363868</v>
      </c>
      <c r="Y354" s="50">
        <f t="shared" si="89"/>
        <v>88.091082855480749</v>
      </c>
      <c r="Z354" s="50">
        <f t="shared" si="90"/>
        <v>93.963619511064763</v>
      </c>
      <c r="AA354" s="50">
        <f t="shared" si="91"/>
        <v>-2.6896230014661668</v>
      </c>
      <c r="AB354" s="50">
        <f t="shared" si="92"/>
        <v>-2.6896230014661455</v>
      </c>
      <c r="AC354" s="50">
        <f t="shared" si="93"/>
        <v>-2.6896230014661597</v>
      </c>
      <c r="AD354" s="51"/>
      <c r="AF354">
        <v>1.63</v>
      </c>
      <c r="AG354">
        <v>2.42</v>
      </c>
      <c r="AH354" s="73" t="s">
        <v>480</v>
      </c>
      <c r="AI354" s="51"/>
      <c r="AJ354" t="s">
        <v>453</v>
      </c>
    </row>
    <row r="355" spans="1:36" ht="15" x14ac:dyDescent="0.25">
      <c r="A355">
        <v>2.2000000000000002</v>
      </c>
      <c r="B355">
        <v>3.21</v>
      </c>
      <c r="C355">
        <v>3.66</v>
      </c>
      <c r="D355" s="43">
        <f t="shared" si="81"/>
        <v>3.929597801208029E-2</v>
      </c>
      <c r="E355" s="44">
        <f>IF(OR($A355="",$B355="",$C355=""),"",A355*'MPTO_working_3-way'!$I354)</f>
        <v>2.2864511516265766</v>
      </c>
      <c r="F355" s="45">
        <f>IF(OR($A355="",$B355="",$C355=""),"",B355*'MPTO_working_3-way'!$I354)</f>
        <v>3.3361400894187776</v>
      </c>
      <c r="G355" s="46">
        <f>IF(OR($A355="",$B355="",$C355=""),"",C355*'MPTO_working_3-way'!$I354)</f>
        <v>3.803823279524214</v>
      </c>
      <c r="H355" s="44">
        <f>IF(OR($A355="",$B355="",$C355=""),"",'MPTO_working_3-way'!E354)</f>
        <v>2.2652786493298884</v>
      </c>
      <c r="I355" s="45">
        <f>IF(OR($A355="",$B355="",$C355=""),"",'MPTO_working_3-way'!F354)</f>
        <v>3.3508940239374385</v>
      </c>
      <c r="J355" s="46">
        <f>IF(OR($A355="",$B355="",$C355=""),"",'MPTO_working_3-way'!G354)</f>
        <v>3.8442999416965122</v>
      </c>
      <c r="K355" s="44">
        <f>IF(OR($A355="",$B355="",$C355=""),"",'OddsRatio_working_3-way'!H354)</f>
        <v>2.2741899239203005</v>
      </c>
      <c r="L355" s="45">
        <f>IF(OR($A355="",$B355="",$C355=""),"",'OddsRatio_working_3-way'!I354)</f>
        <v>3.3466331098865538</v>
      </c>
      <c r="M355" s="46">
        <f>IF(OR($A355="",$B355="",$C355=""),"",'OddsRatio_working_3-way'!J354)</f>
        <v>3.8244543313566655</v>
      </c>
      <c r="N355" s="47">
        <f t="shared" si="82"/>
        <v>43.735900471287223</v>
      </c>
      <c r="O355" s="48">
        <f t="shared" si="83"/>
        <v>29.974760447611182</v>
      </c>
      <c r="P355" s="48">
        <f t="shared" si="84"/>
        <v>26.289339081101609</v>
      </c>
      <c r="Q355" t="s">
        <v>348</v>
      </c>
      <c r="R355" t="s">
        <v>349</v>
      </c>
      <c r="S355" t="s">
        <v>470</v>
      </c>
      <c r="T355" s="50">
        <v>100</v>
      </c>
      <c r="U355" s="50">
        <f t="shared" si="85"/>
        <v>54.545454545454554</v>
      </c>
      <c r="V355" s="50">
        <f t="shared" si="86"/>
        <v>68.847352024922117</v>
      </c>
      <c r="W355" s="50">
        <f t="shared" si="87"/>
        <v>72.67759562841529</v>
      </c>
      <c r="X355" s="50">
        <f t="shared" si="88"/>
        <v>58.475052346662572</v>
      </c>
      <c r="Y355" s="50">
        <f t="shared" si="89"/>
        <v>72.776949826130149</v>
      </c>
      <c r="Z355" s="50">
        <f t="shared" si="90"/>
        <v>76.607193429623337</v>
      </c>
      <c r="AA355" s="50">
        <f t="shared" si="91"/>
        <v>-3.9295978012080184</v>
      </c>
      <c r="AB355" s="50">
        <f t="shared" si="92"/>
        <v>-3.9295978012080326</v>
      </c>
      <c r="AC355" s="50">
        <f t="shared" si="93"/>
        <v>-3.9295978012080468</v>
      </c>
      <c r="AF355">
        <v>2.36</v>
      </c>
      <c r="AG355">
        <v>1.61</v>
      </c>
      <c r="AH355" s="73" t="s">
        <v>480</v>
      </c>
      <c r="AJ355" t="s">
        <v>456</v>
      </c>
    </row>
    <row r="356" spans="1:36" ht="15" x14ac:dyDescent="0.25">
      <c r="A356">
        <v>1.98</v>
      </c>
      <c r="B356">
        <v>3.26</v>
      </c>
      <c r="C356">
        <v>4.38</v>
      </c>
      <c r="D356" s="43">
        <f t="shared" si="81"/>
        <v>4.010947359127881E-2</v>
      </c>
      <c r="E356" s="44">
        <f>IF(OR($A356="",$B356="",$C356=""),"",A356*'MPTO_working_3-way'!$I355)</f>
        <v>2.0594167577107321</v>
      </c>
      <c r="F356" s="45">
        <f>IF(OR($A356="",$B356="",$C356=""),"",B356*'MPTO_working_3-way'!$I355)</f>
        <v>3.3907568839075686</v>
      </c>
      <c r="G356" s="46">
        <f>IF(OR($A356="",$B356="",$C356=""),"",C356*'MPTO_working_3-way'!$I355)</f>
        <v>4.5556794943298007</v>
      </c>
      <c r="H356" s="44">
        <f>IF(OR($A356="",$B356="",$C356=""),"",'MPTO_working_3-way'!E355)</f>
        <v>2.0338403350366394</v>
      </c>
      <c r="I356" s="45">
        <f>IF(OR($A356="",$B356="",$C356=""),"",'MPTO_working_3-way'!F355)</f>
        <v>3.4085644207519086</v>
      </c>
      <c r="J356" s="46">
        <f>IF(OR($A356="",$B356="",$C356=""),"",'MPTO_working_3-way'!G355)</f>
        <v>4.6524464817713511</v>
      </c>
      <c r="K356" s="44">
        <f>IF(OR($A356="",$B356="",$C356=""),"",'OddsRatio_working_3-way'!H355)</f>
        <v>2.0440927938203006</v>
      </c>
      <c r="L356" s="45">
        <f>IF(OR($A356="",$B356="",$C356=""),"",'OddsRatio_working_3-way'!I355)</f>
        <v>3.4078058306468173</v>
      </c>
      <c r="M356" s="46">
        <f>IF(OR($A356="",$B356="",$C356=""),"",'OddsRatio_working_3-way'!J355)</f>
        <v>4.6010547378700188</v>
      </c>
      <c r="N356" s="47">
        <f t="shared" si="82"/>
        <v>48.55743725770251</v>
      </c>
      <c r="O356" s="48">
        <f t="shared" si="83"/>
        <v>29.491940420322386</v>
      </c>
      <c r="P356" s="48">
        <f t="shared" si="84"/>
        <v>21.950622321975107</v>
      </c>
      <c r="Q356" t="s">
        <v>331</v>
      </c>
      <c r="R356" t="s">
        <v>335</v>
      </c>
      <c r="S356" t="s">
        <v>470</v>
      </c>
      <c r="T356" s="50">
        <v>100</v>
      </c>
      <c r="U356" s="50">
        <f t="shared" si="85"/>
        <v>49.494949494949495</v>
      </c>
      <c r="V356" s="50">
        <f t="shared" si="86"/>
        <v>69.325153374233125</v>
      </c>
      <c r="W356" s="50">
        <f t="shared" si="87"/>
        <v>77.168949771689498</v>
      </c>
      <c r="X356" s="50">
        <f t="shared" si="88"/>
        <v>53.505896854077371</v>
      </c>
      <c r="Y356" s="50">
        <f t="shared" si="89"/>
        <v>73.336100733361008</v>
      </c>
      <c r="Z356" s="50">
        <f t="shared" si="90"/>
        <v>81.17989713081738</v>
      </c>
      <c r="AA356" s="50">
        <f t="shared" si="91"/>
        <v>-4.0109473591278757</v>
      </c>
      <c r="AB356" s="50">
        <f t="shared" si="92"/>
        <v>-4.0109473591278828</v>
      </c>
      <c r="AC356" s="50">
        <f t="shared" si="93"/>
        <v>-4.0109473591278828</v>
      </c>
      <c r="AF356">
        <v>2.12</v>
      </c>
      <c r="AG356">
        <v>1.75</v>
      </c>
      <c r="AH356" s="73" t="s">
        <v>483</v>
      </c>
      <c r="AJ356" t="s">
        <v>456</v>
      </c>
    </row>
    <row r="357" spans="1:36" ht="15" x14ac:dyDescent="0.25">
      <c r="A357">
        <v>7.23</v>
      </c>
      <c r="B357">
        <v>4.1100000000000003</v>
      </c>
      <c r="C357">
        <v>1.48</v>
      </c>
      <c r="D357" s="43">
        <f t="shared" si="81"/>
        <v>5.7297264554132088E-2</v>
      </c>
      <c r="E357" s="44">
        <f>IF(OR($A357="",$B357="",$C357=""),"",A357*'MPTO_working_3-way'!$I356)</f>
        <v>7.644259222726375</v>
      </c>
      <c r="F357" s="45">
        <f>IF(OR($A357="",$B357="",$C357=""),"",B357*'MPTO_working_3-way'!$I356)</f>
        <v>4.3454917573174834</v>
      </c>
      <c r="G357" s="46">
        <f>IF(OR($A357="",$B357="",$C357=""),"",C357*'MPTO_working_3-way'!$I356)</f>
        <v>1.5647999515401154</v>
      </c>
      <c r="H357" s="44">
        <f>IF(OR($A357="",$B357="",$C357=""),"",'MPTO_working_3-way'!E356)</f>
        <v>8.3883118488272004</v>
      </c>
      <c r="I357" s="45">
        <f>IF(OR($A357="",$B357="",$C357=""),"",'MPTO_working_3-way'!F356)</f>
        <v>4.4601060722595971</v>
      </c>
      <c r="J357" s="46">
        <f>IF(OR($A357="",$B357="",$C357=""),"",'MPTO_working_3-way'!G356)</f>
        <v>1.5230515663395638</v>
      </c>
      <c r="K357" s="44">
        <f>IF(OR($A357="",$B357="",$C357=""),"",'OddsRatio_working_3-way'!H356)</f>
        <v>7.9608091629453268</v>
      </c>
      <c r="L357" s="45">
        <f>IF(OR($A357="",$B357="",$C357=""),"",'OddsRatio_working_3-way'!I356)</f>
        <v>4.4748180572648417</v>
      </c>
      <c r="M357" s="46">
        <f>IF(OR($A357="",$B357="",$C357=""),"",'OddsRatio_working_3-way'!J356)</f>
        <v>1.5363063239508439</v>
      </c>
      <c r="N357" s="47">
        <f t="shared" si="82"/>
        <v>13.08171231330043</v>
      </c>
      <c r="O357" s="48">
        <f t="shared" si="83"/>
        <v>23.012355237265719</v>
      </c>
      <c r="P357" s="48">
        <f t="shared" si="84"/>
        <v>63.90593244943387</v>
      </c>
      <c r="Q357" t="s">
        <v>419</v>
      </c>
      <c r="R357" t="s">
        <v>90</v>
      </c>
      <c r="S357" t="s">
        <v>470</v>
      </c>
      <c r="T357" s="50">
        <v>100</v>
      </c>
      <c r="U357" s="50">
        <f t="shared" si="85"/>
        <v>86.168741355463339</v>
      </c>
      <c r="V357" s="50">
        <f t="shared" si="86"/>
        <v>75.669099756691011</v>
      </c>
      <c r="W357" s="50">
        <f t="shared" si="87"/>
        <v>32.432432432432435</v>
      </c>
      <c r="X357" s="50">
        <f t="shared" si="88"/>
        <v>91.898467810876554</v>
      </c>
      <c r="Y357" s="50">
        <f t="shared" si="89"/>
        <v>81.398826212104211</v>
      </c>
      <c r="Z357" s="50">
        <f t="shared" si="90"/>
        <v>38.162158887845656</v>
      </c>
      <c r="AA357" s="50">
        <f t="shared" si="91"/>
        <v>-5.7297264554132141</v>
      </c>
      <c r="AB357" s="50">
        <f t="shared" si="92"/>
        <v>-5.7297264554131999</v>
      </c>
      <c r="AC357" s="50">
        <f t="shared" si="93"/>
        <v>-5.7297264554132212</v>
      </c>
      <c r="AF357">
        <v>2.17</v>
      </c>
      <c r="AG357">
        <v>1.69</v>
      </c>
      <c r="AH357" s="73" t="s">
        <v>477</v>
      </c>
      <c r="AJ357" t="s">
        <v>457</v>
      </c>
    </row>
    <row r="358" spans="1:36" ht="15" x14ac:dyDescent="0.25">
      <c r="A358">
        <v>2.0699999999999998</v>
      </c>
      <c r="B358">
        <v>3.48</v>
      </c>
      <c r="C358">
        <v>3.97</v>
      </c>
      <c r="D358" s="43">
        <f t="shared" si="81"/>
        <v>2.2337278044437081E-2</v>
      </c>
      <c r="E358" s="44">
        <f>IF(OR($A358="",$B358="",$C358=""),"",A358*'MPTO_working_3-way'!$I357)</f>
        <v>2.1162381655519846</v>
      </c>
      <c r="F358" s="45">
        <f>IF(OR($A358="",$B358="",$C358=""),"",B358*'MPTO_working_3-way'!$I357)</f>
        <v>3.5577337275946412</v>
      </c>
      <c r="G358" s="46">
        <f>IF(OR($A358="",$B358="",$C358=""),"",C358*'MPTO_working_3-way'!$I357)</f>
        <v>4.0586789938364154</v>
      </c>
      <c r="H358" s="44">
        <f>IF(OR($A358="",$B358="",$C358=""),"",'MPTO_working_3-way'!E357)</f>
        <v>2.1024037644390829</v>
      </c>
      <c r="I358" s="45">
        <f>IF(OR($A358="",$B358="",$C358=""),"",'MPTO_working_3-way'!F357)</f>
        <v>3.572569720488437</v>
      </c>
      <c r="J358" s="46">
        <f>IF(OR($A358="",$B358="",$C358=""),"",'MPTO_working_3-way'!G357)</f>
        <v>4.0909264127127267</v>
      </c>
      <c r="K358" s="44">
        <f>IF(OR($A358="",$B358="",$C358=""),"",'OddsRatio_working_3-way'!H357)</f>
        <v>2.1080288406731551</v>
      </c>
      <c r="L358" s="45">
        <f>IF(OR($A358="",$B358="",$C358=""),"",'OddsRatio_working_3-way'!I357)</f>
        <v>3.5681416120275018</v>
      </c>
      <c r="M358" s="46">
        <f>IF(OR($A358="",$B358="",$C358=""),"",'OddsRatio_working_3-way'!J357)</f>
        <v>4.0755566885974508</v>
      </c>
      <c r="N358" s="47">
        <f t="shared" si="82"/>
        <v>47.253660588772483</v>
      </c>
      <c r="O358" s="48">
        <f t="shared" si="83"/>
        <v>28.107780867459493</v>
      </c>
      <c r="P358" s="48">
        <f t="shared" si="84"/>
        <v>24.638558543768021</v>
      </c>
      <c r="Q358" t="s">
        <v>142</v>
      </c>
      <c r="R358" t="s">
        <v>103</v>
      </c>
      <c r="S358" t="s">
        <v>470</v>
      </c>
      <c r="T358" s="50">
        <v>100</v>
      </c>
      <c r="U358" s="50">
        <f t="shared" si="85"/>
        <v>51.690821256038639</v>
      </c>
      <c r="V358" s="50">
        <f t="shared" si="86"/>
        <v>71.264367816091948</v>
      </c>
      <c r="W358" s="50">
        <f t="shared" si="87"/>
        <v>74.811083123425689</v>
      </c>
      <c r="X358" s="50">
        <f t="shared" si="88"/>
        <v>53.924549060482349</v>
      </c>
      <c r="Y358" s="50">
        <f t="shared" si="89"/>
        <v>73.498095620535665</v>
      </c>
      <c r="Z358" s="50">
        <f t="shared" si="90"/>
        <v>77.044810927869406</v>
      </c>
      <c r="AA358" s="50">
        <f t="shared" si="91"/>
        <v>-2.2337278044437099</v>
      </c>
      <c r="AB358" s="50">
        <f t="shared" si="92"/>
        <v>-2.233727804443717</v>
      </c>
      <c r="AC358" s="50">
        <f t="shared" si="93"/>
        <v>-2.233727804443717</v>
      </c>
      <c r="AF358">
        <v>2.16</v>
      </c>
      <c r="AG358">
        <v>1.76</v>
      </c>
      <c r="AH358" s="73" t="s">
        <v>472</v>
      </c>
      <c r="AJ358" t="s">
        <v>451</v>
      </c>
    </row>
    <row r="359" spans="1:36" s="50" customFormat="1" ht="15" x14ac:dyDescent="0.25">
      <c r="A359">
        <v>2.73</v>
      </c>
      <c r="B359">
        <v>3.12</v>
      </c>
      <c r="C359">
        <v>2.89</v>
      </c>
      <c r="D359" s="43">
        <f t="shared" si="81"/>
        <v>3.2833948058861528E-2</v>
      </c>
      <c r="E359" s="44">
        <f>IF(OR($A359="",$B359="",$C359=""),"",A359*'MPTO_working_3-way'!$I358)</f>
        <v>2.8196366782006921</v>
      </c>
      <c r="F359" s="45">
        <f>IF(OR($A359="",$B359="",$C359=""),"",B359*'MPTO_working_3-way'!$I358)</f>
        <v>3.2224419179436481</v>
      </c>
      <c r="G359" s="46">
        <f>IF(OR($A359="",$B359="",$C359=""),"",C359*'MPTO_working_3-way'!$I358)</f>
        <v>2.9848901098901099</v>
      </c>
      <c r="H359" s="44">
        <f>IF(OR($A359="",$B359="",$C359=""),"",'MPTO_working_3-way'!E358)</f>
        <v>2.8140816435717726</v>
      </c>
      <c r="I359" s="45">
        <f>IF(OR($A359="",$B359="",$C359=""),"",'MPTO_working_3-way'!F358)</f>
        <v>3.2303062561414997</v>
      </c>
      <c r="J359" s="46">
        <f>IF(OR($A359="",$B359="",$C359=""),"",'MPTO_working_3-way'!G358)</f>
        <v>2.9843965729200157</v>
      </c>
      <c r="K359" s="44">
        <f>IF(OR($A359="",$B359="",$C359=""),"",'OddsRatio_working_3-way'!H358)</f>
        <v>2.8167633423513441</v>
      </c>
      <c r="L359" s="45">
        <f>IF(OR($A359="",$B359="",$C359=""),"",'OddsRatio_working_3-way'!I358)</f>
        <v>3.226322708546157</v>
      </c>
      <c r="M359" s="46">
        <f>IF(OR($A359="",$B359="",$C359=""),"",'OddsRatio_working_3-way'!J358)</f>
        <v>2.9847876977133185</v>
      </c>
      <c r="N359" s="47">
        <f t="shared" si="82"/>
        <v>35.465562202791837</v>
      </c>
      <c r="O359" s="48">
        <f t="shared" si="83"/>
        <v>31.032366927442862</v>
      </c>
      <c r="P359" s="48">
        <f t="shared" si="84"/>
        <v>33.502070869765298</v>
      </c>
      <c r="Q359" t="s">
        <v>361</v>
      </c>
      <c r="R359" t="s">
        <v>234</v>
      </c>
      <c r="S359" t="s">
        <v>470</v>
      </c>
      <c r="T359" s="50">
        <v>100</v>
      </c>
      <c r="U359" s="50">
        <f t="shared" si="85"/>
        <v>63.369963369963365</v>
      </c>
      <c r="V359" s="50">
        <f t="shared" si="86"/>
        <v>67.948717948717942</v>
      </c>
      <c r="W359" s="50">
        <f t="shared" si="87"/>
        <v>65.397923875432525</v>
      </c>
      <c r="X359" s="50">
        <f t="shared" si="88"/>
        <v>66.653358175849519</v>
      </c>
      <c r="Y359" s="50">
        <f t="shared" si="89"/>
        <v>71.232112754604103</v>
      </c>
      <c r="Z359" s="50">
        <f t="shared" si="90"/>
        <v>68.681318681318686</v>
      </c>
      <c r="AA359" s="50">
        <f t="shared" si="91"/>
        <v>-3.2833948058861537</v>
      </c>
      <c r="AB359" s="50">
        <f t="shared" si="92"/>
        <v>-3.2833948058861608</v>
      </c>
      <c r="AC359" s="50">
        <f t="shared" si="93"/>
        <v>-3.2833948058861608</v>
      </c>
      <c r="AD359" s="51"/>
      <c r="AF359">
        <v>2.38</v>
      </c>
      <c r="AG359">
        <v>1.61</v>
      </c>
      <c r="AH359" s="73" t="s">
        <v>479</v>
      </c>
      <c r="AI359" s="51"/>
      <c r="AJ359" t="s">
        <v>444</v>
      </c>
    </row>
    <row r="360" spans="1:36" ht="15" x14ac:dyDescent="0.25">
      <c r="A360">
        <v>1.48</v>
      </c>
      <c r="B360">
        <v>4.3899999999999997</v>
      </c>
      <c r="C360">
        <v>7.37</v>
      </c>
      <c r="D360" s="43">
        <f t="shared" si="81"/>
        <v>3.9151318789574008E-2</v>
      </c>
      <c r="E360" s="44">
        <f>IF(OR($A360="",$B360="",$C360=""),"",A360*'MPTO_working_3-way'!$I359)</f>
        <v>1.5379439518085696</v>
      </c>
      <c r="F360" s="45">
        <f>IF(OR($A360="",$B360="",$C360=""),"",B360*'MPTO_working_3-way'!$I359)</f>
        <v>4.5618742894862292</v>
      </c>
      <c r="G360" s="46">
        <f>IF(OR($A360="",$B360="",$C360=""),"",C360*'MPTO_working_3-way'!$I359)</f>
        <v>7.6585452194791603</v>
      </c>
      <c r="H360" s="44">
        <f>IF(OR($A360="",$B360="",$C360=""),"",'MPTO_working_3-way'!E359)</f>
        <v>1.5091486794513653</v>
      </c>
      <c r="I360" s="45">
        <f>IF(OR($A360="",$B360="",$C360=""),"",'MPTO_working_3-way'!F359)</f>
        <v>4.6567944101775716</v>
      </c>
      <c r="J360" s="46">
        <f>IF(OR($A360="",$B360="",$C360=""),"",'MPTO_working_3-way'!G359)</f>
        <v>8.1542942035540484</v>
      </c>
      <c r="K360" s="44">
        <f>IF(OR($A360="",$B360="",$C360=""),"",'OddsRatio_working_3-way'!H359)</f>
        <v>1.5184360019770773</v>
      </c>
      <c r="L360" s="45">
        <f>IF(OR($A360="",$B360="",$C360=""),"",'OddsRatio_working_3-way'!I359)</f>
        <v>4.6614542639631047</v>
      </c>
      <c r="M360" s="46">
        <f>IF(OR($A360="",$B360="",$C360=""),"",'OddsRatio_working_3-way'!J359)</f>
        <v>7.8800777762374583</v>
      </c>
      <c r="N360" s="47">
        <f t="shared" si="82"/>
        <v>65.021875395656267</v>
      </c>
      <c r="O360" s="48">
        <f t="shared" si="83"/>
        <v>21.920814484184806</v>
      </c>
      <c r="P360" s="48">
        <f t="shared" si="84"/>
        <v>13.057310120158924</v>
      </c>
      <c r="Q360" t="s">
        <v>172</v>
      </c>
      <c r="R360" t="s">
        <v>174</v>
      </c>
      <c r="S360" t="s">
        <v>470</v>
      </c>
      <c r="T360" s="50">
        <v>100</v>
      </c>
      <c r="U360" s="50">
        <f t="shared" si="85"/>
        <v>32.432432432432435</v>
      </c>
      <c r="V360" s="50">
        <f t="shared" si="86"/>
        <v>77.220956719817764</v>
      </c>
      <c r="W360" s="50">
        <f t="shared" si="87"/>
        <v>86.431478968792391</v>
      </c>
      <c r="X360" s="50">
        <f t="shared" si="88"/>
        <v>36.347564311389831</v>
      </c>
      <c r="Y360" s="50">
        <f t="shared" si="89"/>
        <v>81.136088598775174</v>
      </c>
      <c r="Z360" s="50">
        <f t="shared" si="90"/>
        <v>90.346610847749801</v>
      </c>
      <c r="AA360" s="50">
        <f t="shared" si="91"/>
        <v>-3.9151318789573963</v>
      </c>
      <c r="AB360" s="50">
        <f t="shared" si="92"/>
        <v>-3.9151318789574105</v>
      </c>
      <c r="AC360" s="50">
        <f t="shared" si="93"/>
        <v>-3.9151318789574105</v>
      </c>
      <c r="AF360">
        <v>1.99</v>
      </c>
      <c r="AG360">
        <v>1.88</v>
      </c>
      <c r="AH360" s="73" t="s">
        <v>480</v>
      </c>
      <c r="AJ360" t="s">
        <v>445</v>
      </c>
    </row>
    <row r="361" spans="1:36" ht="15" x14ac:dyDescent="0.25">
      <c r="A361">
        <v>4.03</v>
      </c>
      <c r="B361">
        <v>3.31</v>
      </c>
      <c r="C361">
        <v>2.12</v>
      </c>
      <c r="D361" s="43">
        <f t="shared" si="81"/>
        <v>2.1951874649301928E-2</v>
      </c>
      <c r="E361" s="44">
        <f>IF(OR($A361="",$B361="",$C361=""),"",A361*'MPTO_working_3-way'!$I360)</f>
        <v>4.1184660548366869</v>
      </c>
      <c r="F361" s="45">
        <f>IF(OR($A361="",$B361="",$C361=""),"",B361*'MPTO_working_3-way'!$I360)</f>
        <v>3.3826607050891893</v>
      </c>
      <c r="G361" s="46">
        <f>IF(OR($A361="",$B361="",$C361=""),"",C361*'MPTO_working_3-way'!$I360)</f>
        <v>2.1665379742565203</v>
      </c>
      <c r="H361" s="44">
        <f>IF(OR($A361="",$B361="",$C361=""),"",'MPTO_working_3-way'!E360)</f>
        <v>4.1524502986077501</v>
      </c>
      <c r="I361" s="45">
        <f>IF(OR($A361="",$B361="",$C361=""),"",'MPTO_working_3-way'!F360)</f>
        <v>3.3921588854641271</v>
      </c>
      <c r="J361" s="46">
        <f>IF(OR($A361="",$B361="",$C361=""),"",'MPTO_working_3-way'!G360)</f>
        <v>2.1534050360437553</v>
      </c>
      <c r="K361" s="44">
        <f>IF(OR($A361="",$B361="",$C361=""),"",'OddsRatio_working_3-way'!H360)</f>
        <v>4.1351796409974337</v>
      </c>
      <c r="L361" s="45">
        <f>IF(OR($A361="",$B361="",$C361=""),"",'OddsRatio_working_3-way'!I360)</f>
        <v>3.390186458978242</v>
      </c>
      <c r="M361" s="46">
        <f>IF(OR($A361="",$B361="",$C361=""),"",'OddsRatio_working_3-way'!J360)</f>
        <v>2.1588782831409659</v>
      </c>
      <c r="N361" s="47">
        <f t="shared" si="82"/>
        <v>24.280884841228922</v>
      </c>
      <c r="O361" s="48">
        <f t="shared" si="83"/>
        <v>29.562527465302889</v>
      </c>
      <c r="P361" s="48">
        <f t="shared" si="84"/>
        <v>46.15658769346819</v>
      </c>
      <c r="Q361" t="s">
        <v>63</v>
      </c>
      <c r="R361" t="s">
        <v>154</v>
      </c>
      <c r="S361" t="s">
        <v>470</v>
      </c>
      <c r="T361" s="50">
        <v>100</v>
      </c>
      <c r="U361" s="50">
        <f t="shared" si="85"/>
        <v>75.186104218362274</v>
      </c>
      <c r="V361" s="50">
        <f t="shared" si="86"/>
        <v>69.78851963746223</v>
      </c>
      <c r="W361" s="50">
        <f t="shared" si="87"/>
        <v>52.830188679245275</v>
      </c>
      <c r="X361" s="50">
        <f t="shared" si="88"/>
        <v>77.381291683292474</v>
      </c>
      <c r="Y361" s="50">
        <f t="shared" si="89"/>
        <v>71.98370710239243</v>
      </c>
      <c r="Z361" s="50">
        <f t="shared" si="90"/>
        <v>55.025376144175475</v>
      </c>
      <c r="AA361" s="50">
        <f t="shared" si="91"/>
        <v>-2.1951874649301999</v>
      </c>
      <c r="AB361" s="50">
        <f t="shared" si="92"/>
        <v>-2.1951874649301999</v>
      </c>
      <c r="AC361" s="50">
        <f t="shared" si="93"/>
        <v>-2.1951874649301999</v>
      </c>
      <c r="AF361">
        <v>2.7</v>
      </c>
      <c r="AG361">
        <v>1.52</v>
      </c>
      <c r="AH361" s="73" t="s">
        <v>494</v>
      </c>
      <c r="AJ361" t="s">
        <v>446</v>
      </c>
    </row>
    <row r="362" spans="1:36" ht="15" x14ac:dyDescent="0.25">
      <c r="A362">
        <v>3.5</v>
      </c>
      <c r="B362">
        <v>2.99</v>
      </c>
      <c r="C362">
        <v>2.42</v>
      </c>
      <c r="D362" s="43">
        <f t="shared" si="81"/>
        <v>3.338558674527059E-2</v>
      </c>
      <c r="E362" s="44">
        <f>IF(OR($A362="",$B362="",$C362=""),"",A362*'MPTO_working_3-way'!$I361)</f>
        <v>3.6168495536084473</v>
      </c>
      <c r="F362" s="45">
        <f>IF(OR($A362="",$B362="",$C362=""),"",B362*'MPTO_working_3-way'!$I361)</f>
        <v>3.0898229043683592</v>
      </c>
      <c r="G362" s="46">
        <f>IF(OR($A362="",$B362="",$C362=""),"",C362*'MPTO_working_3-way'!$I361)</f>
        <v>2.5007931199235549</v>
      </c>
      <c r="H362" s="44">
        <f>IF(OR($A362="",$B362="",$C362=""),"",'MPTO_working_3-way'!E361)</f>
        <v>3.6418494959711247</v>
      </c>
      <c r="I362" s="45">
        <f>IF(OR($A362="",$B362="",$C362=""),"",'MPTO_working_3-way'!F361)</f>
        <v>3.092914571841479</v>
      </c>
      <c r="J362" s="46">
        <f>IF(OR($A362="",$B362="",$C362=""),"",'MPTO_working_3-way'!G361)</f>
        <v>2.4869768735985862</v>
      </c>
      <c r="K362" s="44">
        <f>IF(OR($A362="",$B362="",$C362=""),"",'OddsRatio_working_3-way'!H361)</f>
        <v>3.6289246646824886</v>
      </c>
      <c r="L362" s="45">
        <f>IF(OR($A362="",$B362="",$C362=""),"",'OddsRatio_working_3-way'!I361)</f>
        <v>3.0926240330872616</v>
      </c>
      <c r="M362" s="46">
        <f>IF(OR($A362="",$B362="",$C362=""),"",'OddsRatio_working_3-way'!J361)</f>
        <v>2.4932292095396531</v>
      </c>
      <c r="N362" s="47">
        <f t="shared" si="82"/>
        <v>27.648371467436988</v>
      </c>
      <c r="O362" s="48">
        <f t="shared" si="83"/>
        <v>32.364314426765702</v>
      </c>
      <c r="P362" s="48">
        <f t="shared" si="84"/>
        <v>39.987314105797303</v>
      </c>
      <c r="Q362" t="s">
        <v>388</v>
      </c>
      <c r="R362" t="s">
        <v>60</v>
      </c>
      <c r="S362" t="s">
        <v>470</v>
      </c>
      <c r="T362" s="50">
        <v>100</v>
      </c>
      <c r="U362" s="50">
        <f t="shared" si="85"/>
        <v>71.428571428571431</v>
      </c>
      <c r="V362" s="50">
        <f t="shared" si="86"/>
        <v>66.555183946488299</v>
      </c>
      <c r="W362" s="50">
        <f t="shared" si="87"/>
        <v>58.677685950413228</v>
      </c>
      <c r="X362" s="50">
        <f t="shared" si="88"/>
        <v>74.767130103098481</v>
      </c>
      <c r="Y362" s="50">
        <f t="shared" si="89"/>
        <v>69.893742621015349</v>
      </c>
      <c r="Z362" s="50">
        <f t="shared" si="90"/>
        <v>62.016244624940278</v>
      </c>
      <c r="AA362" s="50">
        <f t="shared" si="91"/>
        <v>-3.3385586745270501</v>
      </c>
      <c r="AB362" s="50">
        <f t="shared" si="92"/>
        <v>-3.3385586745270501</v>
      </c>
      <c r="AC362" s="50">
        <f t="shared" si="93"/>
        <v>-3.3385586745270501</v>
      </c>
      <c r="AF362">
        <v>2.86</v>
      </c>
      <c r="AG362">
        <v>1.45</v>
      </c>
      <c r="AH362" s="73" t="s">
        <v>475</v>
      </c>
      <c r="AJ362" t="s">
        <v>447</v>
      </c>
    </row>
    <row r="363" spans="1:36" ht="15" x14ac:dyDescent="0.25">
      <c r="A363">
        <v>2.04</v>
      </c>
      <c r="B363">
        <v>3.02</v>
      </c>
      <c r="C363">
        <v>4.67</v>
      </c>
      <c r="D363" s="43">
        <f t="shared" si="81"/>
        <v>3.545466855857593E-2</v>
      </c>
      <c r="E363" s="44">
        <f>IF(OR($A363="",$B363="",$C363=""),"",A363*'MPTO_working_3-way'!$I362)</f>
        <v>2.112327523859495</v>
      </c>
      <c r="F363" s="45">
        <f>IF(OR($A363="",$B363="",$C363=""),"",B363*'MPTO_working_3-way'!$I362)</f>
        <v>3.1270730990468993</v>
      </c>
      <c r="G363" s="46">
        <f>IF(OR($A363="",$B363="",$C363=""),"",C363*'MPTO_working_3-way'!$I362)</f>
        <v>4.8355733021685499</v>
      </c>
      <c r="H363" s="44">
        <f>IF(OR($A363="",$B363="",$C363=""),"",'MPTO_working_3-way'!E362)</f>
        <v>2.0903977647348997</v>
      </c>
      <c r="I363" s="45">
        <f>IF(OR($A363="",$B363="",$C363=""),"",'MPTO_working_3-way'!F362)</f>
        <v>3.1317763324801269</v>
      </c>
      <c r="J363" s="46">
        <f>IF(OR($A363="",$B363="",$C363=""),"",'MPTO_working_3-way'!G362)</f>
        <v>4.9427984892742867</v>
      </c>
      <c r="K363" s="44">
        <f>IF(OR($A363="",$B363="",$C363=""),"",'OddsRatio_working_3-way'!H362)</f>
        <v>2.099753061999388</v>
      </c>
      <c r="L363" s="45">
        <f>IF(OR($A363="",$B363="",$C363=""),"",'OddsRatio_working_3-way'!I362)</f>
        <v>3.1360588319603493</v>
      </c>
      <c r="M363" s="46">
        <f>IF(OR($A363="",$B363="",$C363=""),"",'OddsRatio_working_3-way'!J362)</f>
        <v>4.8808593630170716</v>
      </c>
      <c r="N363" s="47">
        <f t="shared" si="82"/>
        <v>47.341143298311565</v>
      </c>
      <c r="O363" s="48">
        <f t="shared" si="83"/>
        <v>31.978785539256823</v>
      </c>
      <c r="P363" s="48">
        <f t="shared" si="84"/>
        <v>20.680071162431606</v>
      </c>
      <c r="Q363" t="s">
        <v>118</v>
      </c>
      <c r="R363" t="s">
        <v>123</v>
      </c>
      <c r="S363" t="s">
        <v>470</v>
      </c>
      <c r="T363" s="50">
        <v>100</v>
      </c>
      <c r="U363" s="50">
        <f t="shared" si="85"/>
        <v>50.980392156862742</v>
      </c>
      <c r="V363" s="50">
        <f t="shared" si="86"/>
        <v>66.88741721854305</v>
      </c>
      <c r="W363" s="50">
        <f t="shared" si="87"/>
        <v>78.586723768736618</v>
      </c>
      <c r="X363" s="50">
        <f t="shared" si="88"/>
        <v>54.525859012720332</v>
      </c>
      <c r="Y363" s="50">
        <f t="shared" si="89"/>
        <v>70.432884074400633</v>
      </c>
      <c r="Z363" s="50">
        <f t="shared" si="90"/>
        <v>82.132190624594202</v>
      </c>
      <c r="AA363" s="50">
        <f t="shared" si="91"/>
        <v>-3.5454668558575904</v>
      </c>
      <c r="AB363" s="50">
        <f t="shared" si="92"/>
        <v>-3.5454668558575833</v>
      </c>
      <c r="AC363" s="50">
        <f t="shared" si="93"/>
        <v>-3.5454668558575833</v>
      </c>
      <c r="AF363">
        <v>2.86</v>
      </c>
      <c r="AG363">
        <v>1.44</v>
      </c>
      <c r="AH363" s="73" t="s">
        <v>471</v>
      </c>
      <c r="AJ363" t="s">
        <v>447</v>
      </c>
    </row>
    <row r="364" spans="1:36" ht="15" x14ac:dyDescent="0.25">
      <c r="A364">
        <v>6.63</v>
      </c>
      <c r="B364">
        <v>4.72</v>
      </c>
      <c r="C364">
        <v>1.45</v>
      </c>
      <c r="D364" s="43">
        <f t="shared" si="81"/>
        <v>5.2349141787722653E-2</v>
      </c>
      <c r="E364" s="44">
        <f>IF(OR($A364="",$B364="",$C364=""),"",A364*'MPTO_working_3-way'!$I363)</f>
        <v>6.977074810052601</v>
      </c>
      <c r="F364" s="45">
        <f>IF(OR($A364="",$B364="",$C364=""),"",B364*'MPTO_working_3-way'!$I363)</f>
        <v>4.9670879492380511</v>
      </c>
      <c r="G364" s="46">
        <f>IF(OR($A364="",$B364="",$C364=""),"",C364*'MPTO_working_3-way'!$I363)</f>
        <v>1.5259062555921978</v>
      </c>
      <c r="H364" s="44">
        <f>IF(OR($A364="",$B364="",$C364=""),"",'MPTO_working_3-way'!E363)</f>
        <v>7.4973844250747117</v>
      </c>
      <c r="I364" s="45">
        <f>IF(OR($A364="",$B364="",$C364=""),"",'MPTO_working_3-way'!F363)</f>
        <v>5.1436441625807863</v>
      </c>
      <c r="J364" s="46">
        <f>IF(OR($A364="",$B364="",$C364=""),"",'MPTO_working_3-way'!G363)</f>
        <v>1.4876404042514639</v>
      </c>
      <c r="K364" s="44">
        <f>IF(OR($A364="",$B364="",$C364=""),"",'OddsRatio_working_3-way'!H363)</f>
        <v>7.246734412416088</v>
      </c>
      <c r="L364" s="45">
        <f>IF(OR($A364="",$B364="",$C364=""),"",'OddsRatio_working_3-way'!I363)</f>
        <v>5.1275047982571662</v>
      </c>
      <c r="M364" s="46">
        <f>IF(OR($A364="",$B364="",$C364=""),"",'OddsRatio_working_3-way'!J363)</f>
        <v>1.4992949352730442</v>
      </c>
      <c r="N364" s="47">
        <f t="shared" si="82"/>
        <v>14.332654116868513</v>
      </c>
      <c r="O364" s="48">
        <f t="shared" si="83"/>
        <v>20.132520507380981</v>
      </c>
      <c r="P364" s="48">
        <f t="shared" si="84"/>
        <v>65.534825375750501</v>
      </c>
      <c r="Q364" t="s">
        <v>64</v>
      </c>
      <c r="R364" t="s">
        <v>166</v>
      </c>
      <c r="S364" t="s">
        <v>470</v>
      </c>
      <c r="T364" s="50">
        <v>100</v>
      </c>
      <c r="U364" s="50">
        <f t="shared" si="85"/>
        <v>84.917043740573149</v>
      </c>
      <c r="V364" s="50">
        <f t="shared" si="86"/>
        <v>78.81355932203391</v>
      </c>
      <c r="W364" s="50">
        <f t="shared" si="87"/>
        <v>31.03448275862069</v>
      </c>
      <c r="X364" s="50">
        <f t="shared" si="88"/>
        <v>90.151957919345421</v>
      </c>
      <c r="Y364" s="50">
        <f t="shared" si="89"/>
        <v>84.048473500806168</v>
      </c>
      <c r="Z364" s="50">
        <f t="shared" si="90"/>
        <v>36.269396937392948</v>
      </c>
      <c r="AA364" s="50">
        <f t="shared" si="91"/>
        <v>-5.2349141787722715</v>
      </c>
      <c r="AB364" s="50">
        <f t="shared" si="92"/>
        <v>-5.2349141787722573</v>
      </c>
      <c r="AC364" s="50">
        <f t="shared" si="93"/>
        <v>-5.2349141787722573</v>
      </c>
      <c r="AF364">
        <v>1.58</v>
      </c>
      <c r="AG364">
        <v>2.41</v>
      </c>
      <c r="AH364" s="73" t="s">
        <v>482</v>
      </c>
      <c r="AJ364" t="s">
        <v>452</v>
      </c>
    </row>
    <row r="365" spans="1:36" s="28" customFormat="1" ht="15" x14ac:dyDescent="0.25">
      <c r="A365" s="23">
        <v>2.67</v>
      </c>
      <c r="B365" s="23">
        <v>2.96</v>
      </c>
      <c r="C365" s="23">
        <v>3.06</v>
      </c>
      <c r="D365" s="24">
        <f t="shared" si="81"/>
        <v>3.9167058664745458E-2</v>
      </c>
      <c r="E365" s="25">
        <f>IF(OR($A365="",$B365="",$C365=""),"",A365*'MPTO_working_3-way'!$I364)</f>
        <v>2.7745760466348703</v>
      </c>
      <c r="F365" s="26">
        <f>IF(OR($A365="",$B365="",$C365=""),"",B365*'MPTO_working_3-way'!$I364)</f>
        <v>3.0759344936476465</v>
      </c>
      <c r="G365" s="27">
        <f>IF(OR($A365="",$B365="",$C365=""),"",C365*'MPTO_working_3-way'!$I364)</f>
        <v>3.179851199514121</v>
      </c>
      <c r="H365" s="25">
        <f>IF(OR($A365="",$B365="",$C365=""),"",'MPTO_working_3-way'!E364)</f>
        <v>2.7664342524660648</v>
      </c>
      <c r="I365" s="26">
        <f>IF(OR($A365="",$B365="",$C365=""),"",'MPTO_working_3-way'!F364)</f>
        <v>3.0789869302348318</v>
      </c>
      <c r="J365" s="27">
        <f>IF(OR($A365="",$B365="",$C365=""),"",'MPTO_working_3-way'!G364)</f>
        <v>3.1873353204707131</v>
      </c>
      <c r="K365" s="25">
        <f>IF(OR($A365="",$B365="",$C365=""),"",'OddsRatio_working_3-way'!H364)</f>
        <v>2.7702614357808151</v>
      </c>
      <c r="L365" s="26">
        <f>IF(OR($A365="",$B365="",$C365=""),"",'OddsRatio_working_3-way'!I364)</f>
        <v>3.0776721042696988</v>
      </c>
      <c r="M365" s="27">
        <f>IF(OR($A365="",$B365="",$C365=""),"",'OddsRatio_working_3-way'!J364)</f>
        <v>3.1836757830589693</v>
      </c>
      <c r="N365" s="75">
        <f>(1/E365)* 100</f>
        <v>36.041542318252354</v>
      </c>
      <c r="O365" s="76">
        <f>(1/F365)* 100</f>
        <v>32.510445266801959</v>
      </c>
      <c r="P365" s="76">
        <f>(1/G365)* 100</f>
        <v>31.44801241494568</v>
      </c>
      <c r="Q365" s="23" t="s">
        <v>127</v>
      </c>
      <c r="R365" s="23" t="s">
        <v>125</v>
      </c>
      <c r="S365" s="23" t="s">
        <v>470</v>
      </c>
      <c r="T365" s="28">
        <v>100</v>
      </c>
      <c r="U365" s="28">
        <f t="shared" si="85"/>
        <v>62.546816479400754</v>
      </c>
      <c r="V365" s="28">
        <f t="shared" si="86"/>
        <v>66.21621621621621</v>
      </c>
      <c r="W365" s="28">
        <f t="shared" si="87"/>
        <v>67.320261437908499</v>
      </c>
      <c r="X365" s="28">
        <f t="shared" si="88"/>
        <v>66.46352234587529</v>
      </c>
      <c r="Y365" s="28">
        <f t="shared" si="89"/>
        <v>70.132922082690754</v>
      </c>
      <c r="Z365" s="28">
        <f t="shared" si="90"/>
        <v>71.236967304383043</v>
      </c>
      <c r="AA365" s="28">
        <f t="shared" si="91"/>
        <v>-3.9167058664745369</v>
      </c>
      <c r="AB365" s="28">
        <f t="shared" si="92"/>
        <v>-3.916705866474544</v>
      </c>
      <c r="AC365" s="28">
        <f t="shared" si="93"/>
        <v>-3.916705866474544</v>
      </c>
      <c r="AD365" s="41"/>
      <c r="AF365" s="23">
        <v>2.2799999999999998</v>
      </c>
      <c r="AG365" s="23">
        <v>1.65</v>
      </c>
      <c r="AH365" s="77" t="s">
        <v>476</v>
      </c>
      <c r="AI365" s="41"/>
      <c r="AJ365" s="23" t="s">
        <v>452</v>
      </c>
    </row>
    <row r="366" spans="1:36" ht="15" x14ac:dyDescent="0.25">
      <c r="A366">
        <v>1.95</v>
      </c>
      <c r="B366">
        <v>3.6</v>
      </c>
      <c r="C366">
        <v>4.09</v>
      </c>
      <c r="D366" s="43">
        <f t="shared" si="81"/>
        <v>3.5097068104403162E-2</v>
      </c>
      <c r="E366" s="44">
        <f>IF(OR($A366="",$B366="",$C366=""),"",A366*'MPTO_working_3-way'!$I365)</f>
        <v>2.0184392828035862</v>
      </c>
      <c r="F366" s="45">
        <f>IF(OR($A366="",$B366="",$C366=""),"",B366*'MPTO_working_3-way'!$I365)</f>
        <v>3.7263494451758516</v>
      </c>
      <c r="G366" s="46">
        <f>IF(OR($A366="",$B366="",$C366=""),"",C366*'MPTO_working_3-way'!$I365)</f>
        <v>4.233547008547009</v>
      </c>
      <c r="H366" s="44">
        <f>IF(OR($A366="",$B366="",$C366=""),"",'MPTO_working_3-way'!E365)</f>
        <v>1.9955240789263349</v>
      </c>
      <c r="I366" s="45">
        <f>IF(OR($A366="",$B366="",$C366=""),"",'MPTO_working_3-way'!F365)</f>
        <v>3.7582857741243005</v>
      </c>
      <c r="J366" s="46">
        <f>IF(OR($A366="",$B366="",$C366=""),"",'MPTO_working_3-way'!G365)</f>
        <v>4.2955371702996663</v>
      </c>
      <c r="K366" s="44">
        <f>IF(OR($A366="",$B366="",$C366=""),"",'OddsRatio_working_3-way'!H365)</f>
        <v>2.0044132783045483</v>
      </c>
      <c r="L366" s="45">
        <f>IF(OR($A366="",$B366="",$C366=""),"",'OddsRatio_working_3-way'!I365)</f>
        <v>3.7489205511492916</v>
      </c>
      <c r="M366" s="46">
        <f>IF(OR($A366="",$B366="",$C366=""),"",'OddsRatio_working_3-way'!J365)</f>
        <v>4.2669863473274274</v>
      </c>
      <c r="N366" s="47">
        <f t="shared" ref="N366:N372" si="94">(1/E366)* 100</f>
        <v>49.543229192954115</v>
      </c>
      <c r="O366" s="48">
        <f t="shared" ref="O366:O372" si="95">(1/F366)* 100</f>
        <v>26.835915812850143</v>
      </c>
      <c r="P366" s="48">
        <f t="shared" ref="P366:P372" si="96">(1/G366)* 100</f>
        <v>23.620854994195728</v>
      </c>
      <c r="Q366" t="s">
        <v>495</v>
      </c>
      <c r="R366" t="s">
        <v>496</v>
      </c>
      <c r="S366" s="38">
        <v>44228</v>
      </c>
      <c r="T366" s="50">
        <v>100</v>
      </c>
      <c r="U366" s="50">
        <f t="shared" ref="U366:U369" si="97">(1/A366)*((T366*A366)-T366)</f>
        <v>48.717948717948723</v>
      </c>
      <c r="V366" s="50">
        <f t="shared" ref="V366:V369" si="98">(1/B366)*((T366*B366)-T366)</f>
        <v>72.222222222222229</v>
      </c>
      <c r="W366" s="50">
        <f t="shared" ref="W366:W369" si="99">(1/C366)*((T366*C366)-T366)</f>
        <v>75.550122249388764</v>
      </c>
      <c r="X366" s="50">
        <f t="shared" ref="X366:X369" si="100">((1/B366)+(1/C366))*T366</f>
        <v>52.227655528389029</v>
      </c>
      <c r="Y366" s="50">
        <f t="shared" ref="Y366:Y369" si="101">((1/A366)+(1/C366))*T366</f>
        <v>75.731929032662535</v>
      </c>
      <c r="Z366" s="50">
        <f t="shared" ref="Z366:Z369" si="102">((1/A366)+(1/B366))*T366</f>
        <v>79.05982905982907</v>
      </c>
      <c r="AA366" s="50">
        <f t="shared" ref="AA366:AA369" si="103">U366-X366</f>
        <v>-3.5097068104403064</v>
      </c>
      <c r="AB366" s="50">
        <f t="shared" ref="AB366:AB369" si="104">V366-Y366</f>
        <v>-3.5097068104403064</v>
      </c>
      <c r="AC366" s="50">
        <f t="shared" ref="AC366:AC369" si="105">W366-Z366</f>
        <v>-3.5097068104403064</v>
      </c>
      <c r="AF366">
        <v>1.79</v>
      </c>
      <c r="AG366">
        <v>2.09</v>
      </c>
      <c r="AH366" s="73" t="s">
        <v>509</v>
      </c>
      <c r="AJ366" t="s">
        <v>449</v>
      </c>
    </row>
    <row r="367" spans="1:36" ht="15" x14ac:dyDescent="0.25">
      <c r="A367">
        <v>3</v>
      </c>
      <c r="B367">
        <v>3.5</v>
      </c>
      <c r="C367">
        <v>2.35</v>
      </c>
      <c r="D367" s="43">
        <f t="shared" si="81"/>
        <v>4.4579533941236038E-2</v>
      </c>
      <c r="E367" s="44">
        <f>IF(OR($A367="",$B367="",$C367=""),"",A367*'MPTO_working_3-way'!$I366)</f>
        <v>3.1337386018237083</v>
      </c>
      <c r="F367" s="45">
        <f>IF(OR($A367="",$B367="",$C367=""),"",B367*'MPTO_working_3-way'!$I366)</f>
        <v>3.6560283687943262</v>
      </c>
      <c r="G367" s="46">
        <f>IF(OR($A367="",$B367="",$C367=""),"",C367*'MPTO_working_3-way'!$I366)</f>
        <v>2.4547619047619049</v>
      </c>
      <c r="H367" s="44">
        <f>IF(OR($A367="",$B367="",$C367=""),"",'MPTO_working_3-way'!E366)</f>
        <v>3.139978791092259</v>
      </c>
      <c r="I367" s="45">
        <f>IF(OR($A367="",$B367="",$C367=""),"",'MPTO_working_3-way'!F366)</f>
        <v>3.6920199501246884</v>
      </c>
      <c r="J367" s="46">
        <f>IF(OR($A367="",$B367="",$C367=""),"",'MPTO_working_3-way'!G366)</f>
        <v>2.4350328947368425</v>
      </c>
      <c r="K367" s="44">
        <f>IF(OR($A367="",$B367="",$C367=""),"",'OddsRatio_working_3-way'!H366)</f>
        <v>3.1388985003743142</v>
      </c>
      <c r="L367" s="45">
        <f>IF(OR($A367="",$B367="",$C367=""),"",'OddsRatio_working_3-way'!I366)</f>
        <v>3.6736231254678913</v>
      </c>
      <c r="M367" s="46">
        <f>IF(OR($A367="",$B367="",$C367=""),"",'OddsRatio_working_3-way'!J366)</f>
        <v>2.4437564877526614</v>
      </c>
      <c r="N367" s="47">
        <f t="shared" si="94"/>
        <v>31.910766246362755</v>
      </c>
      <c r="O367" s="48">
        <f t="shared" si="95"/>
        <v>27.352085354025217</v>
      </c>
      <c r="P367" s="48">
        <f t="shared" si="96"/>
        <v>40.737148399612025</v>
      </c>
      <c r="Q367" t="s">
        <v>497</v>
      </c>
      <c r="R367" t="s">
        <v>314</v>
      </c>
      <c r="S367" t="s">
        <v>506</v>
      </c>
      <c r="T367" s="50">
        <v>100</v>
      </c>
      <c r="U367" s="50">
        <f t="shared" si="97"/>
        <v>66.666666666666657</v>
      </c>
      <c r="V367" s="50">
        <f t="shared" si="98"/>
        <v>71.428571428571431</v>
      </c>
      <c r="W367" s="50">
        <f t="shared" si="99"/>
        <v>57.446808510638299</v>
      </c>
      <c r="X367" s="50">
        <f t="shared" si="100"/>
        <v>71.124620060790278</v>
      </c>
      <c r="Y367" s="50">
        <f t="shared" si="101"/>
        <v>75.886524822695037</v>
      </c>
      <c r="Z367" s="50">
        <f t="shared" si="102"/>
        <v>61.904761904761905</v>
      </c>
      <c r="AA367" s="50">
        <f t="shared" si="103"/>
        <v>-4.4579533941236207</v>
      </c>
      <c r="AB367" s="50">
        <f t="shared" si="104"/>
        <v>-4.4579533941236065</v>
      </c>
      <c r="AC367" s="50">
        <f t="shared" si="105"/>
        <v>-4.4579533941236065</v>
      </c>
      <c r="AF367">
        <v>1.92</v>
      </c>
      <c r="AG367">
        <v>1.92</v>
      </c>
      <c r="AH367" s="73" t="s">
        <v>472</v>
      </c>
      <c r="AJ367" t="s">
        <v>455</v>
      </c>
    </row>
    <row r="368" spans="1:36" ht="15" x14ac:dyDescent="0.25">
      <c r="A368">
        <v>4.09</v>
      </c>
      <c r="B368">
        <v>3.25</v>
      </c>
      <c r="C368">
        <v>2.1</v>
      </c>
      <c r="D368" s="43">
        <f t="shared" si="81"/>
        <v>2.8381561388896248E-2</v>
      </c>
      <c r="E368" s="44">
        <f>IF(OR($A368="",$B368="",$C368=""),"",A368*'MPTO_working_3-way'!$I367)</f>
        <v>4.2060805860805859</v>
      </c>
      <c r="F368" s="45">
        <f>IF(OR($A368="",$B368="",$C368=""),"",B368*'MPTO_working_3-way'!$I367)</f>
        <v>3.3422400745139127</v>
      </c>
      <c r="G368" s="46">
        <f>IF(OR($A368="",$B368="",$C368=""),"",C368*'MPTO_working_3-way'!$I367)</f>
        <v>2.1596012789166821</v>
      </c>
      <c r="H368" s="44">
        <f>IF(OR($A368="",$B368="",$C368=""),"",'MPTO_working_3-way'!E367)</f>
        <v>4.2546265130634682</v>
      </c>
      <c r="I368" s="45">
        <f>IF(OR($A368="",$B368="",$C368=""),"",'MPTO_working_3-way'!F367)</f>
        <v>3.3530966275938692</v>
      </c>
      <c r="J368" s="46">
        <f>IF(OR($A368="",$B368="",$C368=""),"",'MPTO_working_3-way'!G367)</f>
        <v>2.1425665692300804</v>
      </c>
      <c r="K368" s="44">
        <f>IF(OR($A368="",$B368="",$C368=""),"",'OddsRatio_working_3-way'!H367)</f>
        <v>4.2294560915093502</v>
      </c>
      <c r="L368" s="45">
        <f>IF(OR($A368="",$B368="",$C368=""),"",'OddsRatio_working_3-way'!I367)</f>
        <v>3.3515456977009834</v>
      </c>
      <c r="M368" s="46">
        <f>IF(OR($A368="",$B368="",$C368=""),"",'OddsRatio_working_3-way'!J367)</f>
        <v>2.1496445633204804</v>
      </c>
      <c r="N368" s="47">
        <f t="shared" si="94"/>
        <v>23.775103199623778</v>
      </c>
      <c r="O368" s="48">
        <f t="shared" si="95"/>
        <v>29.920052949680393</v>
      </c>
      <c r="P368" s="48">
        <f t="shared" si="96"/>
        <v>46.304843850695846</v>
      </c>
      <c r="Q368" t="s">
        <v>87</v>
      </c>
      <c r="R368" t="s">
        <v>36</v>
      </c>
      <c r="S368" t="s">
        <v>507</v>
      </c>
      <c r="T368" s="50">
        <v>100</v>
      </c>
      <c r="U368" s="50">
        <f t="shared" si="97"/>
        <v>75.550122249388764</v>
      </c>
      <c r="V368" s="50">
        <f t="shared" si="98"/>
        <v>69.230769230769241</v>
      </c>
      <c r="W368" s="50">
        <f t="shared" si="99"/>
        <v>52.38095238095238</v>
      </c>
      <c r="X368" s="50">
        <f t="shared" si="100"/>
        <v>78.388278388278394</v>
      </c>
      <c r="Y368" s="50">
        <f t="shared" si="101"/>
        <v>72.068925369658871</v>
      </c>
      <c r="Z368" s="50">
        <f t="shared" si="102"/>
        <v>55.219108519842017</v>
      </c>
      <c r="AA368" s="50">
        <f t="shared" si="103"/>
        <v>-2.8381561388896301</v>
      </c>
      <c r="AB368" s="50">
        <f t="shared" si="104"/>
        <v>-2.8381561388896301</v>
      </c>
      <c r="AC368" s="50">
        <f t="shared" si="105"/>
        <v>-2.8381561388896372</v>
      </c>
      <c r="AF368">
        <v>2.3199999999999998</v>
      </c>
      <c r="AG368">
        <v>1.66</v>
      </c>
      <c r="AH368" s="73" t="s">
        <v>484</v>
      </c>
      <c r="AJ368" t="s">
        <v>443</v>
      </c>
    </row>
    <row r="369" spans="1:36" ht="15" x14ac:dyDescent="0.25">
      <c r="A369">
        <v>2.12</v>
      </c>
      <c r="B369">
        <v>3.13</v>
      </c>
      <c r="C369">
        <v>4.2</v>
      </c>
      <c r="D369" s="43">
        <f t="shared" si="81"/>
        <v>2.9282169194158936E-2</v>
      </c>
      <c r="E369" s="44">
        <f>IF(OR($A369="",$B369="",$C369=""),"",A369*'MPTO_working_3-way'!$I368)</f>
        <v>2.1820781986916171</v>
      </c>
      <c r="F369" s="45">
        <f>IF(OR($A369="",$B369="",$C369=""),"",B369*'MPTO_working_3-way'!$I368)</f>
        <v>3.2216531895777174</v>
      </c>
      <c r="G369" s="46">
        <f>IF(OR($A369="",$B369="",$C369=""),"",C369*'MPTO_working_3-way'!$I368)</f>
        <v>4.322985110615468</v>
      </c>
      <c r="H369" s="44">
        <f>IF(OR($A369="",$B369="",$C369=""),"",'MPTO_working_3-way'!E368)</f>
        <v>2.1647955357993593</v>
      </c>
      <c r="I369" s="45">
        <f>IF(OR($A369="",$B369="",$C369=""),"",'MPTO_working_3-way'!F368)</f>
        <v>3.228638333760685</v>
      </c>
      <c r="J369" s="46">
        <f>IF(OR($A369="",$B369="",$C369=""),"",'MPTO_working_3-way'!G368)</f>
        <v>4.379539378294794</v>
      </c>
      <c r="K369" s="44">
        <f>IF(OR($A369="",$B369="",$C369=""),"",'OddsRatio_working_3-way'!H368)</f>
        <v>2.1721272641743044</v>
      </c>
      <c r="L369" s="45">
        <f>IF(OR($A369="",$B369="",$C369=""),"",'OddsRatio_working_3-way'!I368)</f>
        <v>3.2291348863314893</v>
      </c>
      <c r="M369" s="46">
        <f>IF(OR($A369="",$B369="",$C369=""),"",'OddsRatio_working_3-way'!J368)</f>
        <v>4.3489350404980112</v>
      </c>
      <c r="N369" s="47">
        <f t="shared" si="94"/>
        <v>45.827871824190538</v>
      </c>
      <c r="O369" s="48">
        <f t="shared" si="95"/>
        <v>31.039964302646627</v>
      </c>
      <c r="P369" s="48">
        <f t="shared" si="96"/>
        <v>23.132163873162842</v>
      </c>
      <c r="Q369" t="s">
        <v>139</v>
      </c>
      <c r="R369" t="s">
        <v>86</v>
      </c>
      <c r="S369" t="s">
        <v>507</v>
      </c>
      <c r="T369" s="50">
        <v>100</v>
      </c>
      <c r="U369" s="50">
        <f t="shared" si="97"/>
        <v>52.830188679245275</v>
      </c>
      <c r="V369" s="50">
        <f t="shared" si="98"/>
        <v>68.051118210862612</v>
      </c>
      <c r="W369" s="50">
        <f t="shared" si="99"/>
        <v>76.19047619047619</v>
      </c>
      <c r="X369" s="50">
        <f t="shared" si="100"/>
        <v>55.758405598661184</v>
      </c>
      <c r="Y369" s="50">
        <f t="shared" si="101"/>
        <v>70.979335130278514</v>
      </c>
      <c r="Z369" s="50">
        <f t="shared" si="102"/>
        <v>79.118693109892092</v>
      </c>
      <c r="AA369" s="50">
        <f t="shared" si="103"/>
        <v>-2.9282169194159096</v>
      </c>
      <c r="AB369" s="50">
        <f t="shared" si="104"/>
        <v>-2.9282169194159025</v>
      </c>
      <c r="AC369" s="50">
        <f t="shared" si="105"/>
        <v>-2.9282169194159025</v>
      </c>
      <c r="AF369">
        <v>2.89</v>
      </c>
      <c r="AG369">
        <v>1.44</v>
      </c>
      <c r="AH369" s="73" t="s">
        <v>474</v>
      </c>
      <c r="AJ369" t="s">
        <v>443</v>
      </c>
    </row>
    <row r="370" spans="1:36" ht="15" x14ac:dyDescent="0.25">
      <c r="A370">
        <v>4.05</v>
      </c>
      <c r="B370">
        <v>3.32</v>
      </c>
      <c r="C370">
        <v>2.08</v>
      </c>
      <c r="D370" s="43">
        <f t="shared" si="81"/>
        <v>2.8887630293252808E-2</v>
      </c>
      <c r="E370" s="44">
        <f>IF(OR($A370="",$B370="",$C370=""),"",A370*'MPTO_working_3-way'!$I369)</f>
        <v>4.1669949026876738</v>
      </c>
      <c r="F370" s="45">
        <f>IF(OR($A370="",$B370="",$C370=""),"",B370*'MPTO_working_3-way'!$I369)</f>
        <v>3.4159069325735993</v>
      </c>
      <c r="G370" s="46">
        <f>IF(OR($A370="",$B370="",$C370=""),"",C370*'MPTO_working_3-way'!$I369)</f>
        <v>2.1400862710099657</v>
      </c>
      <c r="H370" s="44">
        <f>IF(OR($A370="",$B370="",$C370=""),"",'MPTO_working_3-way'!E369)</f>
        <v>4.2143525904018704</v>
      </c>
      <c r="I370" s="45">
        <f>IF(OR($A370="",$B370="",$C370=""),"",'MPTO_working_3-way'!F369)</f>
        <v>3.4296421529033587</v>
      </c>
      <c r="J370" s="46">
        <f>IF(OR($A370="",$B370="",$C370=""),"",'MPTO_working_3-way'!G369)</f>
        <v>2.1225112623096134</v>
      </c>
      <c r="K370" s="44">
        <f>IF(OR($A370="",$B370="",$C370=""),"",'OddsRatio_working_3-way'!H369)</f>
        <v>4.1904239295250845</v>
      </c>
      <c r="L370" s="45">
        <f>IF(OR($A370="",$B370="",$C370=""),"",'OddsRatio_working_3-way'!I369)</f>
        <v>3.4268142677043265</v>
      </c>
      <c r="M370" s="46">
        <f>IF(OR($A370="",$B370="",$C370=""),"",'OddsRatio_working_3-way'!J369)</f>
        <v>2.1297238832416703</v>
      </c>
      <c r="N370" s="47">
        <f t="shared" si="94"/>
        <v>23.998109509445502</v>
      </c>
      <c r="O370" s="48">
        <f t="shared" si="95"/>
        <v>29.274802263028398</v>
      </c>
      <c r="P370" s="48">
        <f t="shared" si="96"/>
        <v>46.727088227526096</v>
      </c>
      <c r="Q370" t="s">
        <v>82</v>
      </c>
      <c r="R370" t="s">
        <v>46</v>
      </c>
      <c r="S370" t="s">
        <v>507</v>
      </c>
      <c r="T370" s="50">
        <v>100</v>
      </c>
      <c r="U370" s="50">
        <f t="shared" ref="U370:U412" si="106">(1/A370)*((T370*A370)-T370)</f>
        <v>75.308641975308646</v>
      </c>
      <c r="V370" s="50">
        <f t="shared" ref="V370:V412" si="107">(1/B370)*((T370*B370)-T370)</f>
        <v>69.879518072289159</v>
      </c>
      <c r="W370" s="50">
        <f t="shared" ref="W370:W412" si="108">(1/C370)*((T370*C370)-T370)</f>
        <v>51.92307692307692</v>
      </c>
      <c r="X370" s="50">
        <f t="shared" ref="X370:X412" si="109">((1/B370)+(1/C370))*T370</f>
        <v>78.197405004633922</v>
      </c>
      <c r="Y370" s="50">
        <f t="shared" ref="Y370:Y412" si="110">((1/A370)+(1/C370))*T370</f>
        <v>72.768281101614434</v>
      </c>
      <c r="Z370" s="50">
        <f t="shared" ref="Z370:Z412" si="111">((1/A370)+(1/B370))*T370</f>
        <v>54.81183995240221</v>
      </c>
      <c r="AA370" s="50">
        <f t="shared" ref="AA370:AA412" si="112">U370-X370</f>
        <v>-2.8887630293252755</v>
      </c>
      <c r="AB370" s="50">
        <f t="shared" ref="AB370:AB412" si="113">V370-Y370</f>
        <v>-2.8887630293252755</v>
      </c>
      <c r="AC370" s="50">
        <f t="shared" ref="AC370:AC412" si="114">W370-Z370</f>
        <v>-2.8887630293252897</v>
      </c>
      <c r="AF370">
        <v>2.3199999999999998</v>
      </c>
      <c r="AG370">
        <v>1.66</v>
      </c>
      <c r="AH370" s="73" t="s">
        <v>477</v>
      </c>
      <c r="AJ370" t="s">
        <v>443</v>
      </c>
    </row>
    <row r="371" spans="1:36" ht="15" x14ac:dyDescent="0.25">
      <c r="A371">
        <v>1.91</v>
      </c>
      <c r="B371">
        <v>3.53</v>
      </c>
      <c r="C371">
        <v>4.5</v>
      </c>
      <c r="D371" s="43">
        <f t="shared" si="81"/>
        <v>2.9068550626476064E-2</v>
      </c>
      <c r="E371" s="44">
        <f>IF(OR($A371="",$B371="",$C371=""),"",A371*'MPTO_working_3-way'!$I370)</f>
        <v>1.9655209316965692</v>
      </c>
      <c r="F371" s="45">
        <f>IF(OR($A371="",$B371="",$C371=""),"",B371*'MPTO_working_3-way'!$I370)</f>
        <v>3.6326119837114601</v>
      </c>
      <c r="G371" s="46">
        <f>IF(OR($A371="",$B371="",$C371=""),"",C371*'MPTO_working_3-way'!$I370)</f>
        <v>4.6308084778191425</v>
      </c>
      <c r="H371" s="44">
        <f>IF(OR($A371="",$B371="",$C371=""),"",'MPTO_working_3-way'!E370)</f>
        <v>1.9460148525700163</v>
      </c>
      <c r="I371" s="45">
        <f>IF(OR($A371="",$B371="",$C371=""),"",'MPTO_working_3-way'!F370)</f>
        <v>3.6550161526399378</v>
      </c>
      <c r="J371" s="46">
        <f>IF(OR($A371="",$B371="",$C371=""),"",'MPTO_working_3-way'!G370)</f>
        <v>4.7051581937404867</v>
      </c>
      <c r="K371" s="44">
        <f>IF(OR($A371="",$B371="",$C371=""),"",'OddsRatio_working_3-way'!H370)</f>
        <v>1.9535928620199292</v>
      </c>
      <c r="L371" s="45">
        <f>IF(OR($A371="",$B371="",$C371=""),"",'OddsRatio_working_3-way'!I370)</f>
        <v>3.6511977372641984</v>
      </c>
      <c r="M371" s="46">
        <f>IF(OR($A371="",$B371="",$C371=""),"",'OddsRatio_working_3-way'!J370)</f>
        <v>4.6676648539228038</v>
      </c>
      <c r="N371" s="47">
        <f t="shared" si="94"/>
        <v>50.877097459187823</v>
      </c>
      <c r="O371" s="48">
        <f t="shared" si="95"/>
        <v>27.528401174801342</v>
      </c>
      <c r="P371" s="48">
        <f t="shared" si="96"/>
        <v>21.594501366010828</v>
      </c>
      <c r="Q371" t="s">
        <v>77</v>
      </c>
      <c r="R371" t="s">
        <v>47</v>
      </c>
      <c r="S371" t="s">
        <v>507</v>
      </c>
      <c r="T371" s="50">
        <v>100</v>
      </c>
      <c r="U371" s="50">
        <f t="shared" si="106"/>
        <v>47.643979057591622</v>
      </c>
      <c r="V371" s="50">
        <f t="shared" si="107"/>
        <v>71.671388101982998</v>
      </c>
      <c r="W371" s="50">
        <f t="shared" si="108"/>
        <v>77.777777777777771</v>
      </c>
      <c r="X371" s="50">
        <f t="shared" si="109"/>
        <v>50.550834120239216</v>
      </c>
      <c r="Y371" s="50">
        <f t="shared" si="110"/>
        <v>74.578243164630592</v>
      </c>
      <c r="Z371" s="50">
        <f t="shared" si="111"/>
        <v>80.68463284042538</v>
      </c>
      <c r="AA371" s="50">
        <f t="shared" si="112"/>
        <v>-2.906855062647594</v>
      </c>
      <c r="AB371" s="50">
        <f t="shared" si="113"/>
        <v>-2.906855062647594</v>
      </c>
      <c r="AC371" s="50">
        <f t="shared" si="114"/>
        <v>-2.9068550626476082</v>
      </c>
      <c r="AF371">
        <v>2.1</v>
      </c>
      <c r="AG371">
        <v>1.79</v>
      </c>
      <c r="AH371" s="74" t="s">
        <v>472</v>
      </c>
      <c r="AJ371" t="s">
        <v>443</v>
      </c>
    </row>
    <row r="372" spans="1:36" ht="15" x14ac:dyDescent="0.25">
      <c r="A372">
        <v>4.66</v>
      </c>
      <c r="B372">
        <v>3.35</v>
      </c>
      <c r="C372">
        <v>1.93</v>
      </c>
      <c r="D372" s="43">
        <f t="shared" si="81"/>
        <v>3.1234452390585421E-2</v>
      </c>
      <c r="E372" s="44">
        <f>IF(OR($A372="",$B372="",$C372=""),"",A372*'MPTO_working_3-way'!$I371)</f>
        <v>4.8055525481401284</v>
      </c>
      <c r="F372" s="45">
        <f>IF(OR($A372="",$B372="",$C372=""),"",B372*'MPTO_working_3-way'!$I371)</f>
        <v>3.4546354155084611</v>
      </c>
      <c r="G372" s="46">
        <f>IF(OR($A372="",$B372="",$C372=""),"",C372*'MPTO_working_3-way'!$I371)</f>
        <v>1.9902824931138299</v>
      </c>
      <c r="H372" s="44">
        <f>IF(OR($A372="",$B372="",$C372=""),"",'MPTO_working_3-way'!E371)</f>
        <v>4.8976203751416252</v>
      </c>
      <c r="I372" s="45">
        <f>IF(OR($A372="",$B372="",$C372=""),"",'MPTO_working_3-way'!F371)</f>
        <v>3.4710654588478715</v>
      </c>
      <c r="J372" s="46">
        <f>IF(OR($A372="",$B372="",$C372=""),"",'MPTO_working_3-way'!G371)</f>
        <v>1.9695770040614982</v>
      </c>
      <c r="K372" s="44">
        <f>IF(OR($A372="",$B372="",$C372=""),"",'OddsRatio_working_3-way'!H371)</f>
        <v>4.8480989992990136</v>
      </c>
      <c r="L372" s="45">
        <f>IF(OR($A372="",$B372="",$C372=""),"",'OddsRatio_working_3-way'!I371)</f>
        <v>3.4707739476373458</v>
      </c>
      <c r="M372" s="46">
        <f>IF(OR($A372="",$B372="",$C372=""),"",'OddsRatio_working_3-way'!J371)</f>
        <v>1.977795647362864</v>
      </c>
      <c r="N372" s="47">
        <f t="shared" si="94"/>
        <v>20.809261577776848</v>
      </c>
      <c r="O372" s="48">
        <f t="shared" si="95"/>
        <v>28.946614612668693</v>
      </c>
      <c r="P372" s="48">
        <f t="shared" si="96"/>
        <v>50.244123809554466</v>
      </c>
      <c r="Q372" t="s">
        <v>277</v>
      </c>
      <c r="R372" t="s">
        <v>79</v>
      </c>
      <c r="S372" t="s">
        <v>507</v>
      </c>
      <c r="T372" s="50">
        <v>100</v>
      </c>
      <c r="U372" s="50">
        <f t="shared" si="106"/>
        <v>78.540772532188839</v>
      </c>
      <c r="V372" s="50">
        <f t="shared" si="107"/>
        <v>70.149253731343279</v>
      </c>
      <c r="W372" s="50">
        <f t="shared" si="108"/>
        <v>48.186528497409334</v>
      </c>
      <c r="X372" s="50">
        <f t="shared" si="109"/>
        <v>81.664217771247394</v>
      </c>
      <c r="Y372" s="50">
        <f t="shared" si="110"/>
        <v>73.272698970401834</v>
      </c>
      <c r="Z372" s="50">
        <f t="shared" si="111"/>
        <v>51.309973736467875</v>
      </c>
      <c r="AA372" s="50">
        <f t="shared" si="112"/>
        <v>-3.1234452390585545</v>
      </c>
      <c r="AB372" s="50">
        <f t="shared" si="113"/>
        <v>-3.1234452390585545</v>
      </c>
      <c r="AC372" s="50">
        <f t="shared" si="114"/>
        <v>-3.1234452390585403</v>
      </c>
      <c r="AF372">
        <v>2.29</v>
      </c>
      <c r="AG372">
        <v>1.68</v>
      </c>
      <c r="AH372" s="73" t="s">
        <v>475</v>
      </c>
      <c r="AJ372" t="s">
        <v>443</v>
      </c>
    </row>
    <row r="373" spans="1:36" s="50" customFormat="1" ht="15" x14ac:dyDescent="0.25">
      <c r="A373">
        <v>2.89</v>
      </c>
      <c r="B373">
        <v>3.19</v>
      </c>
      <c r="C373">
        <v>2.72</v>
      </c>
      <c r="D373" s="43">
        <f t="shared" si="81"/>
        <v>2.7147443893655643E-2</v>
      </c>
      <c r="E373" s="44">
        <f>IF(OR($A373="",$B373="",$C373=""),"",A373*'MPTO_working_3-way'!$I372)</f>
        <v>2.9684561128526648</v>
      </c>
      <c r="F373" s="45">
        <f>IF(OR($A373="",$B373="",$C373=""),"",B373*'MPTO_working_3-way'!$I372)</f>
        <v>3.2766003460207616</v>
      </c>
      <c r="G373" s="46">
        <f>IF(OR($A373="",$B373="",$C373=""),"",C373*'MPTO_working_3-way'!$I372)</f>
        <v>2.7938410473907433</v>
      </c>
      <c r="H373" s="44">
        <f>IF(OR($A373="",$B373="",$C373=""),"",'MPTO_working_3-way'!E372)</f>
        <v>2.9676090227984195</v>
      </c>
      <c r="I373" s="45">
        <f>IF(OR($A373="",$B373="",$C373=""),"",'MPTO_working_3-way'!F372)</f>
        <v>3.2848222477574986</v>
      </c>
      <c r="J373" s="46">
        <f>IF(OR($A373="",$B373="",$C373=""),"",'MPTO_working_3-way'!G372)</f>
        <v>2.7886386666465013</v>
      </c>
      <c r="K373" s="44">
        <f>IF(OR($A373="",$B373="",$C373=""),"",'OddsRatio_working_3-way'!H372)</f>
        <v>2.9681965129522534</v>
      </c>
      <c r="L373" s="45">
        <f>IF(OR($A373="",$B373="",$C373=""),"",'OddsRatio_working_3-way'!I372)</f>
        <v>3.2806086578653098</v>
      </c>
      <c r="M373" s="46">
        <f>IF(OR($A373="",$B373="",$C373=""),"",'OddsRatio_working_3-way'!J372)</f>
        <v>2.7911629641681888</v>
      </c>
      <c r="N373" s="47">
        <f t="shared" ref="N373:N412" si="115">(1/E373)* 100</f>
        <v>33.687545376542801</v>
      </c>
      <c r="O373" s="48">
        <f t="shared" ref="O373:O412" si="116">(1/F373)* 100</f>
        <v>30.519437660880467</v>
      </c>
      <c r="P373" s="48">
        <f t="shared" ref="P373:P412" si="117">(1/G373)* 100</f>
        <v>35.793016962576722</v>
      </c>
      <c r="Q373" t="s">
        <v>44</v>
      </c>
      <c r="R373" t="s">
        <v>48</v>
      </c>
      <c r="S373" t="s">
        <v>507</v>
      </c>
      <c r="T373" s="50">
        <v>100</v>
      </c>
      <c r="U373" s="50">
        <f t="shared" si="106"/>
        <v>65.397923875432525</v>
      </c>
      <c r="V373" s="50">
        <f t="shared" si="107"/>
        <v>68.652037617554868</v>
      </c>
      <c r="W373" s="50">
        <f t="shared" si="108"/>
        <v>63.235294117647051</v>
      </c>
      <c r="X373" s="50">
        <f t="shared" si="109"/>
        <v>68.112668264798089</v>
      </c>
      <c r="Y373" s="50">
        <f t="shared" si="110"/>
        <v>71.366782006920417</v>
      </c>
      <c r="Z373" s="50">
        <f t="shared" si="111"/>
        <v>65.950038507012621</v>
      </c>
      <c r="AA373" s="50">
        <f t="shared" si="112"/>
        <v>-2.7147443893655634</v>
      </c>
      <c r="AB373" s="50">
        <f t="shared" si="113"/>
        <v>-2.7147443893655492</v>
      </c>
      <c r="AC373" s="50">
        <f t="shared" si="114"/>
        <v>-2.7147443893655705</v>
      </c>
      <c r="AD373" s="51"/>
      <c r="AF373">
        <v>2.4</v>
      </c>
      <c r="AG373">
        <v>1.62</v>
      </c>
      <c r="AH373" s="73" t="s">
        <v>477</v>
      </c>
      <c r="AI373" s="51"/>
      <c r="AJ373" t="s">
        <v>443</v>
      </c>
    </row>
    <row r="374" spans="1:36" s="50" customFormat="1" ht="15" x14ac:dyDescent="0.25">
      <c r="A374">
        <v>3.88</v>
      </c>
      <c r="B374">
        <v>3.45</v>
      </c>
      <c r="C374">
        <v>2.0499999999999998</v>
      </c>
      <c r="D374" s="43">
        <f t="shared" si="81"/>
        <v>3.539190927543534E-2</v>
      </c>
      <c r="E374" s="44">
        <f>IF(OR($A374="",$B374="",$C374=""),"",A374*'MPTO_working_3-way'!$I373)</f>
        <v>4.0173206079886894</v>
      </c>
      <c r="F374" s="45">
        <f>IF(OR($A374="",$B374="",$C374=""),"",B374*'MPTO_working_3-way'!$I373)</f>
        <v>3.572102087000252</v>
      </c>
      <c r="G374" s="46">
        <f>IF(OR($A374="",$B374="",$C374=""),"",C374*'MPTO_working_3-way'!$I373)</f>
        <v>2.1225534140146425</v>
      </c>
      <c r="H374" s="44">
        <f>IF(OR($A374="",$B374="",$C374=""),"",'MPTO_working_3-way'!E373)</f>
        <v>4.0661207232926522</v>
      </c>
      <c r="I374" s="45">
        <f>IF(OR($A374="",$B374="",$C374=""),"",'MPTO_working_3-way'!F373)</f>
        <v>3.5963749628671788</v>
      </c>
      <c r="J374" s="46">
        <f>IF(OR($A374="",$B374="",$C374=""),"",'MPTO_working_3-way'!G373)</f>
        <v>2.1008069043657556</v>
      </c>
      <c r="K374" s="44">
        <f>IF(OR($A374="",$B374="",$C374=""),"",'OddsRatio_working_3-way'!H373)</f>
        <v>4.0432808771629976</v>
      </c>
      <c r="L374" s="45">
        <f>IF(OR($A374="",$B374="",$C374=""),"",'OddsRatio_working_3-way'!I373)</f>
        <v>3.5889021350865784</v>
      </c>
      <c r="M374" s="46">
        <f>IF(OR($A374="",$B374="",$C374=""),"",'OddsRatio_working_3-way'!J373)</f>
        <v>2.1095294864656764</v>
      </c>
      <c r="N374" s="47">
        <f t="shared" si="115"/>
        <v>24.892212934447862</v>
      </c>
      <c r="O374" s="48">
        <f t="shared" si="116"/>
        <v>27.994720633523972</v>
      </c>
      <c r="P374" s="48">
        <f t="shared" si="117"/>
        <v>47.113066432028148</v>
      </c>
      <c r="Q374" t="s">
        <v>281</v>
      </c>
      <c r="R374" t="s">
        <v>295</v>
      </c>
      <c r="S374" t="s">
        <v>507</v>
      </c>
      <c r="T374" s="50">
        <v>100</v>
      </c>
      <c r="U374" s="50">
        <f t="shared" si="106"/>
        <v>74.226804123711347</v>
      </c>
      <c r="V374" s="50">
        <f t="shared" si="107"/>
        <v>71.014492753623188</v>
      </c>
      <c r="W374" s="50">
        <f t="shared" si="108"/>
        <v>51.219512195121943</v>
      </c>
      <c r="X374" s="50">
        <f t="shared" si="109"/>
        <v>77.765995051254862</v>
      </c>
      <c r="Y374" s="50">
        <f t="shared" si="110"/>
        <v>74.553683681166717</v>
      </c>
      <c r="Z374" s="50">
        <f t="shared" si="111"/>
        <v>54.758703122665473</v>
      </c>
      <c r="AA374" s="50">
        <f t="shared" si="112"/>
        <v>-3.5391909275435154</v>
      </c>
      <c r="AB374" s="50">
        <f t="shared" si="113"/>
        <v>-3.5391909275435296</v>
      </c>
      <c r="AC374" s="50">
        <f t="shared" si="114"/>
        <v>-3.5391909275435296</v>
      </c>
      <c r="AD374" s="51"/>
      <c r="AF374">
        <v>2.0699999999999998</v>
      </c>
      <c r="AG374">
        <v>1.8</v>
      </c>
      <c r="AH374" s="73" t="s">
        <v>487</v>
      </c>
      <c r="AI374" s="51"/>
      <c r="AJ374" t="s">
        <v>454</v>
      </c>
    </row>
    <row r="375" spans="1:36" s="50" customFormat="1" ht="15" x14ac:dyDescent="0.25">
      <c r="A375">
        <v>1.57</v>
      </c>
      <c r="B375">
        <v>4.0999999999999996</v>
      </c>
      <c r="C375">
        <v>6.31</v>
      </c>
      <c r="D375" s="43">
        <f t="shared" si="81"/>
        <v>3.9323719571898508E-2</v>
      </c>
      <c r="E375" s="44">
        <f>IF(OR($A375="",$B375="",$C375=""),"",A375*'MPTO_working_3-way'!$I374)</f>
        <v>1.6317382397278808</v>
      </c>
      <c r="F375" s="45">
        <f>IF(OR($A375="",$B375="",$C375=""),"",B375*'MPTO_working_3-way'!$I374)</f>
        <v>4.2612272502447839</v>
      </c>
      <c r="G375" s="46">
        <f>IF(OR($A375="",$B375="",$C375=""),"",C375*'MPTO_working_3-way'!$I374)</f>
        <v>6.5581326704986793</v>
      </c>
      <c r="H375" s="44">
        <f>IF(OR($A375="",$B375="",$C375=""),"",'MPTO_working_3-way'!E374)</f>
        <v>1.6029885640834791</v>
      </c>
      <c r="I375" s="45">
        <f>IF(OR($A375="",$B375="",$C375=""),"",'MPTO_working_3-way'!F374)</f>
        <v>4.3328582751333693</v>
      </c>
      <c r="J375" s="46">
        <f>IF(OR($A375="",$B375="",$C375=""),"",'MPTO_working_3-way'!G374)</f>
        <v>6.8789653472976111</v>
      </c>
      <c r="K375" s="44">
        <f>IF(OR($A375="",$B375="",$C375=""),"",'OddsRatio_working_3-way'!H374)</f>
        <v>1.612684979577083</v>
      </c>
      <c r="L375" s="45">
        <f>IF(OR($A375="",$B375="",$C375=""),"",'OddsRatio_working_3-way'!I374)</f>
        <v>4.3321463801560665</v>
      </c>
      <c r="M375" s="46">
        <f>IF(OR($A375="",$B375="",$C375=""),"",'OddsRatio_working_3-way'!J374)</f>
        <v>6.707644283428615</v>
      </c>
      <c r="N375" s="47">
        <f t="shared" si="115"/>
        <v>61.284339341508996</v>
      </c>
      <c r="O375" s="48">
        <f t="shared" si="116"/>
        <v>23.467417747846127</v>
      </c>
      <c r="P375" s="48">
        <f t="shared" si="117"/>
        <v>15.248242910644871</v>
      </c>
      <c r="Q375" t="s">
        <v>461</v>
      </c>
      <c r="R375" t="s">
        <v>285</v>
      </c>
      <c r="S375" t="s">
        <v>507</v>
      </c>
      <c r="T375" s="50">
        <v>100</v>
      </c>
      <c r="U375" s="50">
        <f t="shared" si="106"/>
        <v>36.30573248407643</v>
      </c>
      <c r="V375" s="50">
        <f t="shared" si="107"/>
        <v>75.609756097560975</v>
      </c>
      <c r="W375" s="50">
        <f t="shared" si="108"/>
        <v>84.152139461172752</v>
      </c>
      <c r="X375" s="50">
        <f t="shared" si="109"/>
        <v>40.238104441266287</v>
      </c>
      <c r="Y375" s="50">
        <f t="shared" si="110"/>
        <v>79.542128054750833</v>
      </c>
      <c r="Z375" s="50">
        <f t="shared" si="111"/>
        <v>88.084511418362581</v>
      </c>
      <c r="AA375" s="50">
        <f t="shared" si="112"/>
        <v>-3.9323719571898579</v>
      </c>
      <c r="AB375" s="50">
        <f t="shared" si="113"/>
        <v>-3.9323719571898579</v>
      </c>
      <c r="AC375" s="50">
        <f t="shared" si="114"/>
        <v>-3.9323719571898295</v>
      </c>
      <c r="AD375" s="51"/>
      <c r="AF375">
        <v>1.81</v>
      </c>
      <c r="AG375">
        <v>2.0499999999999998</v>
      </c>
      <c r="AH375" s="73" t="s">
        <v>474</v>
      </c>
      <c r="AI375" s="51"/>
      <c r="AJ375" t="s">
        <v>454</v>
      </c>
    </row>
    <row r="376" spans="1:36" s="50" customFormat="1" ht="15" x14ac:dyDescent="0.25">
      <c r="A376">
        <v>4.5599999999999996</v>
      </c>
      <c r="B376">
        <v>3.75</v>
      </c>
      <c r="C376">
        <v>1.82</v>
      </c>
      <c r="D376" s="43">
        <f t="shared" si="81"/>
        <v>3.5415461731251208E-2</v>
      </c>
      <c r="E376" s="44">
        <f>IF(OR($A376="",$B376="",$C376=""),"",A376*'MPTO_working_3-way'!$I375)</f>
        <v>4.7214945054945048</v>
      </c>
      <c r="F376" s="45">
        <f>IF(OR($A376="",$B376="",$C376=""),"",B376*'MPTO_working_3-way'!$I375)</f>
        <v>3.8828079814921921</v>
      </c>
      <c r="G376" s="46">
        <f>IF(OR($A376="",$B376="",$C376=""),"",C376*'MPTO_working_3-way'!$I375)</f>
        <v>1.8844561403508773</v>
      </c>
      <c r="H376" s="44">
        <f>IF(OR($A376="",$B376="",$C376=""),"",'MPTO_working_3-way'!E375)</f>
        <v>4.8194375619425172</v>
      </c>
      <c r="I376" s="45">
        <f>IF(OR($A376="",$B376="",$C376=""),"",'MPTO_working_3-way'!F375)</f>
        <v>3.9236995385662774</v>
      </c>
      <c r="J376" s="46">
        <f>IF(OR($A376="",$B376="",$C376=""),"",'MPTO_working_3-way'!G375)</f>
        <v>1.8599619903661115</v>
      </c>
      <c r="K376" s="44">
        <f>IF(OR($A376="",$B376="",$C376=""),"",'OddsRatio_working_3-way'!H375)</f>
        <v>4.7729857104464903</v>
      </c>
      <c r="L376" s="45">
        <f>IF(OR($A376="",$B376="",$C376=""),"",'OddsRatio_working_3-way'!I375)</f>
        <v>3.9145254785752384</v>
      </c>
      <c r="M376" s="46">
        <f>IF(OR($A376="",$B376="",$C376=""),"",'OddsRatio_working_3-way'!J375)</f>
        <v>1.8690585063387988</v>
      </c>
      <c r="N376" s="47">
        <f t="shared" si="115"/>
        <v>21.179734485262632</v>
      </c>
      <c r="O376" s="48">
        <f t="shared" si="116"/>
        <v>25.754557134079352</v>
      </c>
      <c r="P376" s="48">
        <f t="shared" si="117"/>
        <v>53.065708380658016</v>
      </c>
      <c r="Q376" t="s">
        <v>284</v>
      </c>
      <c r="R376" t="s">
        <v>498</v>
      </c>
      <c r="S376" t="s">
        <v>507</v>
      </c>
      <c r="T376" s="50">
        <v>100</v>
      </c>
      <c r="U376" s="50">
        <f t="shared" si="106"/>
        <v>78.070175438596479</v>
      </c>
      <c r="V376" s="50">
        <f t="shared" si="107"/>
        <v>73.333333333333329</v>
      </c>
      <c r="W376" s="50">
        <f t="shared" si="108"/>
        <v>45.054945054945051</v>
      </c>
      <c r="X376" s="50">
        <f t="shared" si="109"/>
        <v>81.611721611721606</v>
      </c>
      <c r="Y376" s="50">
        <f t="shared" si="110"/>
        <v>76.874879506458456</v>
      </c>
      <c r="Z376" s="50">
        <f t="shared" si="111"/>
        <v>48.596491228070178</v>
      </c>
      <c r="AA376" s="50">
        <f t="shared" si="112"/>
        <v>-3.541546173125127</v>
      </c>
      <c r="AB376" s="50">
        <f t="shared" si="113"/>
        <v>-3.541546173125127</v>
      </c>
      <c r="AC376" s="50">
        <f t="shared" si="114"/>
        <v>-3.541546173125127</v>
      </c>
      <c r="AD376" s="51"/>
      <c r="AF376">
        <v>1.93</v>
      </c>
      <c r="AG376">
        <v>1.94</v>
      </c>
      <c r="AH376" s="73" t="s">
        <v>471</v>
      </c>
      <c r="AI376" s="51"/>
      <c r="AJ376" t="s">
        <v>454</v>
      </c>
    </row>
    <row r="377" spans="1:36" ht="15" x14ac:dyDescent="0.25">
      <c r="A377">
        <v>1.84</v>
      </c>
      <c r="B377">
        <v>3.39</v>
      </c>
      <c r="C377">
        <v>5.0599999999999996</v>
      </c>
      <c r="D377" s="43">
        <f t="shared" si="81"/>
        <v>3.609197010505194E-2</v>
      </c>
      <c r="E377" s="44">
        <f>IF(OR($A377="",$B377="",$C377=""),"",A377*'MPTO_working_3-way'!$I376)</f>
        <v>1.9064092249932956</v>
      </c>
      <c r="F377" s="45">
        <f>IF(OR($A377="",$B377="",$C377=""),"",B377*'MPTO_working_3-way'!$I376)</f>
        <v>3.512351778656126</v>
      </c>
      <c r="G377" s="46">
        <f>IF(OR($A377="",$B377="",$C377=""),"",C377*'MPTO_working_3-way'!$I376)</f>
        <v>5.242625368731562</v>
      </c>
      <c r="H377" s="44">
        <f>IF(OR($A377="",$B377="",$C377=""),"",'MPTO_working_3-way'!E376)</f>
        <v>1.8816530400315925</v>
      </c>
      <c r="I377" s="45">
        <f>IF(OR($A377="",$B377="",$C377=""),"",'MPTO_working_3-way'!F376)</f>
        <v>3.5341359393993494</v>
      </c>
      <c r="J377" s="46">
        <f>IF(OR($A377="",$B377="",$C377=""),"",'MPTO_working_3-way'!G376)</f>
        <v>5.3879948486530056</v>
      </c>
      <c r="K377" s="44">
        <f>IF(OR($A377="",$B377="",$C377=""),"",'OddsRatio_working_3-way'!H376)</f>
        <v>1.8912146479321215</v>
      </c>
      <c r="L377" s="45">
        <f>IF(OR($A377="",$B377="",$C377=""),"",'OddsRatio_working_3-way'!I376)</f>
        <v>3.5357178673306788</v>
      </c>
      <c r="M377" s="46">
        <f>IF(OR($A377="",$B377="",$C377=""),"",'OddsRatio_working_3-way'!J376)</f>
        <v>5.307537465005252</v>
      </c>
      <c r="N377" s="47">
        <f t="shared" si="115"/>
        <v>52.454634969756654</v>
      </c>
      <c r="O377" s="48">
        <f t="shared" si="116"/>
        <v>28.470952313968212</v>
      </c>
      <c r="P377" s="48">
        <f t="shared" si="117"/>
        <v>19.074412716275148</v>
      </c>
      <c r="Q377" t="s">
        <v>286</v>
      </c>
      <c r="R377" t="s">
        <v>290</v>
      </c>
      <c r="S377" t="s">
        <v>507</v>
      </c>
      <c r="T377" s="50">
        <v>100</v>
      </c>
      <c r="U377" s="50">
        <f t="shared" si="106"/>
        <v>45.652173913043477</v>
      </c>
      <c r="V377" s="50">
        <f t="shared" si="107"/>
        <v>70.501474926253692</v>
      </c>
      <c r="W377" s="50">
        <f t="shared" si="108"/>
        <v>80.237154150197625</v>
      </c>
      <c r="X377" s="50">
        <f t="shared" si="109"/>
        <v>49.261370923548689</v>
      </c>
      <c r="Y377" s="50">
        <f t="shared" si="110"/>
        <v>74.110671936758891</v>
      </c>
      <c r="Z377" s="50">
        <f t="shared" si="111"/>
        <v>83.846351160702824</v>
      </c>
      <c r="AA377" s="50">
        <f t="shared" si="112"/>
        <v>-3.6091970105052127</v>
      </c>
      <c r="AB377" s="50">
        <f t="shared" si="113"/>
        <v>-3.6091970105051985</v>
      </c>
      <c r="AC377" s="50">
        <f t="shared" si="114"/>
        <v>-3.6091970105051985</v>
      </c>
      <c r="AF377">
        <v>2.4500000000000002</v>
      </c>
      <c r="AG377">
        <v>1.59</v>
      </c>
      <c r="AH377" s="73" t="s">
        <v>473</v>
      </c>
      <c r="AJ377" t="s">
        <v>454</v>
      </c>
    </row>
    <row r="378" spans="1:36" ht="15" x14ac:dyDescent="0.25">
      <c r="A378">
        <v>2.4</v>
      </c>
      <c r="B378">
        <v>3.42</v>
      </c>
      <c r="C378">
        <v>3.08</v>
      </c>
      <c r="D378" s="43">
        <f t="shared" si="81"/>
        <v>3.3739652160704736E-2</v>
      </c>
      <c r="E378" s="44">
        <f>IF(OR($A378="",$B378="",$C378=""),"",A378*'MPTO_working_3-way'!$I377)</f>
        <v>2.4809751651856913</v>
      </c>
      <c r="F378" s="45">
        <f>IF(OR($A378="",$B378="",$C378=""),"",B378*'MPTO_working_3-way'!$I377)</f>
        <v>3.5353896103896103</v>
      </c>
      <c r="G378" s="46">
        <f>IF(OR($A378="",$B378="",$C378=""),"",C378*'MPTO_working_3-way'!$I377)</f>
        <v>3.1839181286549705</v>
      </c>
      <c r="H378" s="44">
        <f>IF(OR($A378="",$B378="",$C378=""),"",'MPTO_working_3-way'!E377)</f>
        <v>2.4665771644447214</v>
      </c>
      <c r="I378" s="45">
        <f>IF(OR($A378="",$B378="",$C378=""),"",'MPTO_working_3-way'!F377)</f>
        <v>3.5568061589717037</v>
      </c>
      <c r="J378" s="46">
        <f>IF(OR($A378="",$B378="",$C378=""),"",'MPTO_working_3-way'!G377)</f>
        <v>3.1905175373058978</v>
      </c>
      <c r="K378" s="44">
        <f>IF(OR($A378="",$B378="",$C378=""),"",'OddsRatio_working_3-way'!H377)</f>
        <v>2.4729812257506243</v>
      </c>
      <c r="L378" s="45">
        <f>IF(OR($A378="",$B378="",$C378=""),"",'OddsRatio_working_3-way'!I377)</f>
        <v>3.5461532616546494</v>
      </c>
      <c r="M378" s="46">
        <f>IF(OR($A378="",$B378="",$C378=""),"",'OddsRatio_working_3-way'!J377)</f>
        <v>3.1884292496866413</v>
      </c>
      <c r="N378" s="47">
        <f t="shared" si="115"/>
        <v>40.306731563963638</v>
      </c>
      <c r="O378" s="48">
        <f t="shared" si="116"/>
        <v>28.285425658921849</v>
      </c>
      <c r="P378" s="48">
        <f t="shared" si="117"/>
        <v>31.407842777114521</v>
      </c>
      <c r="Q378" t="s">
        <v>297</v>
      </c>
      <c r="R378" t="s">
        <v>302</v>
      </c>
      <c r="S378" t="s">
        <v>507</v>
      </c>
      <c r="T378" s="50">
        <v>100</v>
      </c>
      <c r="U378" s="50">
        <f t="shared" si="106"/>
        <v>58.333333333333336</v>
      </c>
      <c r="V378" s="50">
        <f t="shared" si="107"/>
        <v>70.760233918128648</v>
      </c>
      <c r="W378" s="50">
        <f t="shared" si="108"/>
        <v>67.532467532467535</v>
      </c>
      <c r="X378" s="50">
        <f t="shared" si="109"/>
        <v>61.707298549403809</v>
      </c>
      <c r="Y378" s="50">
        <f t="shared" si="110"/>
        <v>74.134199134199136</v>
      </c>
      <c r="Z378" s="50">
        <f t="shared" si="111"/>
        <v>70.906432748538009</v>
      </c>
      <c r="AA378" s="50">
        <f t="shared" si="112"/>
        <v>-3.3739652160704736</v>
      </c>
      <c r="AB378" s="50">
        <f t="shared" si="113"/>
        <v>-3.3739652160704878</v>
      </c>
      <c r="AC378" s="50">
        <f t="shared" si="114"/>
        <v>-3.3739652160704736</v>
      </c>
      <c r="AF378">
        <v>2.0299999999999998</v>
      </c>
      <c r="AG378">
        <v>1.85</v>
      </c>
      <c r="AH378" s="73" t="s">
        <v>472</v>
      </c>
      <c r="AJ378" t="s">
        <v>449</v>
      </c>
    </row>
    <row r="379" spans="1:36" ht="15" x14ac:dyDescent="0.25">
      <c r="A379">
        <v>2.41</v>
      </c>
      <c r="B379">
        <v>3.26</v>
      </c>
      <c r="C379">
        <v>3.2</v>
      </c>
      <c r="D379" s="43">
        <f t="shared" si="81"/>
        <v>3.418622559376816E-2</v>
      </c>
      <c r="E379" s="44">
        <f>IF(OR($A379="",$B379="",$C379=""),"",A379*'MPTO_working_3-way'!$I378)</f>
        <v>2.4923888036809814</v>
      </c>
      <c r="F379" s="45">
        <f>IF(OR($A379="",$B379="",$C379=""),"",B379*'MPTO_working_3-way'!$I378)</f>
        <v>3.3714470954356841</v>
      </c>
      <c r="G379" s="46">
        <f>IF(OR($A379="",$B379="",$C379=""),"",C379*'MPTO_working_3-way'!$I378)</f>
        <v>3.3093959219000584</v>
      </c>
      <c r="H379" s="44">
        <f>IF(OR($A379="",$B379="",$C379=""),"",'MPTO_working_3-way'!E378)</f>
        <v>2.478054652765822</v>
      </c>
      <c r="I379" s="45">
        <f>IF(OR($A379="",$B379="",$C379=""),"",'MPTO_working_3-way'!F378)</f>
        <v>3.3857783890841113</v>
      </c>
      <c r="J379" s="46">
        <f>IF(OR($A379="",$B379="",$C379=""),"",'MPTO_working_3-way'!G378)</f>
        <v>3.3211051187301632</v>
      </c>
      <c r="K379" s="44">
        <f>IF(OR($A379="",$B379="",$C379=""),"",'OddsRatio_working_3-way'!H378)</f>
        <v>2.4843901999045626</v>
      </c>
      <c r="L379" s="45">
        <f>IF(OR($A379="",$B379="",$C379=""),"",'OddsRatio_working_3-way'!I378)</f>
        <v>3.3792353558753985</v>
      </c>
      <c r="M379" s="46">
        <f>IF(OR($A379="",$B379="",$C379=""),"",'OddsRatio_working_3-way'!J378)</f>
        <v>3.3160698154539272</v>
      </c>
      <c r="N379" s="47">
        <f t="shared" si="115"/>
        <v>40.122151027283991</v>
      </c>
      <c r="O379" s="48">
        <f t="shared" si="116"/>
        <v>29.660853980292767</v>
      </c>
      <c r="P379" s="48">
        <f t="shared" si="117"/>
        <v>30.216994992423253</v>
      </c>
      <c r="Q379" t="s">
        <v>499</v>
      </c>
      <c r="R379" t="s">
        <v>301</v>
      </c>
      <c r="S379" t="s">
        <v>507</v>
      </c>
      <c r="T379" s="50">
        <v>100</v>
      </c>
      <c r="U379" s="50">
        <f t="shared" si="106"/>
        <v>58.50622406639004</v>
      </c>
      <c r="V379" s="50">
        <f t="shared" si="107"/>
        <v>69.325153374233125</v>
      </c>
      <c r="W379" s="50">
        <f t="shared" si="108"/>
        <v>68.75</v>
      </c>
      <c r="X379" s="50">
        <f t="shared" si="109"/>
        <v>61.924846625766875</v>
      </c>
      <c r="Y379" s="50">
        <f t="shared" si="110"/>
        <v>72.743775933609953</v>
      </c>
      <c r="Z379" s="50">
        <f t="shared" si="111"/>
        <v>72.168622559376828</v>
      </c>
      <c r="AA379" s="50">
        <f t="shared" si="112"/>
        <v>-3.4186225593768356</v>
      </c>
      <c r="AB379" s="50">
        <f t="shared" si="113"/>
        <v>-3.4186225593768285</v>
      </c>
      <c r="AC379" s="50">
        <f t="shared" si="114"/>
        <v>-3.4186225593768285</v>
      </c>
      <c r="AF379">
        <v>2.2000000000000002</v>
      </c>
      <c r="AG379">
        <v>1.71</v>
      </c>
      <c r="AH379" s="73" t="s">
        <v>484</v>
      </c>
      <c r="AJ379" t="s">
        <v>449</v>
      </c>
    </row>
    <row r="380" spans="1:36" ht="15" x14ac:dyDescent="0.25">
      <c r="A380">
        <v>3.4</v>
      </c>
      <c r="B380">
        <v>3.34</v>
      </c>
      <c r="C380">
        <v>2.27</v>
      </c>
      <c r="D380" s="43">
        <f t="shared" si="81"/>
        <v>3.4047479024847505E-2</v>
      </c>
      <c r="E380" s="44">
        <f>IF(OR($A380="",$B380="",$C380=""),"",A380*'MPTO_working_3-way'!$I379)</f>
        <v>3.5157614286844816</v>
      </c>
      <c r="F380" s="45">
        <f>IF(OR($A380="",$B380="",$C380=""),"",B380*'MPTO_working_3-way'!$I379)</f>
        <v>3.4537185799429904</v>
      </c>
      <c r="G380" s="46">
        <f>IF(OR($A380="",$B380="",$C380=""),"",C380*'MPTO_working_3-way'!$I379)</f>
        <v>2.3472877773864038</v>
      </c>
      <c r="H380" s="44">
        <f>IF(OR($A380="",$B380="",$C380=""),"",'MPTO_working_3-way'!E379)</f>
        <v>3.5364619631127527</v>
      </c>
      <c r="I380" s="45">
        <f>IF(OR($A380="",$B380="",$C380=""),"",'MPTO_working_3-way'!F379)</f>
        <v>3.4715949492555325</v>
      </c>
      <c r="J380" s="46">
        <f>IF(OR($A380="",$B380="",$C380=""),"",'MPTO_working_3-way'!G379)</f>
        <v>2.3300275502013843</v>
      </c>
      <c r="K380" s="44">
        <f>IF(OR($A380="",$B380="",$C380=""),"",'OddsRatio_working_3-way'!H379)</f>
        <v>3.5273361748174858</v>
      </c>
      <c r="L380" s="45">
        <f>IF(OR($A380="",$B380="",$C380=""),"",'OddsRatio_working_3-way'!I379)</f>
        <v>3.4641527704470478</v>
      </c>
      <c r="M380" s="46">
        <f>IF(OR($A380="",$B380="",$C380=""),"",'OddsRatio_working_3-way'!J379)</f>
        <v>2.3373820591742529</v>
      </c>
      <c r="N380" s="47">
        <f t="shared" si="115"/>
        <v>28.443340661319482</v>
      </c>
      <c r="O380" s="48">
        <f t="shared" si="116"/>
        <v>28.954298876792294</v>
      </c>
      <c r="P380" s="48">
        <f t="shared" si="117"/>
        <v>42.602360461888217</v>
      </c>
      <c r="Q380" t="s">
        <v>500</v>
      </c>
      <c r="R380" t="s">
        <v>501</v>
      </c>
      <c r="S380" t="s">
        <v>507</v>
      </c>
      <c r="T380" s="50">
        <v>100</v>
      </c>
      <c r="U380" s="50">
        <f t="shared" si="106"/>
        <v>70.588235294117652</v>
      </c>
      <c r="V380" s="50">
        <f t="shared" si="107"/>
        <v>70.059880239520965</v>
      </c>
      <c r="W380" s="50">
        <f t="shared" si="108"/>
        <v>55.947136563876647</v>
      </c>
      <c r="X380" s="50">
        <f t="shared" si="109"/>
        <v>73.992983196602395</v>
      </c>
      <c r="Y380" s="50">
        <f t="shared" si="110"/>
        <v>73.464628142005694</v>
      </c>
      <c r="Z380" s="50">
        <f t="shared" si="111"/>
        <v>59.35188446636139</v>
      </c>
      <c r="AA380" s="50">
        <f t="shared" si="112"/>
        <v>-3.4047479024847433</v>
      </c>
      <c r="AB380" s="50">
        <f t="shared" si="113"/>
        <v>-3.4047479024847291</v>
      </c>
      <c r="AC380" s="50">
        <f t="shared" si="114"/>
        <v>-3.4047479024847433</v>
      </c>
      <c r="AF380">
        <v>2.11</v>
      </c>
      <c r="AG380">
        <v>1.77</v>
      </c>
      <c r="AH380" s="73" t="s">
        <v>474</v>
      </c>
      <c r="AJ380" t="s">
        <v>449</v>
      </c>
    </row>
    <row r="381" spans="1:36" ht="15" x14ac:dyDescent="0.25">
      <c r="A381">
        <v>3.26</v>
      </c>
      <c r="B381">
        <v>3.2</v>
      </c>
      <c r="C381">
        <v>2.42</v>
      </c>
      <c r="D381" s="43">
        <f t="shared" si="81"/>
        <v>3.2471606753536442E-2</v>
      </c>
      <c r="E381" s="44">
        <f>IF(OR($A381="",$B381="",$C381=""),"",A381*'MPTO_working_3-way'!$I380)</f>
        <v>3.3658574380165285</v>
      </c>
      <c r="F381" s="45">
        <f>IF(OR($A381="",$B381="",$C381=""),"",B381*'MPTO_working_3-way'!$I380)</f>
        <v>3.3039091416113169</v>
      </c>
      <c r="G381" s="46">
        <f>IF(OR($A381="",$B381="",$C381=""),"",C381*'MPTO_working_3-way'!$I380)</f>
        <v>2.4985812883435581</v>
      </c>
      <c r="H381" s="44">
        <f>IF(OR($A381="",$B381="",$C381=""),"",'MPTO_working_3-way'!E380)</f>
        <v>3.3792392014363575</v>
      </c>
      <c r="I381" s="45">
        <f>IF(OR($A381="",$B381="",$C381=""),"",'MPTO_working_3-way'!F380)</f>
        <v>3.3148131289434803</v>
      </c>
      <c r="J381" s="46">
        <f>IF(OR($A381="",$B381="",$C381=""),"",'MPTO_working_3-way'!G380)</f>
        <v>2.485093961722312</v>
      </c>
      <c r="K381" s="44">
        <f>IF(OR($A381="",$B381="",$C381=""),"",'OddsRatio_working_3-way'!H380)</f>
        <v>3.3731150728807586</v>
      </c>
      <c r="L381" s="45">
        <f>IF(OR($A381="",$B381="",$C381=""),"",'OddsRatio_working_3-way'!I380)</f>
        <v>3.3101120178485264</v>
      </c>
      <c r="M381" s="46">
        <f>IF(OR($A381="",$B381="",$C381=""),"",'OddsRatio_working_3-way'!J380)</f>
        <v>2.4910723024295036</v>
      </c>
      <c r="N381" s="47">
        <f t="shared" si="115"/>
        <v>29.710111566379698</v>
      </c>
      <c r="O381" s="48">
        <f t="shared" si="116"/>
        <v>30.26717615824931</v>
      </c>
      <c r="P381" s="48">
        <f t="shared" si="117"/>
        <v>40.022712275370999</v>
      </c>
      <c r="Q381" t="s">
        <v>502</v>
      </c>
      <c r="R381" t="s">
        <v>503</v>
      </c>
      <c r="S381" t="s">
        <v>507</v>
      </c>
      <c r="T381" s="50">
        <v>100</v>
      </c>
      <c r="U381" s="50">
        <f t="shared" si="106"/>
        <v>69.325153374233125</v>
      </c>
      <c r="V381" s="50">
        <f t="shared" si="107"/>
        <v>68.75</v>
      </c>
      <c r="W381" s="50">
        <f t="shared" si="108"/>
        <v>58.677685950413228</v>
      </c>
      <c r="X381" s="50">
        <f t="shared" si="109"/>
        <v>72.572314049586765</v>
      </c>
      <c r="Y381" s="50">
        <f t="shared" si="110"/>
        <v>71.997160675353641</v>
      </c>
      <c r="Z381" s="50">
        <f t="shared" si="111"/>
        <v>61.924846625766875</v>
      </c>
      <c r="AA381" s="50">
        <f t="shared" si="112"/>
        <v>-3.2471606753536406</v>
      </c>
      <c r="AB381" s="50">
        <f t="shared" si="113"/>
        <v>-3.2471606753536406</v>
      </c>
      <c r="AC381" s="50">
        <f t="shared" si="114"/>
        <v>-3.2471606753536477</v>
      </c>
      <c r="AF381">
        <v>2.17</v>
      </c>
      <c r="AG381">
        <v>1.73</v>
      </c>
      <c r="AH381" s="74" t="s">
        <v>476</v>
      </c>
      <c r="AJ381" t="s">
        <v>449</v>
      </c>
    </row>
    <row r="382" spans="1:36" ht="15" x14ac:dyDescent="0.25">
      <c r="A382">
        <v>1.87</v>
      </c>
      <c r="B382">
        <v>3.53</v>
      </c>
      <c r="C382">
        <v>4.58</v>
      </c>
      <c r="D382" s="43">
        <f t="shared" si="81"/>
        <v>3.6386088622651691E-2</v>
      </c>
      <c r="E382" s="44">
        <f>IF(OR($A382="",$B382="",$C382=""),"",A382*'MPTO_working_3-way'!$I381)</f>
        <v>1.9380419857243587</v>
      </c>
      <c r="F382" s="45">
        <f>IF(OR($A382="",$B382="",$C382=""),"",B382*'MPTO_working_3-way'!$I381)</f>
        <v>3.6584428928379604</v>
      </c>
      <c r="G382" s="46">
        <f>IF(OR($A382="",$B382="",$C382=""),"",C382*'MPTO_working_3-way'!$I381)</f>
        <v>4.7466482858917445</v>
      </c>
      <c r="H382" s="44">
        <f>IF(OR($A382="",$B382="",$C382=""),"",'MPTO_working_3-way'!E381)</f>
        <v>1.9133971130162946</v>
      </c>
      <c r="I382" s="45">
        <f>IF(OR($A382="",$B382="",$C382=""),"",'MPTO_working_3-way'!F381)</f>
        <v>3.6878946177274878</v>
      </c>
      <c r="J382" s="46">
        <f>IF(OR($A382="",$B382="",$C382=""),"",'MPTO_working_3-way'!G381)</f>
        <v>4.8493803051642708</v>
      </c>
      <c r="K382" s="44">
        <f>IF(OR($A382="",$B382="",$C382=""),"",'OddsRatio_working_3-way'!H381)</f>
        <v>1.922806706899163</v>
      </c>
      <c r="L382" s="45">
        <f>IF(OR($A382="",$B382="",$C382=""),"",'OddsRatio_working_3-way'!I381)</f>
        <v>3.683564331557335</v>
      </c>
      <c r="M382" s="46">
        <f>IF(OR($A382="",$B382="",$C382=""),"",'OddsRatio_working_3-way'!J381)</f>
        <v>4.7972965640218392</v>
      </c>
      <c r="N382" s="47">
        <f t="shared" si="115"/>
        <v>51.598469350303674</v>
      </c>
      <c r="O382" s="48">
        <f t="shared" si="116"/>
        <v>27.334033338546142</v>
      </c>
      <c r="P382" s="48">
        <f t="shared" si="117"/>
        <v>21.067497311150195</v>
      </c>
      <c r="Q382" t="s">
        <v>304</v>
      </c>
      <c r="R382" t="s">
        <v>504</v>
      </c>
      <c r="S382" t="s">
        <v>507</v>
      </c>
      <c r="T382" s="50">
        <v>100</v>
      </c>
      <c r="U382" s="50">
        <f t="shared" si="106"/>
        <v>46.524064171122987</v>
      </c>
      <c r="V382" s="50">
        <f t="shared" si="107"/>
        <v>71.671388101982998</v>
      </c>
      <c r="W382" s="50">
        <f t="shared" si="108"/>
        <v>78.165938864628828</v>
      </c>
      <c r="X382" s="50">
        <f t="shared" si="109"/>
        <v>50.162673033388174</v>
      </c>
      <c r="Y382" s="50">
        <f t="shared" si="110"/>
        <v>75.309996964248185</v>
      </c>
      <c r="Z382" s="50">
        <f t="shared" si="111"/>
        <v>81.804547726894</v>
      </c>
      <c r="AA382" s="50">
        <f t="shared" si="112"/>
        <v>-3.6386088622651869</v>
      </c>
      <c r="AB382" s="50">
        <f t="shared" si="113"/>
        <v>-3.6386088622651869</v>
      </c>
      <c r="AC382" s="50">
        <f t="shared" si="114"/>
        <v>-3.6386088622651727</v>
      </c>
      <c r="AF382">
        <v>2.04</v>
      </c>
      <c r="AG382">
        <v>1.84</v>
      </c>
      <c r="AH382" s="73" t="s">
        <v>474</v>
      </c>
      <c r="AJ382" t="s">
        <v>449</v>
      </c>
    </row>
    <row r="383" spans="1:36" ht="15" x14ac:dyDescent="0.25">
      <c r="A383">
        <v>3.37</v>
      </c>
      <c r="B383">
        <v>3.3</v>
      </c>
      <c r="C383">
        <v>2.31</v>
      </c>
      <c r="D383" s="43">
        <f t="shared" si="81"/>
        <v>3.2666640975246297E-2</v>
      </c>
      <c r="E383" s="44">
        <f>IF(OR($A383="",$B383="",$C383=""),"",A383*'MPTO_working_3-way'!$I382)</f>
        <v>3.4800865800865801</v>
      </c>
      <c r="F383" s="45">
        <f>IF(OR($A383="",$B383="",$C383=""),"",B383*'MPTO_working_3-way'!$I382)</f>
        <v>3.4077999152183125</v>
      </c>
      <c r="G383" s="46">
        <f>IF(OR($A383="",$B383="",$C383=""),"",C383*'MPTO_working_3-way'!$I382)</f>
        <v>2.3854599406528192</v>
      </c>
      <c r="H383" s="44">
        <f>IF(OR($A383="",$B383="",$C383=""),"",'MPTO_working_3-way'!E382)</f>
        <v>3.4983747022784124</v>
      </c>
      <c r="I383" s="45">
        <f>IF(OR($A383="",$B383="",$C383=""),"",'MPTO_working_3-way'!F382)</f>
        <v>3.4229996922039656</v>
      </c>
      <c r="J383" s="46">
        <f>IF(OR($A383="",$B383="",$C383=""),"",'MPTO_working_3-way'!G382)</f>
        <v>2.3696033767261584</v>
      </c>
      <c r="K383" s="44">
        <f>IF(OR($A383="",$B383="",$C383=""),"",'OddsRatio_working_3-way'!H382)</f>
        <v>3.490194146034221</v>
      </c>
      <c r="L383" s="45">
        <f>IF(OR($A383="",$B383="",$C383=""),"",'OddsRatio_working_3-way'!I382)</f>
        <v>3.4166441079656993</v>
      </c>
      <c r="M383" s="46">
        <f>IF(OR($A383="",$B383="",$C383=""),"",'OddsRatio_working_3-way'!J382)</f>
        <v>2.3764364267108977</v>
      </c>
      <c r="N383" s="47">
        <f t="shared" si="115"/>
        <v>28.734917278268441</v>
      </c>
      <c r="O383" s="48">
        <f t="shared" si="116"/>
        <v>29.344445826595351</v>
      </c>
      <c r="P383" s="48">
        <f t="shared" si="117"/>
        <v>41.920636895136212</v>
      </c>
      <c r="Q383" t="s">
        <v>306</v>
      </c>
      <c r="R383" t="s">
        <v>299</v>
      </c>
      <c r="S383" t="s">
        <v>507</v>
      </c>
      <c r="T383" s="50">
        <v>100</v>
      </c>
      <c r="U383" s="50">
        <f t="shared" si="106"/>
        <v>70.326409495548958</v>
      </c>
      <c r="V383" s="50">
        <f t="shared" si="107"/>
        <v>69.696969696969703</v>
      </c>
      <c r="W383" s="50">
        <f t="shared" si="108"/>
        <v>56.709956709956707</v>
      </c>
      <c r="X383" s="50">
        <f t="shared" si="109"/>
        <v>73.593073593073584</v>
      </c>
      <c r="Y383" s="50">
        <f t="shared" si="110"/>
        <v>72.963633794494328</v>
      </c>
      <c r="Z383" s="50">
        <f t="shared" si="111"/>
        <v>59.976620807481339</v>
      </c>
      <c r="AA383" s="50">
        <f t="shared" si="112"/>
        <v>-3.2666640975246253</v>
      </c>
      <c r="AB383" s="50">
        <f t="shared" si="113"/>
        <v>-3.2666640975246253</v>
      </c>
      <c r="AC383" s="50">
        <f t="shared" si="114"/>
        <v>-3.2666640975246324</v>
      </c>
      <c r="AF383">
        <v>2.15</v>
      </c>
      <c r="AG383">
        <v>1.75</v>
      </c>
      <c r="AH383" s="73" t="s">
        <v>475</v>
      </c>
      <c r="AJ383" t="s">
        <v>449</v>
      </c>
    </row>
    <row r="384" spans="1:36" ht="15" x14ac:dyDescent="0.25">
      <c r="A384">
        <v>2.74</v>
      </c>
      <c r="B384">
        <v>3.33</v>
      </c>
      <c r="C384">
        <v>2.6</v>
      </c>
      <c r="D384" s="43">
        <f t="shared" si="81"/>
        <v>4.9879188565320032E-2</v>
      </c>
      <c r="E384" s="44">
        <f>IF(OR($A384="",$B384="",$C384=""),"",A384*'MPTO_working_3-way'!$I383)</f>
        <v>2.8766689766689773</v>
      </c>
      <c r="F384" s="45">
        <f>IF(OR($A384="",$B384="",$C384=""),"",B384*'MPTO_working_3-way'!$I383)</f>
        <v>3.4960976979225156</v>
      </c>
      <c r="G384" s="46">
        <f>IF(OR($A384="",$B384="",$C384=""),"",C384*'MPTO_working_3-way'!$I383)</f>
        <v>2.729685890269832</v>
      </c>
      <c r="H384" s="44">
        <f>IF(OR($A384="",$B384="",$C384=""),"",'MPTO_working_3-way'!E383)</f>
        <v>2.8707822927288928</v>
      </c>
      <c r="I384" s="45">
        <f>IF(OR($A384="",$B384="",$C384=""),"",'MPTO_working_3-way'!F383)</f>
        <v>3.5251744538534395</v>
      </c>
      <c r="J384" s="46">
        <f>IF(OR($A384="",$B384="",$C384=""),"",'MPTO_working_3-way'!G383)</f>
        <v>2.7174726186094182</v>
      </c>
      <c r="K384" s="44">
        <f>IF(OR($A384="",$B384="",$C384=""),"",'OddsRatio_working_3-way'!H383)</f>
        <v>2.8742987438974996</v>
      </c>
      <c r="L384" s="45">
        <f>IF(OR($A384="",$B384="",$C384=""),"",'OddsRatio_working_3-way'!I383)</f>
        <v>3.5098368237248128</v>
      </c>
      <c r="M384" s="46">
        <f>IF(OR($A384="",$B384="",$C384=""),"",'OddsRatio_working_3-way'!J383)</f>
        <v>2.7234930978367813</v>
      </c>
      <c r="N384" s="47">
        <f t="shared" si="115"/>
        <v>34.762428632228115</v>
      </c>
      <c r="O384" s="48">
        <f t="shared" si="116"/>
        <v>28.603319655346858</v>
      </c>
      <c r="P384" s="48">
        <f t="shared" si="117"/>
        <v>36.634251712425012</v>
      </c>
      <c r="Q384" t="s">
        <v>326</v>
      </c>
      <c r="R384" t="s">
        <v>317</v>
      </c>
      <c r="S384" t="s">
        <v>507</v>
      </c>
      <c r="T384" s="50">
        <v>100</v>
      </c>
      <c r="U384" s="50">
        <f t="shared" si="106"/>
        <v>63.503649635036496</v>
      </c>
      <c r="V384" s="50">
        <f t="shared" si="107"/>
        <v>69.969969969969966</v>
      </c>
      <c r="W384" s="50">
        <f t="shared" si="108"/>
        <v>61.538461538461533</v>
      </c>
      <c r="X384" s="50">
        <f t="shared" si="109"/>
        <v>68.491568491568486</v>
      </c>
      <c r="Y384" s="50">
        <f t="shared" si="110"/>
        <v>74.957888826501957</v>
      </c>
      <c r="Z384" s="50">
        <f t="shared" si="111"/>
        <v>66.526380394993538</v>
      </c>
      <c r="AA384" s="50">
        <f t="shared" si="112"/>
        <v>-4.9879188565319907</v>
      </c>
      <c r="AB384" s="50">
        <f t="shared" si="113"/>
        <v>-4.9879188565319907</v>
      </c>
      <c r="AC384" s="50">
        <f t="shared" si="114"/>
        <v>-4.987918856532005</v>
      </c>
      <c r="AF384">
        <v>2.13</v>
      </c>
      <c r="AG384">
        <v>1.71</v>
      </c>
      <c r="AH384" s="73" t="s">
        <v>487</v>
      </c>
      <c r="AJ384" t="s">
        <v>455</v>
      </c>
    </row>
    <row r="385" spans="1:36" ht="15" x14ac:dyDescent="0.25">
      <c r="A385">
        <v>3.99</v>
      </c>
      <c r="B385">
        <v>4.21</v>
      </c>
      <c r="C385">
        <v>1.79</v>
      </c>
      <c r="D385" s="43">
        <f t="shared" si="81"/>
        <v>4.6815475504536463E-2</v>
      </c>
      <c r="E385" s="44">
        <f>IF(OR($A385="",$B385="",$C385=""),"",A385*'MPTO_working_3-way'!$I384)</f>
        <v>4.1767937472631012</v>
      </c>
      <c r="F385" s="45">
        <f>IF(OR($A385="",$B385="",$C385=""),"",B385*'MPTO_working_3-way'!$I384)</f>
        <v>4.4070931518740988</v>
      </c>
      <c r="G385" s="46">
        <f>IF(OR($A385="",$B385="",$C385=""),"",C385*'MPTO_working_3-way'!$I384)</f>
        <v>1.8737997011531202</v>
      </c>
      <c r="H385" s="44">
        <f>IF(OR($A385="",$B385="",$C385=""),"",'MPTO_working_3-way'!E384)</f>
        <v>4.2549315352739177</v>
      </c>
      <c r="I385" s="45">
        <f>IF(OR($A385="",$B385="",$C385=""),"",'MPTO_working_3-way'!F384)</f>
        <v>4.5060362988676399</v>
      </c>
      <c r="J385" s="46">
        <f>IF(OR($A385="",$B385="",$C385=""),"",'MPTO_working_3-way'!G384)</f>
        <v>1.8414372984336498</v>
      </c>
      <c r="K385" s="44">
        <f>IF(OR($A385="",$B385="",$C385=""),"",'OddsRatio_working_3-way'!H384)</f>
        <v>4.2288379485889385</v>
      </c>
      <c r="L385" s="45">
        <f>IF(OR($A385="",$B385="",$C385=""),"",'OddsRatio_working_3-way'!I384)</f>
        <v>4.4664113093546787</v>
      </c>
      <c r="M385" s="46">
        <f>IF(OR($A385="",$B385="",$C385=""),"",'OddsRatio_working_3-way'!J384)</f>
        <v>1.8531043409315255</v>
      </c>
      <c r="N385" s="47">
        <f t="shared" si="115"/>
        <v>23.941809447863282</v>
      </c>
      <c r="O385" s="48">
        <f t="shared" si="116"/>
        <v>22.690693514720785</v>
      </c>
      <c r="P385" s="48">
        <f t="shared" si="117"/>
        <v>53.367497037415937</v>
      </c>
      <c r="Q385" t="s">
        <v>308</v>
      </c>
      <c r="R385" t="s">
        <v>312</v>
      </c>
      <c r="S385" t="s">
        <v>507</v>
      </c>
      <c r="T385" s="50">
        <v>100</v>
      </c>
      <c r="U385" s="50">
        <f t="shared" si="106"/>
        <v>74.937343358395992</v>
      </c>
      <c r="V385" s="50">
        <f t="shared" si="107"/>
        <v>76.24703087885986</v>
      </c>
      <c r="W385" s="50">
        <f t="shared" si="108"/>
        <v>44.134078212290497</v>
      </c>
      <c r="X385" s="50">
        <f t="shared" si="109"/>
        <v>79.618890908849636</v>
      </c>
      <c r="Y385" s="50">
        <f t="shared" si="110"/>
        <v>80.928578429313504</v>
      </c>
      <c r="Z385" s="50">
        <f t="shared" si="111"/>
        <v>48.815625762744155</v>
      </c>
      <c r="AA385" s="50">
        <f t="shared" si="112"/>
        <v>-4.6815475504536437</v>
      </c>
      <c r="AB385" s="50">
        <f t="shared" si="113"/>
        <v>-4.6815475504536437</v>
      </c>
      <c r="AC385" s="50">
        <f t="shared" si="114"/>
        <v>-4.6815475504536579</v>
      </c>
      <c r="AF385">
        <v>1.83</v>
      </c>
      <c r="AG385">
        <v>2.0099999999999998</v>
      </c>
      <c r="AH385" s="73" t="s">
        <v>472</v>
      </c>
      <c r="AJ385" t="s">
        <v>455</v>
      </c>
    </row>
    <row r="386" spans="1:36" ht="15" x14ac:dyDescent="0.25">
      <c r="A386">
        <v>3.17</v>
      </c>
      <c r="B386">
        <v>3.4</v>
      </c>
      <c r="C386">
        <v>2.2999999999999998</v>
      </c>
      <c r="D386" s="43">
        <f t="shared" si="81"/>
        <v>4.4357669003687095E-2</v>
      </c>
      <c r="E386" s="44">
        <f>IF(OR($A386="",$B386="",$C386=""),"",A386*'MPTO_working_3-way'!$I385)</f>
        <v>3.310613810741688</v>
      </c>
      <c r="F386" s="45">
        <f>IF(OR($A386="",$B386="",$C386=""),"",B386*'MPTO_working_3-way'!$I385)</f>
        <v>3.5508160746125359</v>
      </c>
      <c r="G386" s="46">
        <f>IF(OR($A386="",$B386="",$C386=""),"",C386*'MPTO_working_3-way'!$I385)</f>
        <v>2.40202263870848</v>
      </c>
      <c r="H386" s="44">
        <f>IF(OR($A386="",$B386="",$C386=""),"",'MPTO_working_3-way'!E385)</f>
        <v>3.3258886245326562</v>
      </c>
      <c r="I386" s="45">
        <f>IF(OR($A386="",$B386="",$C386=""),"",'MPTO_working_3-way'!F385)</f>
        <v>3.5799724647866982</v>
      </c>
      <c r="J386" s="46">
        <f>IF(OR($A386="",$B386="",$C386=""),"",'MPTO_working_3-way'!G385)</f>
        <v>2.3809709807135722</v>
      </c>
      <c r="K386" s="44">
        <f>IF(OR($A386="",$B386="",$C386=""),"",'OddsRatio_working_3-way'!H385)</f>
        <v>3.320259352432108</v>
      </c>
      <c r="L386" s="45">
        <f>IF(OR($A386="",$B386="",$C386=""),"",'OddsRatio_working_3-way'!I385)</f>
        <v>3.5661854589110864</v>
      </c>
      <c r="M386" s="46">
        <f>IF(OR($A386="",$B386="",$C386=""),"",'OddsRatio_working_3-way'!J385)</f>
        <v>2.3900171235768379</v>
      </c>
      <c r="N386" s="47">
        <f t="shared" si="115"/>
        <v>30.205878944725555</v>
      </c>
      <c r="O386" s="48">
        <f t="shared" si="116"/>
        <v>28.162540074935301</v>
      </c>
      <c r="P386" s="48">
        <f t="shared" si="117"/>
        <v>41.631580980339145</v>
      </c>
      <c r="Q386" t="s">
        <v>311</v>
      </c>
      <c r="R386" t="s">
        <v>325</v>
      </c>
      <c r="S386" t="s">
        <v>507</v>
      </c>
      <c r="T386" s="50">
        <v>100</v>
      </c>
      <c r="U386" s="50">
        <f t="shared" si="106"/>
        <v>68.454258675078862</v>
      </c>
      <c r="V386" s="50">
        <f t="shared" si="107"/>
        <v>70.588235294117652</v>
      </c>
      <c r="W386" s="50">
        <f t="shared" si="108"/>
        <v>56.521739130434774</v>
      </c>
      <c r="X386" s="50">
        <f t="shared" si="109"/>
        <v>72.890025575447567</v>
      </c>
      <c r="Y386" s="50">
        <f t="shared" si="110"/>
        <v>75.024002194486343</v>
      </c>
      <c r="Z386" s="50">
        <f t="shared" si="111"/>
        <v>60.957506030803486</v>
      </c>
      <c r="AA386" s="50">
        <f t="shared" si="112"/>
        <v>-4.435766900368705</v>
      </c>
      <c r="AB386" s="50">
        <f t="shared" si="113"/>
        <v>-4.4357669003686908</v>
      </c>
      <c r="AC386" s="50">
        <f t="shared" si="114"/>
        <v>-4.4357669003687121</v>
      </c>
      <c r="AF386">
        <v>1.9</v>
      </c>
      <c r="AG386">
        <v>1.93</v>
      </c>
      <c r="AH386" s="73" t="s">
        <v>474</v>
      </c>
      <c r="AJ386" t="s">
        <v>455</v>
      </c>
    </row>
    <row r="387" spans="1:36" ht="15" x14ac:dyDescent="0.25">
      <c r="A387">
        <v>2.2599999999999998</v>
      </c>
      <c r="B387">
        <v>3.36</v>
      </c>
      <c r="C387">
        <v>3.28</v>
      </c>
      <c r="D387" s="43">
        <f t="shared" si="81"/>
        <v>4.4974972505730237E-2</v>
      </c>
      <c r="E387" s="44">
        <f>IF(OR($A387="",$B387="",$C387=""),"",A387*'MPTO_working_3-way'!$I386)</f>
        <v>2.3616434378629503</v>
      </c>
      <c r="F387" s="45">
        <f>IF(OR($A387="",$B387="",$C387=""),"",B387*'MPTO_working_3-way'!$I386)</f>
        <v>3.5111159076192533</v>
      </c>
      <c r="G387" s="46">
        <f>IF(OR($A387="",$B387="",$C387=""),"",C387*'MPTO_working_3-way'!$I386)</f>
        <v>3.4275179098187949</v>
      </c>
      <c r="H387" s="44">
        <f>IF(OR($A387="",$B387="",$C387=""),"",'MPTO_working_3-way'!E386)</f>
        <v>2.3392566975958582</v>
      </c>
      <c r="I387" s="45">
        <f>IF(OR($A387="",$B387="",$C387=""),"",'MPTO_working_3-way'!F386)</f>
        <v>3.5382274859685068</v>
      </c>
      <c r="J387" s="46">
        <f>IF(OR($A387="",$B387="",$C387=""),"",'MPTO_working_3-way'!G386)</f>
        <v>3.4496272680803792</v>
      </c>
      <c r="K387" s="44">
        <f>IF(OR($A387="",$B387="",$C387=""),"",'OddsRatio_working_3-way'!H386)</f>
        <v>2.3487391506687403</v>
      </c>
      <c r="L387" s="45">
        <f>IF(OR($A387="",$B387="",$C387=""),"",'OddsRatio_working_3-way'!I386)</f>
        <v>3.5262098377604989</v>
      </c>
      <c r="M387" s="46">
        <f>IF(OR($A387="",$B387="",$C387=""),"",'OddsRatio_working_3-way'!J386)</f>
        <v>3.4405756059720067</v>
      </c>
      <c r="N387" s="47">
        <f t="shared" si="115"/>
        <v>42.343394602569617</v>
      </c>
      <c r="O387" s="48">
        <f t="shared" si="116"/>
        <v>28.480973750537895</v>
      </c>
      <c r="P387" s="48">
        <f t="shared" si="117"/>
        <v>29.17563164689248</v>
      </c>
      <c r="Q387" t="s">
        <v>316</v>
      </c>
      <c r="R387" t="s">
        <v>321</v>
      </c>
      <c r="S387" t="s">
        <v>507</v>
      </c>
      <c r="T387" s="50">
        <v>100</v>
      </c>
      <c r="U387" s="50">
        <f t="shared" si="106"/>
        <v>55.752212389380524</v>
      </c>
      <c r="V387" s="50">
        <f t="shared" si="107"/>
        <v>70.238095238095241</v>
      </c>
      <c r="W387" s="50">
        <f t="shared" si="108"/>
        <v>69.512195121951223</v>
      </c>
      <c r="X387" s="50">
        <f t="shared" si="109"/>
        <v>60.249709639953544</v>
      </c>
      <c r="Y387" s="50">
        <f t="shared" si="110"/>
        <v>74.73559248866826</v>
      </c>
      <c r="Z387" s="50">
        <f t="shared" si="111"/>
        <v>74.009692372524242</v>
      </c>
      <c r="AA387" s="50">
        <f t="shared" si="112"/>
        <v>-4.4974972505730193</v>
      </c>
      <c r="AB387" s="50">
        <f t="shared" si="113"/>
        <v>-4.4974972505730193</v>
      </c>
      <c r="AC387" s="50">
        <f t="shared" si="114"/>
        <v>-4.4974972505730193</v>
      </c>
      <c r="AF387">
        <v>2.38</v>
      </c>
      <c r="AG387">
        <v>1.6</v>
      </c>
      <c r="AH387" s="73" t="s">
        <v>480</v>
      </c>
      <c r="AJ387" t="s">
        <v>455</v>
      </c>
    </row>
    <row r="388" spans="1:36" ht="15" x14ac:dyDescent="0.25">
      <c r="A388">
        <v>2.29</v>
      </c>
      <c r="B388">
        <v>3.47</v>
      </c>
      <c r="C388">
        <v>3.08</v>
      </c>
      <c r="D388" s="43">
        <f t="shared" si="81"/>
        <v>4.9540985423094153E-2</v>
      </c>
      <c r="E388" s="44">
        <f>IF(OR($A388="",$B388="",$C388=""),"",A388*'MPTO_working_3-way'!$I387)</f>
        <v>2.4034488566188856</v>
      </c>
      <c r="F388" s="45">
        <f>IF(OR($A388="",$B388="",$C388=""),"",B388*'MPTO_working_3-way'!$I387)</f>
        <v>3.6419072194181368</v>
      </c>
      <c r="G388" s="46">
        <f>IF(OR($A388="",$B388="",$C388=""),"",C388*'MPTO_working_3-way'!$I387)</f>
        <v>3.2325862351031303</v>
      </c>
      <c r="H388" s="44">
        <f>IF(OR($A388="",$B388="",$C388=""),"",'MPTO_working_3-way'!E387)</f>
        <v>2.3800028680430509</v>
      </c>
      <c r="I388" s="45">
        <f>IF(OR($A388="",$B388="",$C388=""),"",'MPTO_working_3-way'!F387)</f>
        <v>3.6809259128543173</v>
      </c>
      <c r="J388" s="46">
        <f>IF(OR($A388="",$B388="",$C388=""),"",'MPTO_working_3-way'!G387)</f>
        <v>3.2450499867323157</v>
      </c>
      <c r="K388" s="44">
        <f>IF(OR($A388="",$B388="",$C388=""),"",'OddsRatio_working_3-way'!H387)</f>
        <v>2.3901019354903976</v>
      </c>
      <c r="L388" s="45">
        <f>IF(OR($A388="",$B388="",$C388=""),"",'OddsRatio_working_3-way'!I387)</f>
        <v>3.6616680470242491</v>
      </c>
      <c r="M388" s="46">
        <f>IF(OR($A388="",$B388="",$C388=""),"",'OddsRatio_working_3-way'!J387)</f>
        <v>3.2414046711783153</v>
      </c>
      <c r="N388" s="47">
        <f t="shared" si="115"/>
        <v>41.606876603431289</v>
      </c>
      <c r="O388" s="48">
        <f t="shared" si="116"/>
        <v>27.458140467394138</v>
      </c>
      <c r="P388" s="48">
        <f t="shared" si="117"/>
        <v>30.934982929174559</v>
      </c>
      <c r="Q388" t="s">
        <v>310</v>
      </c>
      <c r="R388" t="s">
        <v>323</v>
      </c>
      <c r="S388" t="s">
        <v>507</v>
      </c>
      <c r="T388" s="50">
        <v>100</v>
      </c>
      <c r="U388" s="50">
        <f t="shared" si="106"/>
        <v>56.331877729257641</v>
      </c>
      <c r="V388" s="50">
        <f t="shared" si="107"/>
        <v>71.181556195965413</v>
      </c>
      <c r="W388" s="50">
        <f t="shared" si="108"/>
        <v>67.532467532467535</v>
      </c>
      <c r="X388" s="50">
        <f t="shared" si="109"/>
        <v>61.285976271567044</v>
      </c>
      <c r="Y388" s="50">
        <f t="shared" si="110"/>
        <v>76.135654738274823</v>
      </c>
      <c r="Z388" s="50">
        <f t="shared" si="111"/>
        <v>72.486566074776945</v>
      </c>
      <c r="AA388" s="50">
        <f t="shared" si="112"/>
        <v>-4.9540985423094028</v>
      </c>
      <c r="AB388" s="50">
        <f t="shared" si="113"/>
        <v>-4.9540985423094099</v>
      </c>
      <c r="AC388" s="50">
        <f t="shared" si="114"/>
        <v>-4.9540985423094099</v>
      </c>
      <c r="AF388">
        <v>2.2400000000000002</v>
      </c>
      <c r="AG388">
        <v>1.65</v>
      </c>
      <c r="AH388" s="73" t="s">
        <v>481</v>
      </c>
      <c r="AJ388" t="s">
        <v>455</v>
      </c>
    </row>
    <row r="389" spans="1:36" ht="15" x14ac:dyDescent="0.25">
      <c r="A389">
        <v>4.38</v>
      </c>
      <c r="B389">
        <v>4.22</v>
      </c>
      <c r="C389">
        <v>1.7</v>
      </c>
      <c r="D389" s="43">
        <f t="shared" si="81"/>
        <v>5.3512621045301856E-2</v>
      </c>
      <c r="E389" s="44">
        <f>IF(OR($A389="",$B389="",$C389=""),"",A389*'MPTO_working_3-way'!$I388)</f>
        <v>4.6143852801784222</v>
      </c>
      <c r="F389" s="45">
        <f>IF(OR($A389="",$B389="",$C389=""),"",B389*'MPTO_working_3-way'!$I388)</f>
        <v>4.4458232608111734</v>
      </c>
      <c r="G389" s="46">
        <f>IF(OR($A389="",$B389="",$C389=""),"",C389*'MPTO_working_3-way'!$I388)</f>
        <v>1.7909714557770131</v>
      </c>
      <c r="H389" s="44">
        <f>IF(OR($A389="",$B389="",$C389=""),"",'MPTO_working_3-way'!E388)</f>
        <v>4.7512041015054045</v>
      </c>
      <c r="I389" s="45">
        <f>IF(OR($A389="",$B389="",$C389=""),"",'MPTO_working_3-way'!F388)</f>
        <v>4.5635160230280798</v>
      </c>
      <c r="J389" s="46">
        <f>IF(OR($A389="",$B389="",$C389=""),"",'MPTO_working_3-way'!G388)</f>
        <v>1.7531625841650962</v>
      </c>
      <c r="K389" s="44">
        <f>IF(OR($A389="",$B389="",$C389=""),"",'OddsRatio_working_3-way'!H388)</f>
        <v>4.6995689601588202</v>
      </c>
      <c r="L389" s="45">
        <f>IF(OR($A389="",$B389="",$C389=""),"",'OddsRatio_working_3-way'!I388)</f>
        <v>4.5244414354175744</v>
      </c>
      <c r="M389" s="46">
        <f>IF(OR($A389="",$B389="",$C389=""),"",'OddsRatio_working_3-way'!J388)</f>
        <v>1.7661829207429511</v>
      </c>
      <c r="N389" s="47">
        <f t="shared" si="115"/>
        <v>21.671359006271221</v>
      </c>
      <c r="O389" s="48">
        <f t="shared" si="116"/>
        <v>22.493021906982928</v>
      </c>
      <c r="P389" s="48">
        <f t="shared" si="117"/>
        <v>55.835619086745858</v>
      </c>
      <c r="Q389" t="s">
        <v>505</v>
      </c>
      <c r="R389" t="s">
        <v>320</v>
      </c>
      <c r="S389" t="s">
        <v>507</v>
      </c>
      <c r="T389" s="50">
        <v>100</v>
      </c>
      <c r="U389" s="50">
        <f t="shared" si="106"/>
        <v>77.168949771689498</v>
      </c>
      <c r="V389" s="50">
        <f t="shared" si="107"/>
        <v>76.30331753554502</v>
      </c>
      <c r="W389" s="50">
        <f t="shared" si="108"/>
        <v>41.176470588235297</v>
      </c>
      <c r="X389" s="50">
        <f t="shared" si="109"/>
        <v>82.52021187621969</v>
      </c>
      <c r="Y389" s="50">
        <f t="shared" si="110"/>
        <v>81.654579640075212</v>
      </c>
      <c r="Z389" s="50">
        <f t="shared" si="111"/>
        <v>46.527732692765476</v>
      </c>
      <c r="AA389" s="50">
        <f t="shared" si="112"/>
        <v>-5.3512621045301927</v>
      </c>
      <c r="AB389" s="50">
        <f t="shared" si="113"/>
        <v>-5.3512621045301927</v>
      </c>
      <c r="AC389" s="50">
        <f t="shared" si="114"/>
        <v>-5.3512621045301785</v>
      </c>
      <c r="AF389">
        <v>1.78</v>
      </c>
      <c r="AG389">
        <v>2.0499999999999998</v>
      </c>
      <c r="AH389" s="73" t="s">
        <v>484</v>
      </c>
      <c r="AJ389" t="s">
        <v>455</v>
      </c>
    </row>
    <row r="390" spans="1:36" ht="15" x14ac:dyDescent="0.25">
      <c r="A390">
        <v>4.95</v>
      </c>
      <c r="B390">
        <v>4.09</v>
      </c>
      <c r="C390">
        <v>1.64</v>
      </c>
      <c r="D390" s="43">
        <f t="shared" si="81"/>
        <v>5.6275077087290182E-2</v>
      </c>
      <c r="E390" s="44">
        <f>IF(OR($A390="",$B390="",$C390=""),"",A390*'MPTO_working_3-way'!$I389)</f>
        <v>5.2285616315820862</v>
      </c>
      <c r="F390" s="45">
        <f>IF(OR($A390="",$B390="",$C390=""),"",B390*'MPTO_working_3-way'!$I389)</f>
        <v>4.3201650652870169</v>
      </c>
      <c r="G390" s="46">
        <f>IF(OR($A390="",$B390="",$C390=""),"",C390*'MPTO_working_3-way'!$I389)</f>
        <v>1.7322911264231557</v>
      </c>
      <c r="H390" s="44">
        <f>IF(OR($A390="",$B390="",$C390=""),"",'MPTO_working_3-way'!E389)</f>
        <v>5.4566732696698663</v>
      </c>
      <c r="I390" s="45">
        <f>IF(OR($A390="",$B390="",$C390=""),"",'MPTO_working_3-way'!F389)</f>
        <v>4.4298668654316202</v>
      </c>
      <c r="J390" s="46">
        <f>IF(OR($A390="",$B390="",$C390=""),"",'MPTO_working_3-way'!G389)</f>
        <v>1.6920538519895862</v>
      </c>
      <c r="K390" s="44">
        <f>IF(OR($A390="",$B390="",$C390=""),"",'OddsRatio_working_3-way'!H389)</f>
        <v>5.3546881864837959</v>
      </c>
      <c r="L390" s="45">
        <f>IF(OR($A390="",$B390="",$C390=""),"",'OddsRatio_working_3-way'!I389)</f>
        <v>4.4065788598063111</v>
      </c>
      <c r="M390" s="46">
        <f>IF(OR($A390="",$B390="",$C390=""),"",'OddsRatio_working_3-way'!J389)</f>
        <v>1.7055697314809186</v>
      </c>
      <c r="N390" s="47">
        <f t="shared" si="115"/>
        <v>19.125718896755448</v>
      </c>
      <c r="O390" s="48">
        <f t="shared" si="116"/>
        <v>23.147263701452189</v>
      </c>
      <c r="P390" s="48">
        <f t="shared" si="117"/>
        <v>57.727017401792359</v>
      </c>
      <c r="Q390" t="s">
        <v>313</v>
      </c>
      <c r="R390" t="s">
        <v>322</v>
      </c>
      <c r="S390" t="s">
        <v>507</v>
      </c>
      <c r="T390" s="50">
        <v>100</v>
      </c>
      <c r="U390" s="50">
        <f t="shared" si="106"/>
        <v>79.797979797979792</v>
      </c>
      <c r="V390" s="50">
        <f t="shared" si="107"/>
        <v>75.550122249388764</v>
      </c>
      <c r="W390" s="50">
        <f t="shared" si="108"/>
        <v>39.024390243902438</v>
      </c>
      <c r="X390" s="50">
        <f t="shared" si="109"/>
        <v>85.425487506708805</v>
      </c>
      <c r="Y390" s="50">
        <f t="shared" si="110"/>
        <v>81.177629958117762</v>
      </c>
      <c r="Z390" s="50">
        <f t="shared" si="111"/>
        <v>44.651897952631444</v>
      </c>
      <c r="AA390" s="50">
        <f t="shared" si="112"/>
        <v>-5.6275077087290128</v>
      </c>
      <c r="AB390" s="50">
        <f t="shared" si="113"/>
        <v>-5.6275077087289986</v>
      </c>
      <c r="AC390" s="50">
        <f t="shared" si="114"/>
        <v>-5.6275077087290057</v>
      </c>
      <c r="AF390">
        <v>1.75</v>
      </c>
      <c r="AG390">
        <v>2.08</v>
      </c>
      <c r="AH390" s="73" t="s">
        <v>473</v>
      </c>
      <c r="AJ390" t="s">
        <v>455</v>
      </c>
    </row>
    <row r="391" spans="1:36" ht="15" x14ac:dyDescent="0.25">
      <c r="A391">
        <v>2.67</v>
      </c>
      <c r="B391">
        <v>3.09</v>
      </c>
      <c r="C391">
        <v>3.04</v>
      </c>
      <c r="D391" s="43">
        <f t="shared" ref="D391:D454" si="118">IF(OR($A391="",$B391="",$C391=""),"",(1/A391)+(1/B391)+(1/C391)-1)</f>
        <v>2.7103799096301007E-2</v>
      </c>
      <c r="E391" s="44">
        <f>IF(OR($A391="",$B391="",$C391=""),"",A391*'MPTO_working_3-way'!$I390)</f>
        <v>2.7423671435871237</v>
      </c>
      <c r="F391" s="45">
        <f>IF(OR($A391="",$B391="",$C391=""),"",B391*'MPTO_working_3-way'!$I390)</f>
        <v>3.1737507392075699</v>
      </c>
      <c r="G391" s="46">
        <f>IF(OR($A391="",$B391="",$C391=""),"",C391*'MPTO_working_3-way'!$I390)</f>
        <v>3.1223955492527553</v>
      </c>
      <c r="H391" s="44">
        <f>IF(OR($A391="",$B391="",$C391=""),"",'MPTO_working_3-way'!E390)</f>
        <v>2.7359988061530252</v>
      </c>
      <c r="I391" s="45">
        <f>IF(OR($A391="",$B391="",$C391=""),"",'MPTO_working_3-way'!F390)</f>
        <v>3.1787406257176625</v>
      </c>
      <c r="J391" s="46">
        <f>IF(OR($A391="",$B391="",$C391=""),"",'MPTO_working_3-way'!G390)</f>
        <v>3.1258521002270285</v>
      </c>
      <c r="K391" s="44">
        <f>IF(OR($A391="",$B391="",$C391=""),"",'OddsRatio_working_3-way'!H390)</f>
        <v>2.738989999827421</v>
      </c>
      <c r="L391" s="45">
        <f>IF(OR($A391="",$B391="",$C391=""),"",'OddsRatio_working_3-way'!I390)</f>
        <v>3.1763407782271318</v>
      </c>
      <c r="M391" s="46">
        <f>IF(OR($A391="",$B391="",$C391=""),"",'OddsRatio_working_3-way'!J390)</f>
        <v>3.124275209370023</v>
      </c>
      <c r="N391" s="47">
        <f t="shared" si="115"/>
        <v>36.46484761671848</v>
      </c>
      <c r="O391" s="48">
        <f t="shared" si="116"/>
        <v>31.508460562018886</v>
      </c>
      <c r="P391" s="48">
        <f t="shared" si="117"/>
        <v>32.026691821262609</v>
      </c>
      <c r="Q391" t="s">
        <v>146</v>
      </c>
      <c r="R391" t="s">
        <v>107</v>
      </c>
      <c r="S391" t="s">
        <v>507</v>
      </c>
      <c r="T391" s="50">
        <v>100</v>
      </c>
      <c r="U391" s="50">
        <f t="shared" si="106"/>
        <v>62.546816479400754</v>
      </c>
      <c r="V391" s="50">
        <f t="shared" si="107"/>
        <v>67.637540453074436</v>
      </c>
      <c r="W391" s="50">
        <f t="shared" si="108"/>
        <v>67.10526315789474</v>
      </c>
      <c r="X391" s="50">
        <f t="shared" si="109"/>
        <v>65.257196389030838</v>
      </c>
      <c r="Y391" s="50">
        <f t="shared" si="110"/>
        <v>70.347920362704514</v>
      </c>
      <c r="Z391" s="50">
        <f t="shared" si="111"/>
        <v>69.815643067524817</v>
      </c>
      <c r="AA391" s="50">
        <f t="shared" si="112"/>
        <v>-2.7103799096300847</v>
      </c>
      <c r="AB391" s="50">
        <f t="shared" si="113"/>
        <v>-2.7103799096300776</v>
      </c>
      <c r="AC391" s="50">
        <f t="shared" si="114"/>
        <v>-2.7103799096300776</v>
      </c>
      <c r="AF391">
        <v>2.31</v>
      </c>
      <c r="AG391">
        <v>1.66</v>
      </c>
      <c r="AH391" s="73" t="s">
        <v>472</v>
      </c>
      <c r="AJ391" t="s">
        <v>445</v>
      </c>
    </row>
    <row r="392" spans="1:36" ht="15" x14ac:dyDescent="0.25">
      <c r="A392">
        <v>3.77</v>
      </c>
      <c r="B392">
        <v>3.96</v>
      </c>
      <c r="C392">
        <v>1.91</v>
      </c>
      <c r="D392" s="43">
        <f t="shared" si="118"/>
        <v>4.1337451339256592E-2</v>
      </c>
      <c r="E392" s="44">
        <f>IF(OR($A392="",$B392="",$C392=""),"",A392*'MPTO_working_3-way'!$I391)</f>
        <v>3.9258421915489974</v>
      </c>
      <c r="F392" s="45">
        <f>IF(OR($A392="",$B392="",$C392=""),"",B392*'MPTO_working_3-way'!$I391)</f>
        <v>4.1236963073034563</v>
      </c>
      <c r="G392" s="46">
        <f>IF(OR($A392="",$B392="",$C392=""),"",C392*'MPTO_working_3-way'!$I391)</f>
        <v>1.98895453205798</v>
      </c>
      <c r="H392" s="44">
        <f>IF(OR($A392="",$B392="",$C392=""),"",'MPTO_working_3-way'!E391)</f>
        <v>3.9765725960753566</v>
      </c>
      <c r="I392" s="45">
        <f>IF(OR($A392="",$B392="",$C392=""),"",'MPTO_working_3-way'!F391)</f>
        <v>4.1885500592164693</v>
      </c>
      <c r="J392" s="46">
        <f>IF(OR($A392="",$B392="",$C392=""),"",'MPTO_working_3-way'!G391)</f>
        <v>1.9616264323461519</v>
      </c>
      <c r="K392" s="44">
        <f>IF(OR($A392="",$B392="",$C392=""),"",'OddsRatio_working_3-way'!H391)</f>
        <v>3.9586971430579245</v>
      </c>
      <c r="L392" s="45">
        <f>IF(OR($A392="",$B392="",$C392=""),"",'OddsRatio_working_3-way'!I391)</f>
        <v>4.161640268394029</v>
      </c>
      <c r="M392" s="46">
        <f>IF(OR($A392="",$B392="",$C392=""),"",'OddsRatio_working_3-way'!J391)</f>
        <v>1.9719907581887051</v>
      </c>
      <c r="N392" s="47">
        <f t="shared" si="115"/>
        <v>25.472241399632917</v>
      </c>
      <c r="O392" s="48">
        <f t="shared" si="116"/>
        <v>24.250088403185885</v>
      </c>
      <c r="P392" s="48">
        <f t="shared" si="117"/>
        <v>50.277670197181209</v>
      </c>
      <c r="Q392" t="s">
        <v>239</v>
      </c>
      <c r="R392" t="s">
        <v>254</v>
      </c>
      <c r="S392" t="s">
        <v>508</v>
      </c>
      <c r="T392" s="50">
        <v>100</v>
      </c>
      <c r="U392" s="50">
        <f t="shared" si="106"/>
        <v>73.474801061007966</v>
      </c>
      <c r="V392" s="50">
        <f t="shared" si="107"/>
        <v>74.747474747474755</v>
      </c>
      <c r="W392" s="50">
        <f t="shared" si="108"/>
        <v>47.643979057591622</v>
      </c>
      <c r="X392" s="50">
        <f t="shared" si="109"/>
        <v>77.608546194933623</v>
      </c>
      <c r="Y392" s="50">
        <f t="shared" si="110"/>
        <v>78.881219881400426</v>
      </c>
      <c r="Z392" s="50">
        <f t="shared" si="111"/>
        <v>51.777724191517294</v>
      </c>
      <c r="AA392" s="50">
        <f t="shared" si="112"/>
        <v>-4.1337451339256575</v>
      </c>
      <c r="AB392" s="50">
        <f t="shared" si="113"/>
        <v>-4.1337451339256717</v>
      </c>
      <c r="AC392" s="50">
        <f t="shared" si="114"/>
        <v>-4.1337451339256717</v>
      </c>
      <c r="AF392">
        <v>1.76</v>
      </c>
      <c r="AG392">
        <v>2.11</v>
      </c>
      <c r="AH392" s="73" t="s">
        <v>474</v>
      </c>
      <c r="AJ392" t="s">
        <v>448</v>
      </c>
    </row>
    <row r="393" spans="1:36" ht="15" x14ac:dyDescent="0.25">
      <c r="A393">
        <v>2.34</v>
      </c>
      <c r="B393">
        <v>3.7</v>
      </c>
      <c r="C393">
        <v>2.92</v>
      </c>
      <c r="D393" s="43">
        <f t="shared" si="118"/>
        <v>4.0086451045355131E-2</v>
      </c>
      <c r="E393" s="44">
        <f>IF(OR($A393="",$B393="",$C393=""),"",A393*'MPTO_working_3-way'!$I392)</f>
        <v>2.4338022954461307</v>
      </c>
      <c r="F393" s="45">
        <f>IF(OR($A393="",$B393="",$C393=""),"",B393*'MPTO_working_3-way'!$I392)</f>
        <v>3.8483198688678142</v>
      </c>
      <c r="G393" s="46">
        <f>IF(OR($A393="",$B393="",$C393=""),"",C393*'MPTO_working_3-way'!$I392)</f>
        <v>3.037052437052437</v>
      </c>
      <c r="H393" s="44">
        <f>IF(OR($A393="",$B393="",$C393=""),"",'MPTO_working_3-way'!E392)</f>
        <v>2.4155273362854852</v>
      </c>
      <c r="I393" s="45">
        <f>IF(OR($A393="",$B393="",$C393=""),"",'MPTO_working_3-way'!F392)</f>
        <v>3.8924421707819779</v>
      </c>
      <c r="J393" s="46">
        <f>IF(OR($A393="",$B393="",$C393=""),"",'MPTO_working_3-way'!G392)</f>
        <v>3.0385568272506704</v>
      </c>
      <c r="K393" s="44">
        <f>IF(OR($A393="",$B393="",$C393=""),"",'OddsRatio_working_3-way'!H392)</f>
        <v>2.4237773898509052</v>
      </c>
      <c r="L393" s="45">
        <f>IF(OR($A393="",$B393="",$C393=""),"",'OddsRatio_working_3-way'!I392)</f>
        <v>3.8688051885055561</v>
      </c>
      <c r="M393" s="46">
        <f>IF(OR($A393="",$B393="",$C393=""),"",'OddsRatio_working_3-way'!J392)</f>
        <v>3.0400392451595066</v>
      </c>
      <c r="N393" s="47">
        <f t="shared" si="115"/>
        <v>41.087971766280788</v>
      </c>
      <c r="O393" s="48">
        <f t="shared" si="116"/>
        <v>25.985365927864063</v>
      </c>
      <c r="P393" s="48">
        <f t="shared" si="117"/>
        <v>32.926662305855153</v>
      </c>
      <c r="Q393" t="s">
        <v>393</v>
      </c>
      <c r="R393" t="s">
        <v>253</v>
      </c>
      <c r="S393" t="s">
        <v>508</v>
      </c>
      <c r="T393" s="50">
        <v>100</v>
      </c>
      <c r="U393" s="50">
        <f t="shared" si="106"/>
        <v>57.264957264957268</v>
      </c>
      <c r="V393" s="50">
        <f t="shared" si="107"/>
        <v>72.972972972972968</v>
      </c>
      <c r="W393" s="50">
        <f t="shared" si="108"/>
        <v>65.753424657534239</v>
      </c>
      <c r="X393" s="50">
        <f t="shared" si="109"/>
        <v>61.273602369492778</v>
      </c>
      <c r="Y393" s="50">
        <f t="shared" si="110"/>
        <v>76.9816180775085</v>
      </c>
      <c r="Z393" s="50">
        <f t="shared" si="111"/>
        <v>69.762069762069757</v>
      </c>
      <c r="AA393" s="50">
        <f t="shared" si="112"/>
        <v>-4.0086451045355105</v>
      </c>
      <c r="AB393" s="50">
        <f t="shared" si="113"/>
        <v>-4.0086451045355318</v>
      </c>
      <c r="AC393" s="50">
        <f t="shared" si="114"/>
        <v>-4.0086451045355176</v>
      </c>
      <c r="AF393">
        <v>1.67</v>
      </c>
      <c r="AG393">
        <v>2.2599999999999998</v>
      </c>
      <c r="AH393" s="73" t="s">
        <v>471</v>
      </c>
      <c r="AJ393" t="s">
        <v>448</v>
      </c>
    </row>
    <row r="394" spans="1:36" ht="15" x14ac:dyDescent="0.25">
      <c r="A394">
        <v>2.87</v>
      </c>
      <c r="B394">
        <v>3.19</v>
      </c>
      <c r="C394">
        <v>2.77</v>
      </c>
      <c r="D394" s="43">
        <f t="shared" si="118"/>
        <v>2.2922509898489984E-2</v>
      </c>
      <c r="E394" s="44">
        <f>IF(OR($A394="",$B394="",$C394=""),"",A394*'MPTO_working_3-way'!$I393)</f>
        <v>2.9357876034086665</v>
      </c>
      <c r="F394" s="45">
        <f>IF(OR($A394="",$B394="",$C394=""),"",B394*'MPTO_working_3-way'!$I393)</f>
        <v>3.2631228065761828</v>
      </c>
      <c r="G394" s="46">
        <f>IF(OR($A394="",$B394="",$C394=""),"",C394*'MPTO_working_3-way'!$I393)</f>
        <v>2.8334953524188173</v>
      </c>
      <c r="H394" s="44">
        <f>IF(OR($A394="",$B394="",$C394=""),"",'MPTO_working_3-way'!E393)</f>
        <v>2.9343479054216433</v>
      </c>
      <c r="I394" s="45">
        <f>IF(OR($A394="",$B394="",$C394=""),"",'MPTO_working_3-way'!F393)</f>
        <v>3.2696964606175216</v>
      </c>
      <c r="J394" s="46">
        <f>IF(OR($A394="",$B394="",$C394=""),"",'MPTO_working_3-way'!G393)</f>
        <v>2.8298950614108511</v>
      </c>
      <c r="K394" s="44">
        <f>IF(OR($A394="",$B394="",$C394=""),"",'OddsRatio_working_3-way'!H393)</f>
        <v>2.9351616843816961</v>
      </c>
      <c r="L394" s="45">
        <f>IF(OR($A394="",$B394="",$C394=""),"",'OddsRatio_working_3-way'!I393)</f>
        <v>3.2663123469496864</v>
      </c>
      <c r="M394" s="46">
        <f>IF(OR($A394="",$B394="",$C394=""),"",'OddsRatio_working_3-way'!J393)</f>
        <v>2.8316771023291984</v>
      </c>
      <c r="N394" s="47">
        <f t="shared" si="115"/>
        <v>34.062409652487332</v>
      </c>
      <c r="O394" s="48">
        <f t="shared" si="116"/>
        <v>30.645490815874183</v>
      </c>
      <c r="P394" s="48">
        <f t="shared" si="117"/>
        <v>35.292099531638499</v>
      </c>
      <c r="Q394" t="s">
        <v>73</v>
      </c>
      <c r="R394" t="s">
        <v>41</v>
      </c>
      <c r="S394" t="s">
        <v>508</v>
      </c>
      <c r="T394" s="50">
        <v>100</v>
      </c>
      <c r="U394" s="50">
        <f t="shared" si="106"/>
        <v>65.156794425087099</v>
      </c>
      <c r="V394" s="50">
        <f t="shared" si="107"/>
        <v>68.652037617554868</v>
      </c>
      <c r="W394" s="50">
        <f t="shared" si="108"/>
        <v>63.898916967509031</v>
      </c>
      <c r="X394" s="50">
        <f t="shared" si="109"/>
        <v>67.449045414936123</v>
      </c>
      <c r="Y394" s="50">
        <f t="shared" si="110"/>
        <v>70.944288607403877</v>
      </c>
      <c r="Z394" s="50">
        <f t="shared" si="111"/>
        <v>66.191167957358033</v>
      </c>
      <c r="AA394" s="50">
        <f t="shared" si="112"/>
        <v>-2.2922509898490233</v>
      </c>
      <c r="AB394" s="50">
        <f t="shared" si="113"/>
        <v>-2.2922509898490091</v>
      </c>
      <c r="AC394" s="50">
        <f t="shared" si="114"/>
        <v>-2.292250989849002</v>
      </c>
      <c r="AF394">
        <v>2.3199999999999998</v>
      </c>
      <c r="AG394">
        <v>1.67</v>
      </c>
      <c r="AH394" s="73" t="s">
        <v>476</v>
      </c>
      <c r="AJ394" t="s">
        <v>453</v>
      </c>
    </row>
    <row r="395" spans="1:36" ht="15" x14ac:dyDescent="0.25">
      <c r="A395">
        <v>8.77</v>
      </c>
      <c r="B395">
        <v>5.62</v>
      </c>
      <c r="C395">
        <v>1.36</v>
      </c>
      <c r="D395" s="43">
        <f t="shared" si="118"/>
        <v>2.7255146226371263E-2</v>
      </c>
      <c r="E395" s="44">
        <f>IF(OR($A395="",$B395="",$C395=""),"",A395*'MPTO_working_3-way'!$I394)</f>
        <v>9.0090276324052763</v>
      </c>
      <c r="F395" s="45">
        <f>IF(OR($A395="",$B395="",$C395=""),"",B395*'MPTO_working_3-way'!$I394)</f>
        <v>5.7731739217922069</v>
      </c>
      <c r="G395" s="46">
        <f>IF(OR($A395="",$B395="",$C395=""),"",C395*'MPTO_working_3-way'!$I394)</f>
        <v>1.397066998867865</v>
      </c>
      <c r="H395" s="44">
        <f>IF(OR($A395="",$B395="",$C395=""),"",'MPTO_working_3-way'!E394)</f>
        <v>9.5292514727050595</v>
      </c>
      <c r="I395" s="45">
        <f>IF(OR($A395="",$B395="",$C395=""),"",'MPTO_working_3-way'!F394)</f>
        <v>5.9223849778045228</v>
      </c>
      <c r="J395" s="46">
        <f>IF(OR($A395="",$B395="",$C395=""),"",'MPTO_working_3-way'!G394)</f>
        <v>1.3770139245271609</v>
      </c>
      <c r="K395" s="44">
        <f>IF(OR($A395="",$B395="",$C395=""),"",'OddsRatio_working_3-way'!H394)</f>
        <v>9.2671605792938205</v>
      </c>
      <c r="L395" s="45">
        <f>IF(OR($A395="",$B395="",$C395=""),"",'OddsRatio_working_3-way'!I394)</f>
        <v>5.915608993093624</v>
      </c>
      <c r="M395" s="46">
        <f>IF(OR($A395="",$B395="",$C395=""),"",'OddsRatio_working_3-way'!J394)</f>
        <v>1.3830344669943087</v>
      </c>
      <c r="N395" s="47">
        <f t="shared" si="115"/>
        <v>11.099977054160892</v>
      </c>
      <c r="O395" s="48">
        <f t="shared" si="116"/>
        <v>17.321494442169222</v>
      </c>
      <c r="P395" s="48">
        <f t="shared" si="117"/>
        <v>71.578528503669872</v>
      </c>
      <c r="Q395" t="s">
        <v>134</v>
      </c>
      <c r="R395" t="s">
        <v>68</v>
      </c>
      <c r="S395" t="s">
        <v>508</v>
      </c>
      <c r="T395" s="50">
        <v>100</v>
      </c>
      <c r="U395" s="50">
        <f t="shared" si="106"/>
        <v>88.597491448118589</v>
      </c>
      <c r="V395" s="50">
        <f t="shared" si="107"/>
        <v>82.206405693950188</v>
      </c>
      <c r="W395" s="50">
        <f t="shared" si="108"/>
        <v>26.470588235294116</v>
      </c>
      <c r="X395" s="50">
        <f t="shared" si="109"/>
        <v>91.323006070755696</v>
      </c>
      <c r="Y395" s="50">
        <f t="shared" si="110"/>
        <v>84.931920316587295</v>
      </c>
      <c r="Z395" s="50">
        <f t="shared" si="111"/>
        <v>29.196102857931237</v>
      </c>
      <c r="AA395" s="50">
        <f t="shared" si="112"/>
        <v>-2.7255146226371068</v>
      </c>
      <c r="AB395" s="50">
        <f t="shared" si="113"/>
        <v>-2.7255146226371068</v>
      </c>
      <c r="AC395" s="50">
        <f t="shared" si="114"/>
        <v>-2.725514622637121</v>
      </c>
      <c r="AF395">
        <v>1.68</v>
      </c>
      <c r="AG395">
        <v>2.31</v>
      </c>
      <c r="AH395" s="73" t="s">
        <v>487</v>
      </c>
      <c r="AJ395" t="s">
        <v>453</v>
      </c>
    </row>
    <row r="396" spans="1:36" ht="15" x14ac:dyDescent="0.25">
      <c r="A396">
        <v>4.43</v>
      </c>
      <c r="B396">
        <v>3.47</v>
      </c>
      <c r="C396">
        <v>1.94</v>
      </c>
      <c r="D396" s="43">
        <f t="shared" si="118"/>
        <v>2.938198987763152E-2</v>
      </c>
      <c r="E396" s="44">
        <f>IF(OR($A396="",$B396="",$C396=""),"",A396*'MPTO_working_3-way'!$I395)</f>
        <v>4.5601622151579075</v>
      </c>
      <c r="F396" s="45">
        <f>IF(OR($A396="",$B396="",$C396=""),"",B396*'MPTO_working_3-way'!$I395)</f>
        <v>3.5719555048753815</v>
      </c>
      <c r="G396" s="46">
        <f>IF(OR($A396="",$B396="",$C396=""),"",C396*'MPTO_working_3-way'!$I395)</f>
        <v>1.9970010603626052</v>
      </c>
      <c r="H396" s="44">
        <f>IF(OR($A396="",$B396="",$C396=""),"",'MPTO_working_3-way'!E395)</f>
        <v>4.6309237651671866</v>
      </c>
      <c r="I396" s="45">
        <f>IF(OR($A396="",$B396="",$C396=""),"",'MPTO_working_3-way'!F395)</f>
        <v>3.5920773533714705</v>
      </c>
      <c r="J396" s="46">
        <f>IF(OR($A396="",$B396="",$C396=""),"",'MPTO_working_3-way'!G395)</f>
        <v>1.9775746166993451</v>
      </c>
      <c r="K396" s="44">
        <f>IF(OR($A396="",$B396="",$C396=""),"",'OddsRatio_working_3-way'!H395)</f>
        <v>4.5949646106658415</v>
      </c>
      <c r="L396" s="45">
        <f>IF(OR($A396="",$B396="",$C396=""),"",'OddsRatio_working_3-way'!I395)</f>
        <v>3.5887937575348774</v>
      </c>
      <c r="M396" s="46">
        <f>IF(OR($A396="",$B396="",$C396=""),"",'OddsRatio_working_3-way'!J395)</f>
        <v>1.9852089603574024</v>
      </c>
      <c r="N396" s="47">
        <f t="shared" si="115"/>
        <v>21.929044468550167</v>
      </c>
      <c r="O396" s="48">
        <f t="shared" si="116"/>
        <v>27.99586945120382</v>
      </c>
      <c r="P396" s="48">
        <f t="shared" si="117"/>
        <v>50.075086080246002</v>
      </c>
      <c r="Q396" t="s">
        <v>208</v>
      </c>
      <c r="R396" t="s">
        <v>37</v>
      </c>
      <c r="S396" t="s">
        <v>508</v>
      </c>
      <c r="T396" s="50">
        <v>100</v>
      </c>
      <c r="U396" s="50">
        <f t="shared" si="106"/>
        <v>77.426636568848764</v>
      </c>
      <c r="V396" s="50">
        <f t="shared" si="107"/>
        <v>71.181556195965413</v>
      </c>
      <c r="W396" s="50">
        <f t="shared" si="108"/>
        <v>48.453608247422686</v>
      </c>
      <c r="X396" s="50">
        <f t="shared" si="109"/>
        <v>80.364835556611908</v>
      </c>
      <c r="Y396" s="50">
        <f t="shared" si="110"/>
        <v>74.119755183728572</v>
      </c>
      <c r="Z396" s="50">
        <f t="shared" si="111"/>
        <v>51.39180723518583</v>
      </c>
      <c r="AA396" s="50">
        <f t="shared" si="112"/>
        <v>-2.938198987763144</v>
      </c>
      <c r="AB396" s="50">
        <f t="shared" si="113"/>
        <v>-2.9381989877631582</v>
      </c>
      <c r="AC396" s="50">
        <f t="shared" si="114"/>
        <v>-2.938198987763144</v>
      </c>
      <c r="AF396">
        <v>2.08</v>
      </c>
      <c r="AG396">
        <v>1.82</v>
      </c>
      <c r="AH396" s="73" t="s">
        <v>477</v>
      </c>
      <c r="AJ396" t="s">
        <v>443</v>
      </c>
    </row>
    <row r="397" spans="1:36" ht="15" x14ac:dyDescent="0.25">
      <c r="A397">
        <v>2.15</v>
      </c>
      <c r="B397">
        <v>3.09</v>
      </c>
      <c r="C397">
        <v>4.17</v>
      </c>
      <c r="D397" s="43">
        <f t="shared" si="118"/>
        <v>2.8549028016241484E-2</v>
      </c>
      <c r="E397" s="44">
        <f>IF(OR($A397="",$B397="",$C397=""),"",A397*'MPTO_working_3-way'!$I396)</f>
        <v>2.211380410234919</v>
      </c>
      <c r="F397" s="45">
        <f>IF(OR($A397="",$B397="",$C397=""),"",B397*'MPTO_working_3-way'!$I396)</f>
        <v>3.1782164965701862</v>
      </c>
      <c r="G397" s="46">
        <f>IF(OR($A397="",$B397="",$C397=""),"",C397*'MPTO_working_3-way'!$I396)</f>
        <v>4.2890494468277272</v>
      </c>
      <c r="H397" s="44">
        <f>IF(OR($A397="",$B397="",$C397=""),"",'MPTO_working_3-way'!E396)</f>
        <v>2.1949081202836549</v>
      </c>
      <c r="I397" s="45">
        <f>IF(OR($A397="",$B397="",$C397=""),"",'MPTO_working_3-way'!F396)</f>
        <v>3.1836158110933694</v>
      </c>
      <c r="J397" s="46">
        <f>IF(OR($A397="",$B397="",$C397=""),"",'MPTO_working_3-way'!G396)</f>
        <v>4.3423168045091867</v>
      </c>
      <c r="K397" s="44">
        <f>IF(OR($A397="",$B397="",$C397=""),"",'OddsRatio_working_3-way'!H396)</f>
        <v>2.2019853150449666</v>
      </c>
      <c r="L397" s="45">
        <f>IF(OR($A397="",$B397="",$C397=""),"",'OddsRatio_working_3-way'!I396)</f>
        <v>3.1844776595165052</v>
      </c>
      <c r="M397" s="46">
        <f>IF(OR($A397="",$B397="",$C397=""),"",'OddsRatio_working_3-way'!J396)</f>
        <v>4.3132986510369955</v>
      </c>
      <c r="N397" s="47">
        <f t="shared" si="115"/>
        <v>45.220623071982814</v>
      </c>
      <c r="O397" s="48">
        <f t="shared" si="116"/>
        <v>31.464187574356973</v>
      </c>
      <c r="P397" s="48">
        <f t="shared" si="117"/>
        <v>23.315189353660202</v>
      </c>
      <c r="Q397" t="s">
        <v>76</v>
      </c>
      <c r="R397" t="s">
        <v>80</v>
      </c>
      <c r="S397" t="s">
        <v>508</v>
      </c>
      <c r="T397" s="50">
        <v>100</v>
      </c>
      <c r="U397" s="50">
        <f t="shared" si="106"/>
        <v>53.488372093023258</v>
      </c>
      <c r="V397" s="50">
        <f t="shared" si="107"/>
        <v>67.637540453074436</v>
      </c>
      <c r="W397" s="50">
        <f t="shared" si="108"/>
        <v>76.019184652278184</v>
      </c>
      <c r="X397" s="50">
        <f t="shared" si="109"/>
        <v>56.343274894647386</v>
      </c>
      <c r="Y397" s="50">
        <f t="shared" si="110"/>
        <v>70.492443254698571</v>
      </c>
      <c r="Z397" s="50">
        <f t="shared" si="111"/>
        <v>78.87408745390232</v>
      </c>
      <c r="AA397" s="50">
        <f t="shared" si="112"/>
        <v>-2.854902801624128</v>
      </c>
      <c r="AB397" s="50">
        <f t="shared" si="113"/>
        <v>-2.8549028016241351</v>
      </c>
      <c r="AC397" s="50">
        <f t="shared" si="114"/>
        <v>-2.8549028016241351</v>
      </c>
      <c r="AF397">
        <v>2.87</v>
      </c>
      <c r="AG397">
        <v>1.45</v>
      </c>
      <c r="AH397" s="73" t="s">
        <v>480</v>
      </c>
      <c r="AJ397" t="s">
        <v>443</v>
      </c>
    </row>
    <row r="398" spans="1:36" ht="15" x14ac:dyDescent="0.25">
      <c r="A398">
        <v>4.18</v>
      </c>
      <c r="B398">
        <v>3.67</v>
      </c>
      <c r="C398">
        <v>1.93</v>
      </c>
      <c r="D398" s="43">
        <f t="shared" si="118"/>
        <v>2.9848728819370063E-2</v>
      </c>
      <c r="E398" s="44">
        <f>IF(OR($A398="",$B398="",$C398=""),"",A398*'MPTO_working_3-way'!$I397)</f>
        <v>4.3047676864649667</v>
      </c>
      <c r="F398" s="45">
        <f>IF(OR($A398="",$B398="",$C398=""),"",B398*'MPTO_working_3-way'!$I397)</f>
        <v>3.7795448347670879</v>
      </c>
      <c r="G398" s="46">
        <f>IF(OR($A398="",$B398="",$C398=""),"",C398*'MPTO_working_3-way'!$I397)</f>
        <v>1.9876080466213841</v>
      </c>
      <c r="H398" s="44">
        <f>IF(OR($A398="",$B398="",$C398=""),"",'MPTO_working_3-way'!E397)</f>
        <v>4.3613867098559256</v>
      </c>
      <c r="I398" s="45">
        <f>IF(OR($A398="",$B398="",$C398=""),"",'MPTO_working_3-way'!F397)</f>
        <v>3.8090886627237537</v>
      </c>
      <c r="J398" s="46">
        <f>IF(OR($A398="",$B398="",$C398=""),"",'MPTO_working_3-way'!G397)</f>
        <v>1.9677867842697179</v>
      </c>
      <c r="K398" s="44">
        <f>IF(OR($A398="",$B398="",$C398=""),"",'OddsRatio_working_3-way'!H397)</f>
        <v>4.3353922921456487</v>
      </c>
      <c r="L398" s="45">
        <f>IF(OR($A398="",$B398="",$C398=""),"",'OddsRatio_working_3-way'!I397)</f>
        <v>3.8004708868015351</v>
      </c>
      <c r="M398" s="46">
        <f>IF(OR($A398="",$B398="",$C398=""),"",'OddsRatio_working_3-way'!J397)</f>
        <v>1.9754449156275011</v>
      </c>
      <c r="N398" s="47">
        <f t="shared" si="115"/>
        <v>23.230057295407509</v>
      </c>
      <c r="O398" s="48">
        <f t="shared" si="116"/>
        <v>26.458212396404189</v>
      </c>
      <c r="P398" s="48">
        <f t="shared" si="117"/>
        <v>50.311730308188288</v>
      </c>
      <c r="Q398" t="s">
        <v>85</v>
      </c>
      <c r="R398" t="s">
        <v>42</v>
      </c>
      <c r="S398" t="s">
        <v>508</v>
      </c>
      <c r="T398" s="50">
        <v>100</v>
      </c>
      <c r="U398" s="50">
        <f t="shared" si="106"/>
        <v>76.076555023923447</v>
      </c>
      <c r="V398" s="50">
        <f t="shared" si="107"/>
        <v>72.752043596730246</v>
      </c>
      <c r="W398" s="50">
        <f t="shared" si="108"/>
        <v>48.186528497409334</v>
      </c>
      <c r="X398" s="50">
        <f t="shared" si="109"/>
        <v>79.061427905860441</v>
      </c>
      <c r="Y398" s="50">
        <f t="shared" si="110"/>
        <v>75.73691647866724</v>
      </c>
      <c r="Z398" s="50">
        <f t="shared" si="111"/>
        <v>51.171401379346314</v>
      </c>
      <c r="AA398" s="50">
        <f t="shared" si="112"/>
        <v>-2.9848728819369938</v>
      </c>
      <c r="AB398" s="50">
        <f t="shared" si="113"/>
        <v>-2.9848728819369938</v>
      </c>
      <c r="AC398" s="50">
        <f t="shared" si="114"/>
        <v>-2.9848728819369796</v>
      </c>
      <c r="AF398">
        <v>1.8</v>
      </c>
      <c r="AG398">
        <v>2.09</v>
      </c>
      <c r="AH398" s="73" t="s">
        <v>472</v>
      </c>
      <c r="AJ398" t="s">
        <v>443</v>
      </c>
    </row>
    <row r="399" spans="1:36" ht="15" x14ac:dyDescent="0.25">
      <c r="A399">
        <v>2.08</v>
      </c>
      <c r="B399">
        <v>3.27</v>
      </c>
      <c r="C399">
        <v>4.13</v>
      </c>
      <c r="D399" s="43">
        <f t="shared" si="118"/>
        <v>2.8710378928074487E-2</v>
      </c>
      <c r="E399" s="44">
        <f>IF(OR($A399="",$B399="",$C399=""),"",A399*'MPTO_working_3-way'!$I398)</f>
        <v>2.1397175881703951</v>
      </c>
      <c r="F399" s="45">
        <f>IF(OR($A399="",$B399="",$C399=""),"",B399*'MPTO_working_3-way'!$I398)</f>
        <v>3.3638829390948035</v>
      </c>
      <c r="G399" s="46">
        <f>IF(OR($A399="",$B399="",$C399=""),"",C399*'MPTO_working_3-way'!$I398)</f>
        <v>4.2485738649729479</v>
      </c>
      <c r="H399" s="44">
        <f>IF(OR($A399="",$B399="",$C399=""),"",'MPTO_working_3-way'!E398)</f>
        <v>2.1222451200247563</v>
      </c>
      <c r="I399" s="45">
        <f>IF(OR($A399="",$B399="",$C399=""),"",'MPTO_working_3-way'!F398)</f>
        <v>3.375638281048591</v>
      </c>
      <c r="J399" s="46">
        <f>IF(OR($A399="",$B399="",$C399=""),"",'MPTO_working_3-way'!G398)</f>
        <v>4.2999540572584127</v>
      </c>
      <c r="K399" s="44">
        <f>IF(OR($A399="",$B399="",$C399=""),"",'OddsRatio_working_3-way'!H398)</f>
        <v>2.1294588025795806</v>
      </c>
      <c r="L399" s="45">
        <f>IF(OR($A399="",$B399="",$C399=""),"",'OddsRatio_working_3-way'!I398)</f>
        <v>3.3739550757922667</v>
      </c>
      <c r="M399" s="46">
        <f>IF(OR($A399="",$B399="",$C399=""),"",'OddsRatio_working_3-way'!J398)</f>
        <v>4.2733389371056356</v>
      </c>
      <c r="N399" s="47">
        <f t="shared" si="115"/>
        <v>46.735139512269392</v>
      </c>
      <c r="O399" s="48">
        <f t="shared" si="116"/>
        <v>29.727550515449646</v>
      </c>
      <c r="P399" s="48">
        <f t="shared" si="117"/>
        <v>23.537309972280955</v>
      </c>
      <c r="Q399" t="s">
        <v>81</v>
      </c>
      <c r="R399" t="s">
        <v>278</v>
      </c>
      <c r="S399" t="s">
        <v>508</v>
      </c>
      <c r="T399" s="50">
        <v>100</v>
      </c>
      <c r="U399" s="50">
        <f t="shared" si="106"/>
        <v>51.92307692307692</v>
      </c>
      <c r="V399" s="50">
        <f t="shared" si="107"/>
        <v>69.418960244648318</v>
      </c>
      <c r="W399" s="50">
        <f t="shared" si="108"/>
        <v>75.786924939467312</v>
      </c>
      <c r="X399" s="50">
        <f t="shared" si="109"/>
        <v>54.794114815884363</v>
      </c>
      <c r="Y399" s="50">
        <f t="shared" si="110"/>
        <v>72.289998137455754</v>
      </c>
      <c r="Z399" s="50">
        <f t="shared" si="111"/>
        <v>78.657962832274748</v>
      </c>
      <c r="AA399" s="50">
        <f t="shared" si="112"/>
        <v>-2.8710378928074434</v>
      </c>
      <c r="AB399" s="50">
        <f t="shared" si="113"/>
        <v>-2.8710378928074363</v>
      </c>
      <c r="AC399" s="50">
        <f t="shared" si="114"/>
        <v>-2.8710378928074363</v>
      </c>
      <c r="AF399">
        <v>2.4900000000000002</v>
      </c>
      <c r="AG399">
        <v>1.58</v>
      </c>
      <c r="AH399" s="74" t="s">
        <v>474</v>
      </c>
      <c r="AJ399" t="s">
        <v>443</v>
      </c>
    </row>
    <row r="400" spans="1:36" ht="15" x14ac:dyDescent="0.25">
      <c r="A400">
        <v>2.65</v>
      </c>
      <c r="B400">
        <v>3.33</v>
      </c>
      <c r="C400">
        <v>2.85</v>
      </c>
      <c r="D400" s="43">
        <f t="shared" si="118"/>
        <v>2.8535983848794189E-2</v>
      </c>
      <c r="E400" s="44">
        <f>IF(OR($A400="",$B400="",$C400=""),"",A400*'MPTO_working_3-way'!$I399)</f>
        <v>2.7256203571993045</v>
      </c>
      <c r="F400" s="45">
        <f>IF(OR($A400="",$B400="",$C400=""),"",B400*'MPTO_working_3-way'!$I399)</f>
        <v>3.4250248262164846</v>
      </c>
      <c r="G400" s="46">
        <f>IF(OR($A400="",$B400="",$C400=""),"",C400*'MPTO_working_3-way'!$I399)</f>
        <v>2.9313275539690635</v>
      </c>
      <c r="H400" s="44">
        <f>IF(OR($A400="",$B400="",$C400=""),"",'MPTO_working_3-way'!E399)</f>
        <v>2.718525284352697</v>
      </c>
      <c r="I400" s="45">
        <f>IF(OR($A400="",$B400="",$C400=""),"",'MPTO_working_3-way'!F399)</f>
        <v>3.4389278401263454</v>
      </c>
      <c r="J400" s="46">
        <f>IF(OR($A400="",$B400="",$C400=""),"",'MPTO_working_3-way'!G399)</f>
        <v>2.9294140257592218</v>
      </c>
      <c r="K400" s="44">
        <f>IF(OR($A400="",$B400="",$C400=""),"",'OddsRatio_working_3-way'!H399)</f>
        <v>2.7219798714051326</v>
      </c>
      <c r="L400" s="45">
        <f>IF(OR($A400="",$B400="",$C400=""),"",'OddsRatio_working_3-way'!I399)</f>
        <v>3.4316443032569439</v>
      </c>
      <c r="M400" s="46">
        <f>IF(OR($A400="",$B400="",$C400=""),"",'OddsRatio_working_3-way'!J399)</f>
        <v>2.9307047043027246</v>
      </c>
      <c r="N400" s="47">
        <f t="shared" si="115"/>
        <v>36.688895331980284</v>
      </c>
      <c r="O400" s="48">
        <f t="shared" si="116"/>
        <v>29.196868657581909</v>
      </c>
      <c r="P400" s="48">
        <f t="shared" si="117"/>
        <v>34.114236010437807</v>
      </c>
      <c r="Q400" t="s">
        <v>45</v>
      </c>
      <c r="R400" t="s">
        <v>49</v>
      </c>
      <c r="S400" t="s">
        <v>508</v>
      </c>
      <c r="T400" s="50">
        <v>100</v>
      </c>
      <c r="U400" s="50">
        <f t="shared" si="106"/>
        <v>62.264150943396231</v>
      </c>
      <c r="V400" s="50">
        <f t="shared" si="107"/>
        <v>69.969969969969966</v>
      </c>
      <c r="W400" s="50">
        <f t="shared" si="108"/>
        <v>64.912280701754383</v>
      </c>
      <c r="X400" s="50">
        <f t="shared" si="109"/>
        <v>65.117749328275636</v>
      </c>
      <c r="Y400" s="50">
        <f t="shared" si="110"/>
        <v>72.823568354849385</v>
      </c>
      <c r="Z400" s="50">
        <f t="shared" si="111"/>
        <v>67.765879086633802</v>
      </c>
      <c r="AA400" s="50">
        <f t="shared" si="112"/>
        <v>-2.8535983848794046</v>
      </c>
      <c r="AB400" s="50">
        <f t="shared" si="113"/>
        <v>-2.8535983848794189</v>
      </c>
      <c r="AC400" s="50">
        <f t="shared" si="114"/>
        <v>-2.8535983848794189</v>
      </c>
      <c r="AF400">
        <v>2.1</v>
      </c>
      <c r="AG400">
        <v>1.79</v>
      </c>
      <c r="AH400" s="73" t="s">
        <v>472</v>
      </c>
      <c r="AJ400" t="s">
        <v>443</v>
      </c>
    </row>
    <row r="401" spans="1:36" ht="15" x14ac:dyDescent="0.25">
      <c r="A401">
        <v>1.8</v>
      </c>
      <c r="B401">
        <v>3.76</v>
      </c>
      <c r="C401">
        <v>4.7699999999999996</v>
      </c>
      <c r="D401" s="43">
        <f t="shared" si="118"/>
        <v>3.115660823408728E-2</v>
      </c>
      <c r="E401" s="44">
        <f>IF(OR($A401="",$B401="",$C401=""),"",A401*'MPTO_working_3-way'!$I400)</f>
        <v>1.8560818948213571</v>
      </c>
      <c r="F401" s="45">
        <f>IF(OR($A401="",$B401="",$C401=""),"",B401*'MPTO_working_3-way'!$I400)</f>
        <v>3.8771488469601678</v>
      </c>
      <c r="G401" s="46">
        <f>IF(OR($A401="",$B401="",$C401=""),"",C401*'MPTO_working_3-way'!$I400)</f>
        <v>4.9186170212765958</v>
      </c>
      <c r="H401" s="44">
        <f>IF(OR($A401="",$B401="",$C401=""),"",'MPTO_working_3-way'!E400)</f>
        <v>1.8342901558643452</v>
      </c>
      <c r="I401" s="45">
        <f>IF(OR($A401="",$B401="",$C401=""),"",'MPTO_working_3-way'!F400)</f>
        <v>3.9127930653324801</v>
      </c>
      <c r="J401" s="46">
        <f>IF(OR($A401="",$B401="",$C401=""),"",'MPTO_working_3-way'!G400)</f>
        <v>5.0186173189568333</v>
      </c>
      <c r="K401" s="44">
        <f>IF(OR($A401="",$B401="",$C401=""),"",'OddsRatio_working_3-way'!H400)</f>
        <v>1.842376485520089</v>
      </c>
      <c r="L401" s="45">
        <f>IF(OR($A401="",$B401="",$C401=""),"",'OddsRatio_working_3-way'!I400)</f>
        <v>3.9061988750443075</v>
      </c>
      <c r="M401" s="46">
        <f>IF(OR($A401="",$B401="",$C401=""),"",'OddsRatio_working_3-way'!J400)</f>
        <v>4.9696991880134211</v>
      </c>
      <c r="N401" s="47">
        <f t="shared" si="115"/>
        <v>53.8769330593706</v>
      </c>
      <c r="O401" s="48">
        <f t="shared" si="116"/>
        <v>25.792148805017845</v>
      </c>
      <c r="P401" s="48">
        <f t="shared" si="117"/>
        <v>20.330918135611551</v>
      </c>
      <c r="Q401" t="s">
        <v>132</v>
      </c>
      <c r="R401" t="s">
        <v>279</v>
      </c>
      <c r="S401" t="s">
        <v>508</v>
      </c>
      <c r="T401" s="50">
        <v>100</v>
      </c>
      <c r="U401" s="50">
        <f t="shared" si="106"/>
        <v>44.444444444444443</v>
      </c>
      <c r="V401" s="50">
        <f t="shared" si="107"/>
        <v>73.40425531914893</v>
      </c>
      <c r="W401" s="50">
        <f t="shared" si="108"/>
        <v>79.035639412997895</v>
      </c>
      <c r="X401" s="50">
        <f t="shared" si="109"/>
        <v>47.56010526785316</v>
      </c>
      <c r="Y401" s="50">
        <f t="shared" si="110"/>
        <v>76.519916142557648</v>
      </c>
      <c r="Z401" s="50">
        <f t="shared" si="111"/>
        <v>82.151300236406627</v>
      </c>
      <c r="AA401" s="50">
        <f t="shared" si="112"/>
        <v>-3.1156608234087173</v>
      </c>
      <c r="AB401" s="50">
        <f t="shared" si="113"/>
        <v>-3.1156608234087173</v>
      </c>
      <c r="AC401" s="50">
        <f t="shared" si="114"/>
        <v>-3.1156608234087315</v>
      </c>
      <c r="AF401">
        <v>1.81</v>
      </c>
      <c r="AG401">
        <v>2.08</v>
      </c>
      <c r="AH401" s="73" t="s">
        <v>474</v>
      </c>
      <c r="AJ401" t="s">
        <v>443</v>
      </c>
    </row>
    <row r="402" spans="1:36" ht="15" x14ac:dyDescent="0.25">
      <c r="A402">
        <v>4.8899999999999997</v>
      </c>
      <c r="B402">
        <v>3.76</v>
      </c>
      <c r="C402">
        <v>1.75</v>
      </c>
      <c r="D402" s="43">
        <f t="shared" si="118"/>
        <v>4.1884995742194508E-2</v>
      </c>
      <c r="E402" s="44">
        <f>IF(OR($A402="",$B402="",$C402=""),"",A402*'MPTO_working_3-way'!$I401)</f>
        <v>5.0948176291793308</v>
      </c>
      <c r="F402" s="45">
        <f>IF(OR($A402="",$B402="",$C402=""),"",B402*'MPTO_working_3-way'!$I401)</f>
        <v>3.9174875839906513</v>
      </c>
      <c r="G402" s="46">
        <f>IF(OR($A402="",$B402="",$C402=""),"",C402*'MPTO_working_3-way'!$I401)</f>
        <v>1.8232987425488405</v>
      </c>
      <c r="H402" s="44">
        <f>IF(OR($A402="",$B402="",$C402=""),"",'MPTO_working_3-way'!E401)</f>
        <v>5.2483158713157128</v>
      </c>
      <c r="I402" s="45">
        <f>IF(OR($A402="",$B402="",$C402=""),"",'MPTO_working_3-way'!F401)</f>
        <v>3.9683203972900083</v>
      </c>
      <c r="J402" s="46">
        <f>IF(OR($A402="",$B402="",$C402=""),"",'MPTO_working_3-way'!G401)</f>
        <v>1.793828456742518</v>
      </c>
      <c r="K402" s="44">
        <f>IF(OR($A402="",$B402="",$C402=""),"",'OddsRatio_working_3-way'!H401)</f>
        <v>5.1725556477431072</v>
      </c>
      <c r="L402" s="45">
        <f>IF(OR($A402="",$B402="",$C402=""),"",'OddsRatio_working_3-way'!I401)</f>
        <v>3.9604765007123333</v>
      </c>
      <c r="M402" s="46">
        <f>IF(OR($A402="",$B402="",$C402=""),"",'OddsRatio_working_3-way'!J401)</f>
        <v>1.8044773099761777</v>
      </c>
      <c r="N402" s="47">
        <f t="shared" si="115"/>
        <v>19.627787936367788</v>
      </c>
      <c r="O402" s="48">
        <f t="shared" si="116"/>
        <v>25.526564630010235</v>
      </c>
      <c r="P402" s="48">
        <f t="shared" si="117"/>
        <v>54.845647433621977</v>
      </c>
      <c r="Q402" t="s">
        <v>84</v>
      </c>
      <c r="R402" t="s">
        <v>83</v>
      </c>
      <c r="S402" t="s">
        <v>508</v>
      </c>
      <c r="T402" s="50">
        <v>100</v>
      </c>
      <c r="U402" s="50">
        <f t="shared" si="106"/>
        <v>79.550102249488745</v>
      </c>
      <c r="V402" s="50">
        <f t="shared" si="107"/>
        <v>73.40425531914893</v>
      </c>
      <c r="W402" s="50">
        <f t="shared" si="108"/>
        <v>42.857142857142854</v>
      </c>
      <c r="X402" s="50">
        <f t="shared" si="109"/>
        <v>83.738601823708208</v>
      </c>
      <c r="Y402" s="50">
        <f t="shared" si="110"/>
        <v>77.592754893368394</v>
      </c>
      <c r="Z402" s="50">
        <f t="shared" si="111"/>
        <v>47.04564243136231</v>
      </c>
      <c r="AA402" s="50">
        <f t="shared" si="112"/>
        <v>-4.1884995742194633</v>
      </c>
      <c r="AB402" s="50">
        <f t="shared" si="113"/>
        <v>-4.1884995742194633</v>
      </c>
      <c r="AC402" s="50">
        <f t="shared" si="114"/>
        <v>-4.1884995742194562</v>
      </c>
      <c r="AF402">
        <v>1.87</v>
      </c>
      <c r="AG402">
        <v>1.98</v>
      </c>
      <c r="AH402" s="73" t="s">
        <v>523</v>
      </c>
      <c r="AJ402" t="s">
        <v>454</v>
      </c>
    </row>
    <row r="403" spans="1:36" ht="15" x14ac:dyDescent="0.25">
      <c r="A403">
        <v>2.41</v>
      </c>
      <c r="B403">
        <v>3.19</v>
      </c>
      <c r="C403">
        <v>3.22</v>
      </c>
      <c r="D403" s="43">
        <f t="shared" si="118"/>
        <v>3.897638937173098E-2</v>
      </c>
      <c r="E403" s="44">
        <f>IF(OR($A403="",$B403="",$C403=""),"",A403*'MPTO_working_3-way'!$I402)</f>
        <v>2.5039330983858719</v>
      </c>
      <c r="F403" s="45">
        <f>IF(OR($A403="",$B403="",$C403=""),"",B403*'MPTO_working_3-way'!$I402)</f>
        <v>3.3143346820958217</v>
      </c>
      <c r="G403" s="46">
        <f>IF(OR($A403="",$B403="",$C403=""),"",C403*'MPTO_working_3-way'!$I402)</f>
        <v>3.3455039737769741</v>
      </c>
      <c r="H403" s="44">
        <f>IF(OR($A403="",$B403="",$C403=""),"",'MPTO_working_3-way'!E402)</f>
        <v>2.4878986770690696</v>
      </c>
      <c r="I403" s="45">
        <f>IF(OR($A403="",$B403="",$C403=""),"",'MPTO_working_3-way'!F402)</f>
        <v>3.3279255205451861</v>
      </c>
      <c r="J403" s="46">
        <f>IF(OR($A403="",$B403="",$C403=""),"",'MPTO_working_3-way'!G402)</f>
        <v>3.3605890952275406</v>
      </c>
      <c r="K403" s="44">
        <f>IF(OR($A403="",$B403="",$C403=""),"",'OddsRatio_working_3-way'!H402)</f>
        <v>2.4949767713125302</v>
      </c>
      <c r="L403" s="45">
        <f>IF(OR($A403="",$B403="",$C403=""),"",'OddsRatio_working_3-way'!I402)</f>
        <v>3.3219851979960571</v>
      </c>
      <c r="M403" s="46">
        <f>IF(OR($A403="",$B403="",$C403=""),"",'OddsRatio_working_3-way'!J402)</f>
        <v>3.3537932144069624</v>
      </c>
      <c r="N403" s="47">
        <f t="shared" si="115"/>
        <v>39.93716927359749</v>
      </c>
      <c r="O403" s="48">
        <f t="shared" si="116"/>
        <v>30.171968009206886</v>
      </c>
      <c r="P403" s="48">
        <f t="shared" si="117"/>
        <v>29.890862717195638</v>
      </c>
      <c r="Q403" t="s">
        <v>289</v>
      </c>
      <c r="R403" t="s">
        <v>293</v>
      </c>
      <c r="S403" t="s">
        <v>508</v>
      </c>
      <c r="T403" s="50">
        <v>100</v>
      </c>
      <c r="U403" s="50">
        <f t="shared" si="106"/>
        <v>58.50622406639004</v>
      </c>
      <c r="V403" s="50">
        <f t="shared" si="107"/>
        <v>68.652037617554868</v>
      </c>
      <c r="W403" s="50">
        <f t="shared" si="108"/>
        <v>68.944099378881987</v>
      </c>
      <c r="X403" s="50">
        <f t="shared" si="109"/>
        <v>62.403863003563153</v>
      </c>
      <c r="Y403" s="50">
        <f t="shared" si="110"/>
        <v>72.549676554727967</v>
      </c>
      <c r="Z403" s="50">
        <f t="shared" si="111"/>
        <v>72.8417383160551</v>
      </c>
      <c r="AA403" s="50">
        <f t="shared" si="112"/>
        <v>-3.897638937173113</v>
      </c>
      <c r="AB403" s="50">
        <f t="shared" si="113"/>
        <v>-3.8976389371730988</v>
      </c>
      <c r="AC403" s="50">
        <f t="shared" si="114"/>
        <v>-3.897638937173113</v>
      </c>
      <c r="AF403">
        <v>2.12</v>
      </c>
      <c r="AG403">
        <v>1.75</v>
      </c>
      <c r="AH403" s="73" t="s">
        <v>484</v>
      </c>
      <c r="AJ403" t="s">
        <v>454</v>
      </c>
    </row>
    <row r="404" spans="1:36" ht="15" x14ac:dyDescent="0.25">
      <c r="A404">
        <v>2.09</v>
      </c>
      <c r="B404">
        <v>3.41</v>
      </c>
      <c r="C404">
        <v>3.74</v>
      </c>
      <c r="D404" s="43">
        <f t="shared" si="118"/>
        <v>3.9103710630725486E-2</v>
      </c>
      <c r="E404" s="44">
        <f>IF(OR($A404="",$B404="",$C404=""),"",A404*'MPTO_working_3-way'!$I403)</f>
        <v>2.171726755218216</v>
      </c>
      <c r="F404" s="45">
        <f>IF(OR($A404="",$B404="",$C404=""),"",B404*'MPTO_working_3-way'!$I403)</f>
        <v>3.5433436532507741</v>
      </c>
      <c r="G404" s="46">
        <f>IF(OR($A404="",$B404="",$C404=""),"",C404*'MPTO_working_3-way'!$I403)</f>
        <v>3.8862478777589136</v>
      </c>
      <c r="H404" s="44">
        <f>IF(OR($A404="",$B404="",$C404=""),"",'MPTO_working_3-way'!E403)</f>
        <v>2.1485308173974107</v>
      </c>
      <c r="I404" s="45">
        <f>IF(OR($A404="",$B404="",$C404=""),"",'MPTO_working_3-way'!F403)</f>
        <v>3.5686174980830083</v>
      </c>
      <c r="J404" s="46">
        <f>IF(OR($A404="",$B404="",$C404=""),"",'MPTO_working_3-way'!G403)</f>
        <v>3.9316659329152936</v>
      </c>
      <c r="K404" s="44">
        <f>IF(OR($A404="",$B404="",$C404=""),"",'OddsRatio_working_3-way'!H403)</f>
        <v>2.1579217411203464</v>
      </c>
      <c r="L404" s="45">
        <f>IF(OR($A404="",$B404="",$C404=""),"",'OddsRatio_working_3-way'!I403)</f>
        <v>3.5601755927523264</v>
      </c>
      <c r="M404" s="46">
        <f>IF(OR($A404="",$B404="",$C404=""),"",'OddsRatio_working_3-way'!J403)</f>
        <v>3.9107390556603217</v>
      </c>
      <c r="N404" s="47">
        <f t="shared" si="115"/>
        <v>46.046308431629541</v>
      </c>
      <c r="O404" s="48">
        <f t="shared" si="116"/>
        <v>28.221930974224552</v>
      </c>
      <c r="P404" s="48">
        <f t="shared" si="117"/>
        <v>25.731760594145914</v>
      </c>
      <c r="Q404" t="s">
        <v>307</v>
      </c>
      <c r="R404" t="s">
        <v>296</v>
      </c>
      <c r="S404" t="s">
        <v>508</v>
      </c>
      <c r="T404" s="50">
        <v>100</v>
      </c>
      <c r="U404" s="50">
        <f t="shared" si="106"/>
        <v>52.153110047846894</v>
      </c>
      <c r="V404" s="50">
        <f t="shared" si="107"/>
        <v>70.674486803519059</v>
      </c>
      <c r="W404" s="50">
        <f t="shared" si="108"/>
        <v>73.262032085561486</v>
      </c>
      <c r="X404" s="50">
        <f t="shared" si="109"/>
        <v>56.063481110919433</v>
      </c>
      <c r="Y404" s="50">
        <f t="shared" si="110"/>
        <v>74.584857866591619</v>
      </c>
      <c r="Z404" s="50">
        <f t="shared" si="111"/>
        <v>77.172403148634046</v>
      </c>
      <c r="AA404" s="50">
        <f t="shared" si="112"/>
        <v>-3.9103710630725388</v>
      </c>
      <c r="AB404" s="50">
        <f t="shared" si="113"/>
        <v>-3.9103710630725601</v>
      </c>
      <c r="AC404" s="50">
        <f t="shared" si="114"/>
        <v>-3.9103710630725601</v>
      </c>
      <c r="AF404">
        <v>1.93</v>
      </c>
      <c r="AG404">
        <v>1.93</v>
      </c>
      <c r="AH404" s="73" t="s">
        <v>481</v>
      </c>
      <c r="AJ404" t="s">
        <v>449</v>
      </c>
    </row>
    <row r="405" spans="1:36" ht="15" x14ac:dyDescent="0.25">
      <c r="A405">
        <v>2.36</v>
      </c>
      <c r="B405">
        <v>3.44</v>
      </c>
      <c r="C405">
        <v>3.24</v>
      </c>
      <c r="D405" s="43">
        <f t="shared" si="118"/>
        <v>2.3068463286568752E-2</v>
      </c>
      <c r="E405" s="44">
        <f>IF(OR($A405="",$B405="",$C405=""),"",A405*'MPTO_working_3-way'!$I404)</f>
        <v>2.4144415733563021</v>
      </c>
      <c r="F405" s="45">
        <f>IF(OR($A405="",$B405="",$C405=""),"",B405*'MPTO_working_3-way'!$I404)</f>
        <v>3.5193555137057966</v>
      </c>
      <c r="G405" s="46">
        <f>IF(OR($A405="",$B405="",$C405=""),"",C405*'MPTO_working_3-way'!$I404)</f>
        <v>3.3147418210484831</v>
      </c>
      <c r="H405" s="44">
        <f>IF(OR($A405="",$B405="",$C405=""),"",'MPTO_working_3-way'!E404)</f>
        <v>2.4036189321381993</v>
      </c>
      <c r="I405" s="45">
        <f>IF(OR($A405="",$B405="",$C405=""),"",'MPTO_working_3-way'!F404)</f>
        <v>3.5334666880645611</v>
      </c>
      <c r="J405" s="46">
        <f>IF(OR($A405="",$B405="",$C405=""),"",'MPTO_working_3-way'!G404)</f>
        <v>3.3227836332326341</v>
      </c>
      <c r="K405" s="44">
        <f>IF(OR($A405="",$B405="",$C405=""),"",'OddsRatio_working_3-way'!H404)</f>
        <v>2.408366048617089</v>
      </c>
      <c r="L405" s="45">
        <f>IF(OR($A405="",$B405="",$C405=""),"",'OddsRatio_working_3-way'!I404)</f>
        <v>3.5267743813424253</v>
      </c>
      <c r="M405" s="46">
        <f>IF(OR($A405="",$B405="",$C405=""),"",'OddsRatio_working_3-way'!J404)</f>
        <v>3.3196617271340307</v>
      </c>
      <c r="N405" s="47">
        <f t="shared" si="115"/>
        <v>41.417444556751292</v>
      </c>
      <c r="O405" s="48">
        <f t="shared" si="116"/>
        <v>28.414293358701464</v>
      </c>
      <c r="P405" s="48">
        <f t="shared" si="117"/>
        <v>30.16826208454723</v>
      </c>
      <c r="Q405" t="s">
        <v>329</v>
      </c>
      <c r="R405" t="s">
        <v>405</v>
      </c>
      <c r="S405" t="s">
        <v>508</v>
      </c>
      <c r="T405" s="50">
        <v>100</v>
      </c>
      <c r="U405" s="50">
        <f t="shared" si="106"/>
        <v>57.627118644067799</v>
      </c>
      <c r="V405" s="50">
        <f t="shared" si="107"/>
        <v>70.930232558139537</v>
      </c>
      <c r="W405" s="50">
        <f t="shared" si="108"/>
        <v>69.135802469135797</v>
      </c>
      <c r="X405" s="50">
        <f t="shared" si="109"/>
        <v>59.93396497272466</v>
      </c>
      <c r="Y405" s="50">
        <f t="shared" si="110"/>
        <v>73.237078886796397</v>
      </c>
      <c r="Z405" s="50">
        <f t="shared" si="111"/>
        <v>71.442648797792671</v>
      </c>
      <c r="AA405" s="50">
        <f t="shared" si="112"/>
        <v>-2.3068463286568601</v>
      </c>
      <c r="AB405" s="50">
        <f t="shared" si="113"/>
        <v>-2.3068463286568601</v>
      </c>
      <c r="AC405" s="50">
        <f t="shared" si="114"/>
        <v>-2.3068463286568743</v>
      </c>
      <c r="AF405">
        <v>2.09</v>
      </c>
      <c r="AG405">
        <v>1.82</v>
      </c>
      <c r="AH405" s="73" t="s">
        <v>524</v>
      </c>
      <c r="AJ405" t="s">
        <v>450</v>
      </c>
    </row>
    <row r="406" spans="1:36" ht="15" x14ac:dyDescent="0.25">
      <c r="A406">
        <v>2.69</v>
      </c>
      <c r="B406">
        <v>2.89</v>
      </c>
      <c r="C406">
        <v>3.02</v>
      </c>
      <c r="D406" s="43">
        <f t="shared" si="118"/>
        <v>4.8893800956155253E-2</v>
      </c>
      <c r="E406" s="44">
        <f>IF(OR($A406="",$B406="",$C406=""),"",A406*'MPTO_working_3-way'!$I405)</f>
        <v>2.8215243245720574</v>
      </c>
      <c r="F406" s="45">
        <f>IF(OR($A406="",$B406="",$C406=""),"",B406*'MPTO_working_3-way'!$I405)</f>
        <v>3.0313030847632887</v>
      </c>
      <c r="G406" s="46">
        <f>IF(OR($A406="",$B406="",$C406=""),"",C406*'MPTO_working_3-way'!$I405)</f>
        <v>3.167659278887589</v>
      </c>
      <c r="H406" s="44">
        <f>IF(OR($A406="",$B406="",$C406=""),"",'MPTO_working_3-way'!E405)</f>
        <v>2.813340921496938</v>
      </c>
      <c r="I406" s="45">
        <f>IF(OR($A406="",$B406="",$C406=""),"",'MPTO_working_3-way'!F405)</f>
        <v>3.0328503710167154</v>
      </c>
      <c r="J406" s="46">
        <f>IF(OR($A406="",$B406="",$C406=""),"",'MPTO_working_3-way'!G405)</f>
        <v>3.1763386235521702</v>
      </c>
      <c r="K406" s="44">
        <f>IF(OR($A406="",$B406="",$C406=""),"",'OddsRatio_working_3-way'!H405)</f>
        <v>2.8172133164127544</v>
      </c>
      <c r="L406" s="45">
        <f>IF(OR($A406="",$B406="",$C406=""),"",'OddsRatio_working_3-way'!I405)</f>
        <v>3.0322681467574597</v>
      </c>
      <c r="M406" s="46">
        <f>IF(OR($A406="",$B406="",$C406=""),"",'OddsRatio_working_3-way'!J405)</f>
        <v>3.1720537864815181</v>
      </c>
      <c r="N406" s="47">
        <f t="shared" si="115"/>
        <v>35.441835155954955</v>
      </c>
      <c r="O406" s="48">
        <f t="shared" si="116"/>
        <v>32.989112999833502</v>
      </c>
      <c r="P406" s="48">
        <f t="shared" si="117"/>
        <v>31.569051844211526</v>
      </c>
      <c r="Q406" t="s">
        <v>422</v>
      </c>
      <c r="R406" t="s">
        <v>354</v>
      </c>
      <c r="S406" t="s">
        <v>508</v>
      </c>
      <c r="T406" s="50">
        <v>100</v>
      </c>
      <c r="U406" s="50">
        <f t="shared" si="106"/>
        <v>62.825278810408925</v>
      </c>
      <c r="V406" s="50">
        <f t="shared" si="107"/>
        <v>65.397923875432525</v>
      </c>
      <c r="W406" s="50">
        <f t="shared" si="108"/>
        <v>66.88741721854305</v>
      </c>
      <c r="X406" s="50">
        <f t="shared" si="109"/>
        <v>67.714658906024425</v>
      </c>
      <c r="Y406" s="50">
        <f t="shared" si="110"/>
        <v>70.287303971048033</v>
      </c>
      <c r="Z406" s="50">
        <f t="shared" si="111"/>
        <v>71.776797314158557</v>
      </c>
      <c r="AA406" s="50">
        <f t="shared" si="112"/>
        <v>-4.8893800956155005</v>
      </c>
      <c r="AB406" s="50">
        <f t="shared" si="113"/>
        <v>-4.8893800956155076</v>
      </c>
      <c r="AC406" s="50">
        <f t="shared" si="114"/>
        <v>-4.8893800956155076</v>
      </c>
      <c r="AF406">
        <v>2.31</v>
      </c>
      <c r="AG406">
        <v>1.61</v>
      </c>
      <c r="AH406" s="73" t="s">
        <v>478</v>
      </c>
      <c r="AJ406" t="s">
        <v>457</v>
      </c>
    </row>
    <row r="407" spans="1:36" s="50" customFormat="1" ht="15" x14ac:dyDescent="0.25">
      <c r="A407">
        <v>1.94</v>
      </c>
      <c r="B407">
        <v>3.31</v>
      </c>
      <c r="C407">
        <v>4.72</v>
      </c>
      <c r="D407" s="43">
        <f t="shared" si="118"/>
        <v>2.9443127930812052E-2</v>
      </c>
      <c r="E407" s="44">
        <f>IF(OR($A407="",$B407="",$C407=""),"",A407*'MPTO_working_3-way'!$I406)</f>
        <v>1.9971196681857752</v>
      </c>
      <c r="F407" s="45">
        <f>IF(OR($A407="",$B407="",$C407=""),"",B407*'MPTO_working_3-way'!$I406)</f>
        <v>3.4074567534509881</v>
      </c>
      <c r="G407" s="46">
        <f>IF(OR($A407="",$B407="",$C407=""),"",C407*'MPTO_working_3-way'!$I406)</f>
        <v>4.8589715638334328</v>
      </c>
      <c r="H407" s="44">
        <f>IF(OR($A407="",$B407="",$C407=""),"",'MPTO_working_3-way'!E406)</f>
        <v>1.9776543195054388</v>
      </c>
      <c r="I407" s="45">
        <f>IF(OR($A407="",$B407="",$C407=""),"",'MPTO_working_3-way'!F406)</f>
        <v>3.4211376563661213</v>
      </c>
      <c r="J407" s="46">
        <f>IF(OR($A407="",$B407="",$C407=""),"",'MPTO_working_3-way'!G406)</f>
        <v>4.9492692281565338</v>
      </c>
      <c r="K407" s="44">
        <f>IF(OR($A407="",$B407="",$C407=""),"",'OddsRatio_working_3-way'!H406)</f>
        <v>1.9854572148343097</v>
      </c>
      <c r="L407" s="45">
        <f>IF(OR($A407="",$B407="",$C407=""),"",'OddsRatio_working_3-way'!I406)</f>
        <v>3.4217086875183584</v>
      </c>
      <c r="M407" s="46">
        <f>IF(OR($A407="",$B407="",$C407=""),"",'OddsRatio_working_3-way'!J406)</f>
        <v>4.8998945097698225</v>
      </c>
      <c r="N407" s="47">
        <f t="shared" si="115"/>
        <v>50.072112148813829</v>
      </c>
      <c r="O407" s="48">
        <f t="shared" si="116"/>
        <v>29.347401078156743</v>
      </c>
      <c r="P407" s="48">
        <f t="shared" si="117"/>
        <v>20.580486773029413</v>
      </c>
      <c r="Q407" t="s">
        <v>440</v>
      </c>
      <c r="R407" t="s">
        <v>373</v>
      </c>
      <c r="S407" t="s">
        <v>508</v>
      </c>
      <c r="T407" s="50">
        <v>100</v>
      </c>
      <c r="U407" s="50">
        <f t="shared" si="106"/>
        <v>48.453608247422686</v>
      </c>
      <c r="V407" s="50">
        <f t="shared" si="107"/>
        <v>69.78851963746223</v>
      </c>
      <c r="W407" s="50">
        <f t="shared" si="108"/>
        <v>78.81355932203391</v>
      </c>
      <c r="X407" s="50">
        <f t="shared" si="109"/>
        <v>51.397921040503867</v>
      </c>
      <c r="Y407" s="50">
        <f t="shared" si="110"/>
        <v>72.732832430543425</v>
      </c>
      <c r="Z407" s="50">
        <f t="shared" si="111"/>
        <v>81.757872115115092</v>
      </c>
      <c r="AA407" s="50">
        <f t="shared" si="112"/>
        <v>-2.9443127930811812</v>
      </c>
      <c r="AB407" s="50">
        <f t="shared" si="113"/>
        <v>-2.9443127930811954</v>
      </c>
      <c r="AC407" s="50">
        <f t="shared" si="114"/>
        <v>-2.9443127930811812</v>
      </c>
      <c r="AD407" s="51"/>
      <c r="AE407" s="51"/>
      <c r="AF407">
        <v>2.13</v>
      </c>
      <c r="AG407">
        <v>1.78</v>
      </c>
      <c r="AH407" s="73" t="s">
        <v>479</v>
      </c>
      <c r="AI407" s="51"/>
      <c r="AJ407" t="s">
        <v>445</v>
      </c>
    </row>
    <row r="408" spans="1:36" ht="15" x14ac:dyDescent="0.25">
      <c r="A408">
        <v>1.52</v>
      </c>
      <c r="B408">
        <v>4.3600000000000003</v>
      </c>
      <c r="C408">
        <v>6.87</v>
      </c>
      <c r="D408" s="43">
        <f t="shared" si="118"/>
        <v>3.2812942576384119E-2</v>
      </c>
      <c r="E408" s="44">
        <f>IF(OR($A408="",$B408="",$C408=""),"",A408*'MPTO_working_3-way'!$I407)</f>
        <v>1.5698756727161038</v>
      </c>
      <c r="F408" s="45">
        <f>IF(OR($A408="",$B408="",$C408=""),"",B408*'MPTO_working_3-way'!$I407)</f>
        <v>4.5030644296330351</v>
      </c>
      <c r="G408" s="46">
        <f>IF(OR($A408="",$B408="",$C408=""),"",C408*'MPTO_working_3-way'!$I407)</f>
        <v>7.0954249154997591</v>
      </c>
      <c r="H408" s="44">
        <f>IF(OR($A408="",$B408="",$C408=""),"",'MPTO_working_3-way'!E407)</f>
        <v>1.5456975686845968</v>
      </c>
      <c r="I408" s="45">
        <f>IF(OR($A408="",$B408="",$C408=""),"",'MPTO_working_3-way'!F407)</f>
        <v>4.5783321596993218</v>
      </c>
      <c r="J408" s="46">
        <f>IF(OR($A408="",$B408="",$C408=""),"",'MPTO_working_3-way'!G407)</f>
        <v>7.4281644476427244</v>
      </c>
      <c r="K408" s="44">
        <f>IF(OR($A408="",$B408="",$C408=""),"",'OddsRatio_working_3-way'!H407)</f>
        <v>1.553695371841302</v>
      </c>
      <c r="L408" s="45">
        <f>IF(OR($A408="",$B408="",$C408=""),"",'OddsRatio_working_3-way'!I407)</f>
        <v>4.5777239411284141</v>
      </c>
      <c r="M408" s="46">
        <f>IF(OR($A408="",$B408="",$C408=""),"",'OddsRatio_working_3-way'!J407)</f>
        <v>7.2503689090546999</v>
      </c>
      <c r="N408" s="47">
        <f t="shared" si="115"/>
        <v>63.699311823200652</v>
      </c>
      <c r="O408" s="48">
        <f t="shared" si="116"/>
        <v>22.207099534693807</v>
      </c>
      <c r="P408" s="48">
        <f t="shared" si="117"/>
        <v>14.093588642105532</v>
      </c>
      <c r="Q408" t="s">
        <v>374</v>
      </c>
      <c r="R408" t="s">
        <v>381</v>
      </c>
      <c r="S408" t="s">
        <v>508</v>
      </c>
      <c r="T408" s="50">
        <v>100</v>
      </c>
      <c r="U408" s="50">
        <f t="shared" si="106"/>
        <v>34.21052631578948</v>
      </c>
      <c r="V408" s="50">
        <f t="shared" si="107"/>
        <v>77.064220183486242</v>
      </c>
      <c r="W408" s="50">
        <f t="shared" si="108"/>
        <v>85.443959243085871</v>
      </c>
      <c r="X408" s="50">
        <f t="shared" si="109"/>
        <v>37.49182057342788</v>
      </c>
      <c r="Y408" s="50">
        <f t="shared" si="110"/>
        <v>80.345514441124649</v>
      </c>
      <c r="Z408" s="50">
        <f t="shared" si="111"/>
        <v>88.725253500724293</v>
      </c>
      <c r="AA408" s="50">
        <f t="shared" si="112"/>
        <v>-3.2812942576384003</v>
      </c>
      <c r="AB408" s="50">
        <f t="shared" si="113"/>
        <v>-3.2812942576384074</v>
      </c>
      <c r="AC408" s="50">
        <f t="shared" si="114"/>
        <v>-3.2812942576384216</v>
      </c>
      <c r="AF408">
        <v>2</v>
      </c>
      <c r="AG408">
        <v>1.88</v>
      </c>
      <c r="AH408" s="73" t="s">
        <v>474</v>
      </c>
      <c r="AJ408" t="s">
        <v>459</v>
      </c>
    </row>
    <row r="409" spans="1:36" ht="15" x14ac:dyDescent="0.25">
      <c r="A409">
        <v>1.58</v>
      </c>
      <c r="B409">
        <v>3.97</v>
      </c>
      <c r="C409">
        <v>6.87</v>
      </c>
      <c r="D409" s="43">
        <f t="shared" si="118"/>
        <v>3.0360968739947536E-2</v>
      </c>
      <c r="E409" s="44">
        <f>IF(OR($A409="",$B409="",$C409=""),"",A409*'MPTO_working_3-way'!$I408)</f>
        <v>1.6279703306091171</v>
      </c>
      <c r="F409" s="45">
        <f>IF(OR($A409="",$B409="",$C409=""),"",B409*'MPTO_working_3-way'!$I408)</f>
        <v>4.0905330458975921</v>
      </c>
      <c r="G409" s="46">
        <f>IF(OR($A409="",$B409="",$C409=""),"",C409*'MPTO_working_3-way'!$I408)</f>
        <v>7.07857985524344</v>
      </c>
      <c r="H409" s="44">
        <f>IF(OR($A409="",$B409="",$C409=""),"",'MPTO_working_3-way'!E408)</f>
        <v>1.6056749189035233</v>
      </c>
      <c r="I409" s="45">
        <f>IF(OR($A409="",$B409="",$C409=""),"",'MPTO_working_3-way'!F408)</f>
        <v>4.1361822135279906</v>
      </c>
      <c r="J409" s="46">
        <f>IF(OR($A409="",$B409="",$C409=""),"",'MPTO_working_3-way'!G408)</f>
        <v>7.3833385628867401</v>
      </c>
      <c r="K409" s="44">
        <f>IF(OR($A409="",$B409="",$C409=""),"",'OddsRatio_working_3-way'!H408)</f>
        <v>1.6134330402215853</v>
      </c>
      <c r="L409" s="45">
        <f>IF(OR($A409="",$B409="",$C409=""),"",'OddsRatio_working_3-way'!I408)</f>
        <v>4.1412002232036347</v>
      </c>
      <c r="M409" s="46">
        <f>IF(OR($A409="",$B409="",$C409=""),"",'OddsRatio_working_3-way'!J408)</f>
        <v>7.2083654243115625</v>
      </c>
      <c r="N409" s="47">
        <f t="shared" si="115"/>
        <v>61.426180882906053</v>
      </c>
      <c r="O409" s="48">
        <f t="shared" si="116"/>
        <v>24.446691636018024</v>
      </c>
      <c r="P409" s="48">
        <f t="shared" si="117"/>
        <v>14.127127481075918</v>
      </c>
      <c r="Q409" t="s">
        <v>375</v>
      </c>
      <c r="R409" t="s">
        <v>463</v>
      </c>
      <c r="S409" t="s">
        <v>508</v>
      </c>
      <c r="T409" s="50">
        <v>100</v>
      </c>
      <c r="U409" s="50">
        <f t="shared" si="106"/>
        <v>36.708860759493668</v>
      </c>
      <c r="V409" s="50">
        <f t="shared" si="107"/>
        <v>74.811083123425689</v>
      </c>
      <c r="W409" s="50">
        <f t="shared" si="108"/>
        <v>85.443959243085871</v>
      </c>
      <c r="X409" s="50">
        <f t="shared" si="109"/>
        <v>39.744957633488426</v>
      </c>
      <c r="Y409" s="50">
        <f t="shared" si="110"/>
        <v>77.84717999742044</v>
      </c>
      <c r="Z409" s="50">
        <f t="shared" si="111"/>
        <v>88.480056117080636</v>
      </c>
      <c r="AA409" s="50">
        <f t="shared" si="112"/>
        <v>-3.036096873994758</v>
      </c>
      <c r="AB409" s="50">
        <f t="shared" si="113"/>
        <v>-3.0360968739947509</v>
      </c>
      <c r="AC409" s="50">
        <f t="shared" si="114"/>
        <v>-3.0360968739947651</v>
      </c>
      <c r="AF409">
        <v>1.99</v>
      </c>
      <c r="AG409">
        <v>1.9</v>
      </c>
      <c r="AH409" s="73" t="s">
        <v>476</v>
      </c>
      <c r="AJ409" t="s">
        <v>459</v>
      </c>
    </row>
    <row r="410" spans="1:36" ht="15" x14ac:dyDescent="0.25">
      <c r="A410">
        <v>1.67</v>
      </c>
      <c r="B410">
        <v>4.25</v>
      </c>
      <c r="C410">
        <v>4.8099999999999996</v>
      </c>
      <c r="D410" s="43">
        <f t="shared" si="118"/>
        <v>4.1996720756847683E-2</v>
      </c>
      <c r="E410" s="44">
        <f>IF(OR($A410="",$B410="",$C410=""),"",A410*'MPTO_working_3-way'!$I409)</f>
        <v>1.7401345236639356</v>
      </c>
      <c r="F410" s="45">
        <f>IF(OR($A410="",$B410="",$C410=""),"",B410*'MPTO_working_3-way'!$I409)</f>
        <v>4.428486063216603</v>
      </c>
      <c r="G410" s="46">
        <f>IF(OR($A410="",$B410="",$C410=""),"",C410*'MPTO_working_3-way'!$I409)</f>
        <v>5.0120042268404372</v>
      </c>
      <c r="H410" s="44">
        <f>IF(OR($A410="",$B410="",$C410=""),"",'MPTO_working_3-way'!E409)</f>
        <v>1.7099761202228445</v>
      </c>
      <c r="I410" s="45">
        <f>IF(OR($A410="",$B410="",$C410=""),"",'MPTO_working_3-way'!F409)</f>
        <v>4.5188506190883277</v>
      </c>
      <c r="J410" s="46">
        <f>IF(OR($A410="",$B410="",$C410=""),"",'MPTO_working_3-way'!G409)</f>
        <v>5.1572629731692921</v>
      </c>
      <c r="K410" s="44">
        <f>IF(OR($A410="",$B410="",$C410=""),"",'OddsRatio_working_3-way'!H409)</f>
        <v>1.7203555334783291</v>
      </c>
      <c r="L410" s="45">
        <f>IF(OR($A410="",$B410="",$C410=""),"",'OddsRatio_working_3-way'!I409)</f>
        <v>4.4942619161262236</v>
      </c>
      <c r="M410" s="46">
        <f>IF(OR($A410="",$B410="",$C410=""),"",'OddsRatio_working_3-way'!J409)</f>
        <v>5.0963501232125878</v>
      </c>
      <c r="N410" s="47">
        <f t="shared" si="115"/>
        <v>57.466821467023863</v>
      </c>
      <c r="O410" s="48">
        <f t="shared" si="116"/>
        <v>22.58108043527761</v>
      </c>
      <c r="P410" s="48">
        <f t="shared" si="117"/>
        <v>19.952098097698514</v>
      </c>
      <c r="Q410" t="s">
        <v>384</v>
      </c>
      <c r="R410" t="s">
        <v>385</v>
      </c>
      <c r="S410" t="s">
        <v>508</v>
      </c>
      <c r="T410" s="50">
        <v>100</v>
      </c>
      <c r="U410" s="50">
        <f t="shared" si="106"/>
        <v>40.119760479041922</v>
      </c>
      <c r="V410" s="50">
        <f t="shared" si="107"/>
        <v>76.470588235294116</v>
      </c>
      <c r="W410" s="50">
        <f t="shared" si="108"/>
        <v>79.209979209979196</v>
      </c>
      <c r="X410" s="50">
        <f t="shared" si="109"/>
        <v>44.319432554726674</v>
      </c>
      <c r="Y410" s="50">
        <f t="shared" si="110"/>
        <v>80.670260310978875</v>
      </c>
      <c r="Z410" s="50">
        <f t="shared" si="111"/>
        <v>83.409651285663983</v>
      </c>
      <c r="AA410" s="50">
        <f t="shared" si="112"/>
        <v>-4.1996720756847523</v>
      </c>
      <c r="AB410" s="50">
        <f t="shared" si="113"/>
        <v>-4.1996720756847594</v>
      </c>
      <c r="AC410" s="50">
        <f t="shared" si="114"/>
        <v>-4.1996720756847878</v>
      </c>
      <c r="AF410">
        <v>1.62</v>
      </c>
      <c r="AG410">
        <v>2.35</v>
      </c>
      <c r="AH410" s="73" t="s">
        <v>484</v>
      </c>
      <c r="AJ410" t="s">
        <v>460</v>
      </c>
    </row>
    <row r="411" spans="1:36" ht="15" x14ac:dyDescent="0.25">
      <c r="A411">
        <v>5.0199999999999996</v>
      </c>
      <c r="B411">
        <v>3.44</v>
      </c>
      <c r="C411">
        <v>1.88</v>
      </c>
      <c r="D411" s="43">
        <f t="shared" si="118"/>
        <v>2.181575528662183E-2</v>
      </c>
      <c r="E411" s="44">
        <f>IF(OR($A411="",$B411="",$C411=""),"",A411*'MPTO_working_3-way'!$I410)</f>
        <v>5.129515091538841</v>
      </c>
      <c r="F411" s="45">
        <f>IF(OR($A411="",$B411="",$C411=""),"",B411*'MPTO_working_3-way'!$I410)</f>
        <v>3.5150461981859791</v>
      </c>
      <c r="G411" s="46">
        <f>IF(OR($A411="",$B411="",$C411=""),"",C411*'MPTO_working_3-way'!$I410)</f>
        <v>1.921013619938849</v>
      </c>
      <c r="H411" s="44">
        <f>IF(OR($A411="",$B411="",$C411=""),"",'MPTO_working_3-way'!E410)</f>
        <v>5.2101984535244181</v>
      </c>
      <c r="I411" s="45">
        <f>IF(OR($A411="",$B411="",$C411=""),"",'MPTO_working_3-way'!F410)</f>
        <v>3.5282608544448331</v>
      </c>
      <c r="J411" s="46">
        <f>IF(OR($A411="",$B411="",$C411=""),"",'MPTO_working_3-way'!G410)</f>
        <v>1.9060581143612572</v>
      </c>
      <c r="K411" s="44">
        <f>IF(OR($A411="",$B411="",$C411=""),"",'OddsRatio_working_3-way'!H410)</f>
        <v>5.1659586625149601</v>
      </c>
      <c r="L411" s="45">
        <f>IF(OR($A411="",$B411="",$C411=""),"",'OddsRatio_working_3-way'!I410)</f>
        <v>3.5285918250090802</v>
      </c>
      <c r="M411" s="46">
        <f>IF(OR($A411="",$B411="",$C411=""),"",'OddsRatio_working_3-way'!J410)</f>
        <v>1.9119511500032746</v>
      </c>
      <c r="N411" s="47">
        <f t="shared" si="115"/>
        <v>19.495020136494084</v>
      </c>
      <c r="O411" s="48">
        <f t="shared" si="116"/>
        <v>28.449128222441942</v>
      </c>
      <c r="P411" s="48">
        <f t="shared" si="117"/>
        <v>52.055851641063988</v>
      </c>
      <c r="Q411" t="s">
        <v>153</v>
      </c>
      <c r="R411" t="s">
        <v>57</v>
      </c>
      <c r="S411" t="s">
        <v>508</v>
      </c>
      <c r="T411" s="50">
        <v>100</v>
      </c>
      <c r="U411" s="50">
        <f t="shared" si="106"/>
        <v>80.079681274900395</v>
      </c>
      <c r="V411" s="50">
        <f t="shared" si="107"/>
        <v>70.930232558139537</v>
      </c>
      <c r="W411" s="50">
        <f t="shared" si="108"/>
        <v>46.808510638297875</v>
      </c>
      <c r="X411" s="50">
        <f t="shared" si="109"/>
        <v>82.261256803562603</v>
      </c>
      <c r="Y411" s="50">
        <f t="shared" si="110"/>
        <v>73.11180808680173</v>
      </c>
      <c r="Z411" s="50">
        <f t="shared" si="111"/>
        <v>48.990086166960069</v>
      </c>
      <c r="AA411" s="50">
        <f t="shared" si="112"/>
        <v>-2.1815755286622078</v>
      </c>
      <c r="AB411" s="50">
        <f t="shared" si="113"/>
        <v>-2.1815755286621936</v>
      </c>
      <c r="AC411" s="50">
        <f t="shared" si="114"/>
        <v>-2.1815755286621936</v>
      </c>
      <c r="AF411">
        <v>2.08</v>
      </c>
      <c r="AG411">
        <v>1.83</v>
      </c>
      <c r="AH411" s="73" t="s">
        <v>476</v>
      </c>
      <c r="AJ411" t="s">
        <v>446</v>
      </c>
    </row>
    <row r="412" spans="1:36" s="28" customFormat="1" ht="15" x14ac:dyDescent="0.25">
      <c r="A412" s="23">
        <v>2.2999999999999998</v>
      </c>
      <c r="B412" s="23">
        <v>2.8</v>
      </c>
      <c r="C412" s="23">
        <v>4.13</v>
      </c>
      <c r="D412" s="24">
        <f t="shared" si="118"/>
        <v>3.4056216443836274E-2</v>
      </c>
      <c r="E412" s="25">
        <f>IF(OR($A412="",$B412="",$C412=""),"",A412*'MPTO_working_3-way'!$I411)</f>
        <v>2.378329297820823</v>
      </c>
      <c r="F412" s="26">
        <f>IF(OR($A412="",$B412="",$C412=""),"",B412*'MPTO_working_3-way'!$I411)</f>
        <v>2.8953574060427414</v>
      </c>
      <c r="G412" s="27">
        <f>IF(OR($A412="",$B412="",$C412=""),"",C412*'MPTO_working_3-way'!$I411)</f>
        <v>4.2706521739130441</v>
      </c>
      <c r="H412" s="25">
        <f>IF(OR($A412="",$B412="",$C412=""),"",'MPTO_working_3-way'!E411)</f>
        <v>2.3616624539012969</v>
      </c>
      <c r="I412" s="26">
        <f>IF(OR($A412="",$B412="",$C412=""),"",'MPTO_working_3-way'!F411)</f>
        <v>2.8919220621067585</v>
      </c>
      <c r="J412" s="27">
        <f>IF(OR($A412="",$B412="",$C412=""),"",'MPTO_working_3-way'!G411)</f>
        <v>4.3331559340074515</v>
      </c>
      <c r="K412" s="25">
        <f>IF(OR($A412="",$B412="",$C412=""),"",'OddsRatio_working_3-way'!H411)</f>
        <v>2.369518371253633</v>
      </c>
      <c r="L412" s="26">
        <f>IF(OR($A412="",$B412="",$C412=""),"",'OddsRatio_working_3-way'!I411)</f>
        <v>2.8962562063511843</v>
      </c>
      <c r="M412" s="27">
        <f>IF(OR($A412="",$B412="",$C412=""),"",'OddsRatio_working_3-way'!J411)</f>
        <v>4.2973788477106707</v>
      </c>
      <c r="N412" s="75">
        <f t="shared" si="115"/>
        <v>42.046322219394249</v>
      </c>
      <c r="O412" s="76">
        <f t="shared" si="116"/>
        <v>34.53805039450242</v>
      </c>
      <c r="P412" s="76">
        <f t="shared" si="117"/>
        <v>23.415627386103331</v>
      </c>
      <c r="Q412" s="23" t="s">
        <v>151</v>
      </c>
      <c r="R412" s="23" t="s">
        <v>161</v>
      </c>
      <c r="S412" s="23" t="s">
        <v>508</v>
      </c>
      <c r="T412" s="28">
        <v>100</v>
      </c>
      <c r="U412" s="28">
        <f t="shared" si="106"/>
        <v>56.521739130434774</v>
      </c>
      <c r="V412" s="28">
        <f t="shared" si="107"/>
        <v>64.285714285714292</v>
      </c>
      <c r="W412" s="28">
        <f t="shared" si="108"/>
        <v>75.786924939467312</v>
      </c>
      <c r="X412" s="28">
        <f t="shared" si="109"/>
        <v>59.927360774818403</v>
      </c>
      <c r="Y412" s="28">
        <f t="shared" si="110"/>
        <v>67.691335930097907</v>
      </c>
      <c r="Z412" s="28">
        <f t="shared" si="111"/>
        <v>79.192546583850927</v>
      </c>
      <c r="AA412" s="28">
        <f t="shared" si="112"/>
        <v>-3.4056216443836291</v>
      </c>
      <c r="AB412" s="28">
        <f t="shared" si="113"/>
        <v>-3.4056216443836149</v>
      </c>
      <c r="AC412" s="28">
        <f t="shared" si="114"/>
        <v>-3.4056216443836149</v>
      </c>
      <c r="AD412" s="41"/>
      <c r="AE412" s="41"/>
      <c r="AF412" s="23">
        <v>2.65</v>
      </c>
      <c r="AG412" s="23">
        <v>1.51</v>
      </c>
      <c r="AH412" s="73" t="s">
        <v>472</v>
      </c>
      <c r="AI412" s="41"/>
      <c r="AJ412" s="23" t="s">
        <v>447</v>
      </c>
    </row>
    <row r="413" spans="1:36" ht="15" x14ac:dyDescent="0.25">
      <c r="A413">
        <v>3.63</v>
      </c>
      <c r="B413">
        <v>3.53</v>
      </c>
      <c r="C413">
        <v>2.1</v>
      </c>
      <c r="D413" s="43">
        <f t="shared" si="118"/>
        <v>3.4958688834557883E-2</v>
      </c>
      <c r="E413" s="44">
        <f>IF(OR($A413="",$B413="",$C413=""),"",A413*'MPTO_working_3-way'!$I412)</f>
        <v>3.756900040469445</v>
      </c>
      <c r="F413" s="45">
        <f>IF(OR($A413="",$B413="",$C413=""),"",B413*'MPTO_working_3-way'!$I412)</f>
        <v>3.6534041715859891</v>
      </c>
      <c r="G413" s="46">
        <f>IF(OR($A413="",$B413="",$C413=""),"",C413*'MPTO_working_3-way'!$I412)</f>
        <v>2.1734132465525717</v>
      </c>
      <c r="H413" s="44">
        <f>IF(OR($A413="",$B413="",$C413=""),"",'MPTO_working_3-way'!E412)</f>
        <v>3.7903310547466482</v>
      </c>
      <c r="I413" s="45">
        <f>IF(OR($A413="",$B413="",$C413=""),"",'MPTO_working_3-way'!F412)</f>
        <v>3.6814348040818499</v>
      </c>
      <c r="J413" s="46">
        <f>IF(OR($A413="",$B413="",$C413=""),"",'MPTO_working_3-way'!G412)</f>
        <v>2.1526783692910509</v>
      </c>
      <c r="K413" s="44">
        <f>IF(OR($A413="",$B413="",$C413=""),"",'OddsRatio_working_3-way'!H412)</f>
        <v>3.7760504184413142</v>
      </c>
      <c r="L413" s="45">
        <f>IF(OR($A413="",$B413="",$C413=""),"",'OddsRatio_working_3-way'!I412)</f>
        <v>3.6704971705918341</v>
      </c>
      <c r="M413" s="46">
        <f>IF(OR($A413="",$B413="",$C413=""),"",'OddsRatio_working_3-way'!J412)</f>
        <v>2.1610857263442762</v>
      </c>
      <c r="N413" s="47">
        <f t="shared" ref="N413:N418" si="119">(1/E413)* 100</f>
        <v>26.61768983012507</v>
      </c>
      <c r="O413" s="48">
        <f t="shared" ref="O413:O418" si="120">(1/F413)* 100</f>
        <v>27.371732034944472</v>
      </c>
      <c r="P413" s="48">
        <f t="shared" ref="P413:P418" si="121">(1/G413)* 100</f>
        <v>46.010578134930469</v>
      </c>
      <c r="Q413" t="s">
        <v>252</v>
      </c>
      <c r="R413" t="s">
        <v>395</v>
      </c>
      <c r="S413" t="s">
        <v>519</v>
      </c>
      <c r="T413" s="50">
        <v>100</v>
      </c>
      <c r="U413" s="50">
        <f t="shared" ref="U413:U418" si="122">(1/A413)*((T413*A413)-T413)</f>
        <v>72.451790633608823</v>
      </c>
      <c r="V413" s="50">
        <f t="shared" ref="V413:V418" si="123">(1/B413)*((T413*B413)-T413)</f>
        <v>71.671388101982998</v>
      </c>
      <c r="W413" s="50">
        <f t="shared" ref="W413:W418" si="124">(1/C413)*((T413*C413)-T413)</f>
        <v>52.38095238095238</v>
      </c>
      <c r="X413" s="50">
        <f t="shared" ref="X413:X418" si="125">((1/B413)+(1/C413))*T413</f>
        <v>75.947659517064608</v>
      </c>
      <c r="Y413" s="50">
        <f t="shared" ref="Y413:Y418" si="126">((1/A413)+(1/C413))*T413</f>
        <v>75.167256985438797</v>
      </c>
      <c r="Z413" s="50">
        <f t="shared" ref="Z413:Z418" si="127">((1/A413)+(1/B413))*T413</f>
        <v>55.876821264408186</v>
      </c>
      <c r="AA413" s="50">
        <f t="shared" ref="AA413:AA418" si="128">U413-X413</f>
        <v>-3.4958688834557847</v>
      </c>
      <c r="AB413" s="50">
        <f t="shared" ref="AB413:AB418" si="129">V413-Y413</f>
        <v>-3.4958688834557989</v>
      </c>
      <c r="AC413" s="50">
        <f t="shared" ref="AC413:AC418" si="130">W413-Z413</f>
        <v>-3.495868883455806</v>
      </c>
      <c r="AF413">
        <v>1.85</v>
      </c>
      <c r="AG413">
        <v>2.0299999999999998</v>
      </c>
      <c r="AH413" s="66"/>
      <c r="AJ413" t="s">
        <v>448</v>
      </c>
    </row>
    <row r="414" spans="1:36" s="50" customFormat="1" ht="15" x14ac:dyDescent="0.25">
      <c r="A414">
        <v>5.61</v>
      </c>
      <c r="B414">
        <v>3.84</v>
      </c>
      <c r="C414">
        <v>1.7</v>
      </c>
      <c r="D414" s="43">
        <f t="shared" si="118"/>
        <v>2.6905080213903698E-2</v>
      </c>
      <c r="E414" s="44">
        <f>IF(OR($A414="",$B414="",$C414=""),"",A414*'MPTO_working_3-way'!$I413)</f>
        <v>5.7609374999999998</v>
      </c>
      <c r="F414" s="45">
        <f>IF(OR($A414="",$B414="",$C414=""),"",B414*'MPTO_working_3-way'!$I413)</f>
        <v>3.94331550802139</v>
      </c>
      <c r="G414" s="46">
        <f>IF(OR($A414="",$B414="",$C414=""),"",C414*'MPTO_working_3-way'!$I413)</f>
        <v>1.7457386363636362</v>
      </c>
      <c r="H414" s="44">
        <f>IF(OR($A414="",$B414="",$C414=""),"",'MPTO_working_3-way'!E413)</f>
        <v>5.9072063178677201</v>
      </c>
      <c r="I414" s="45">
        <f>IF(OR($A414="",$B414="",$C414=""),"",'MPTO_working_3-way'!F413)</f>
        <v>3.9769605671245012</v>
      </c>
      <c r="J414" s="46">
        <f>IF(OR($A414="",$B414="",$C414=""),"",'MPTO_working_3-way'!G413)</f>
        <v>1.7263198384460043</v>
      </c>
      <c r="K414" s="44">
        <f>IF(OR($A414="",$B414="",$C414=""),"",'OddsRatio_working_3-way'!H413)</f>
        <v>5.8296998037258136</v>
      </c>
      <c r="L414" s="45">
        <f>IF(OR($A414="",$B414="",$C414=""),"",'OddsRatio_working_3-way'!I413)</f>
        <v>3.9753465168289184</v>
      </c>
      <c r="M414" s="46">
        <f>IF(OR($A414="",$B414="",$C414=""),"",'OddsRatio_working_3-way'!J413)</f>
        <v>1.7333600569648737</v>
      </c>
      <c r="N414" s="47">
        <f t="shared" si="119"/>
        <v>17.358285869270411</v>
      </c>
      <c r="O414" s="48">
        <f t="shared" si="120"/>
        <v>25.359370762137239</v>
      </c>
      <c r="P414" s="48">
        <f t="shared" si="121"/>
        <v>57.282343368592358</v>
      </c>
      <c r="Q414" t="s">
        <v>399</v>
      </c>
      <c r="R414" t="s">
        <v>400</v>
      </c>
      <c r="S414" t="s">
        <v>519</v>
      </c>
      <c r="T414" s="50">
        <v>100</v>
      </c>
      <c r="U414" s="50">
        <f t="shared" si="122"/>
        <v>82.174688057040996</v>
      </c>
      <c r="V414" s="50">
        <f t="shared" si="123"/>
        <v>73.958333333333343</v>
      </c>
      <c r="W414" s="50">
        <f t="shared" si="124"/>
        <v>41.176470588235297</v>
      </c>
      <c r="X414" s="50">
        <f t="shared" si="125"/>
        <v>84.865196078431367</v>
      </c>
      <c r="Y414" s="50">
        <f t="shared" si="126"/>
        <v>76.6488413547237</v>
      </c>
      <c r="Z414" s="50">
        <f t="shared" si="127"/>
        <v>43.866978609625676</v>
      </c>
      <c r="AA414" s="50">
        <f t="shared" si="128"/>
        <v>-2.6905080213903716</v>
      </c>
      <c r="AB414" s="50">
        <f t="shared" si="129"/>
        <v>-2.6905080213903574</v>
      </c>
      <c r="AC414" s="50">
        <f t="shared" si="130"/>
        <v>-2.6905080213903787</v>
      </c>
      <c r="AD414" s="51"/>
      <c r="AE414" s="51"/>
      <c r="AF414">
        <v>1.99</v>
      </c>
      <c r="AG414">
        <v>1.92</v>
      </c>
      <c r="AH414" s="66"/>
      <c r="AI414" s="51"/>
      <c r="AJ414" t="s">
        <v>230</v>
      </c>
    </row>
    <row r="415" spans="1:36" ht="15" x14ac:dyDescent="0.25">
      <c r="A415">
        <v>3.21</v>
      </c>
      <c r="B415">
        <v>3.26</v>
      </c>
      <c r="C415">
        <v>2.44</v>
      </c>
      <c r="D415" s="43">
        <f t="shared" si="118"/>
        <v>2.8111011582218071E-2</v>
      </c>
      <c r="E415" s="44">
        <f>IF(OR($A415="",$B415="",$C415=""),"",A415*'MPTO_working_3-way'!$I414)</f>
        <v>3.3002363471789198</v>
      </c>
      <c r="F415" s="45">
        <f>IF(OR($A415="",$B415="",$C415=""),"",B415*'MPTO_working_3-way'!$I414)</f>
        <v>3.3516418977580309</v>
      </c>
      <c r="G415" s="46">
        <f>IF(OR($A415="",$B415="",$C415=""),"",C415*'MPTO_working_3-way'!$I414)</f>
        <v>2.5085908682606122</v>
      </c>
      <c r="H415" s="44">
        <f>IF(OR($A415="",$B415="",$C415=""),"",'MPTO_working_3-way'!E414)</f>
        <v>3.3095471484989858</v>
      </c>
      <c r="I415" s="45">
        <f>IF(OR($A415="",$B415="",$C415=""),"",'MPTO_working_3-way'!F414)</f>
        <v>3.362722077608284</v>
      </c>
      <c r="J415" s="46">
        <f>IF(OR($A415="",$B415="",$C415=""),"",'MPTO_working_3-way'!G414)</f>
        <v>2.4970925827936505</v>
      </c>
      <c r="K415" s="44">
        <f>IF(OR($A415="",$B415="",$C415=""),"",'OddsRatio_working_3-way'!H414)</f>
        <v>3.3054881835824212</v>
      </c>
      <c r="L415" s="45">
        <f>IF(OR($A415="",$B415="",$C415=""),"",'OddsRatio_working_3-way'!I414)</f>
        <v>3.3576485497268194</v>
      </c>
      <c r="M415" s="46">
        <f>IF(OR($A415="",$B415="",$C415=""),"",'OddsRatio_working_3-way'!J414)</f>
        <v>2.5022185449586813</v>
      </c>
      <c r="N415" s="47">
        <f t="shared" si="119"/>
        <v>30.30086014460181</v>
      </c>
      <c r="O415" s="48">
        <f t="shared" si="120"/>
        <v>29.836123025819571</v>
      </c>
      <c r="P415" s="48">
        <f t="shared" si="121"/>
        <v>39.863016829578612</v>
      </c>
      <c r="Q415" t="s">
        <v>274</v>
      </c>
      <c r="R415" t="s">
        <v>275</v>
      </c>
      <c r="S415" t="s">
        <v>519</v>
      </c>
      <c r="T415" s="50">
        <v>100</v>
      </c>
      <c r="U415" s="50">
        <f t="shared" si="122"/>
        <v>68.847352024922117</v>
      </c>
      <c r="V415" s="50">
        <f t="shared" si="123"/>
        <v>69.325153374233125</v>
      </c>
      <c r="W415" s="50">
        <f t="shared" si="124"/>
        <v>59.016393442622956</v>
      </c>
      <c r="X415" s="50">
        <f t="shared" si="125"/>
        <v>71.658453183143919</v>
      </c>
      <c r="Y415" s="50">
        <f t="shared" si="126"/>
        <v>72.136254532454942</v>
      </c>
      <c r="Z415" s="50">
        <f t="shared" si="127"/>
        <v>61.827494600844759</v>
      </c>
      <c r="AA415" s="50">
        <f t="shared" si="128"/>
        <v>-2.8111011582218026</v>
      </c>
      <c r="AB415" s="50">
        <f t="shared" si="129"/>
        <v>-2.8111011582218168</v>
      </c>
      <c r="AC415" s="50">
        <f t="shared" si="130"/>
        <v>-2.8111011582218026</v>
      </c>
      <c r="AF415">
        <v>2.2000000000000002</v>
      </c>
      <c r="AG415">
        <v>1.72</v>
      </c>
      <c r="AH415" s="66"/>
      <c r="AJ415" t="s">
        <v>231</v>
      </c>
    </row>
    <row r="416" spans="1:36" ht="15" x14ac:dyDescent="0.25">
      <c r="A416">
        <v>4.3600000000000003</v>
      </c>
      <c r="B416">
        <v>3.89</v>
      </c>
      <c r="C416">
        <v>1.84</v>
      </c>
      <c r="D416" s="43">
        <f t="shared" si="118"/>
        <v>2.9905467775062533E-2</v>
      </c>
      <c r="E416" s="44">
        <f>IF(OR($A416="",$B416="",$C416=""),"",A416*'MPTO_working_3-way'!$I415)</f>
        <v>4.4903878394992729</v>
      </c>
      <c r="F416" s="45">
        <f>IF(OR($A416="",$B416="",$C416=""),"",B416*'MPTO_working_3-way'!$I415)</f>
        <v>4.006332269644993</v>
      </c>
      <c r="G416" s="46">
        <f>IF(OR($A416="",$B416="",$C416=""),"",C416*'MPTO_working_3-way'!$I415)</f>
        <v>1.8950260607061151</v>
      </c>
      <c r="H416" s="44">
        <f>IF(OR($A416="",$B416="",$C416=""),"",'MPTO_working_3-way'!E415)</f>
        <v>4.5581072522767787</v>
      </c>
      <c r="I416" s="45">
        <f>IF(OR($A416="",$B416="",$C416=""),"",'MPTO_working_3-way'!F415)</f>
        <v>4.0469294978597663</v>
      </c>
      <c r="J416" s="46">
        <f>IF(OR($A416="",$B416="",$C416=""),"",'MPTO_working_3-way'!G415)</f>
        <v>1.8743799143171802</v>
      </c>
      <c r="K416" s="44">
        <f>IF(OR($A416="",$B416="",$C416=""),"",'OddsRatio_working_3-way'!H415)</f>
        <v>4.5283477199554669</v>
      </c>
      <c r="L416" s="45">
        <f>IF(OR($A416="",$B416="",$C416=""),"",'OddsRatio_working_3-way'!I415)</f>
        <v>4.034799080556934</v>
      </c>
      <c r="M416" s="46">
        <f>IF(OR($A416="",$B416="",$C416=""),"",'OddsRatio_working_3-way'!J415)</f>
        <v>1.8820869299888667</v>
      </c>
      <c r="N416" s="47">
        <f t="shared" si="119"/>
        <v>22.269791290712003</v>
      </c>
      <c r="O416" s="48">
        <f t="shared" si="120"/>
        <v>24.960485868253045</v>
      </c>
      <c r="P416" s="48">
        <f t="shared" si="121"/>
        <v>52.769722841034969</v>
      </c>
      <c r="Q416" t="s">
        <v>242</v>
      </c>
      <c r="R416" t="s">
        <v>402</v>
      </c>
      <c r="S416" t="s">
        <v>519</v>
      </c>
      <c r="T416" s="50">
        <v>100</v>
      </c>
      <c r="U416" s="50">
        <f t="shared" si="122"/>
        <v>77.064220183486242</v>
      </c>
      <c r="V416" s="50">
        <f t="shared" si="123"/>
        <v>74.293059125964007</v>
      </c>
      <c r="W416" s="50">
        <f t="shared" si="124"/>
        <v>45.652173913043477</v>
      </c>
      <c r="X416" s="50">
        <f t="shared" si="125"/>
        <v>80.054766960992509</v>
      </c>
      <c r="Y416" s="50">
        <f t="shared" si="126"/>
        <v>77.283605903470274</v>
      </c>
      <c r="Z416" s="50">
        <f t="shared" si="127"/>
        <v>48.642720690549744</v>
      </c>
      <c r="AA416" s="50">
        <f t="shared" si="128"/>
        <v>-2.9905467775062675</v>
      </c>
      <c r="AB416" s="50">
        <f t="shared" si="129"/>
        <v>-2.9905467775062675</v>
      </c>
      <c r="AC416" s="50">
        <f t="shared" si="130"/>
        <v>-2.9905467775062675</v>
      </c>
      <c r="AF416">
        <v>1.75</v>
      </c>
      <c r="AG416">
        <v>2.17</v>
      </c>
      <c r="AH416" s="66"/>
      <c r="AJ416" t="s">
        <v>231</v>
      </c>
    </row>
    <row r="417" spans="1:36" ht="15" x14ac:dyDescent="0.25">
      <c r="A417">
        <v>2.41</v>
      </c>
      <c r="B417">
        <v>3.42</v>
      </c>
      <c r="C417">
        <v>3.17</v>
      </c>
      <c r="D417" s="43">
        <f t="shared" si="118"/>
        <v>2.2792833404024382E-2</v>
      </c>
      <c r="E417" s="44">
        <f>IF(OR($A417="",$B417="",$C417=""),"",A417*'MPTO_working_3-way'!$I416)</f>
        <v>2.464930728503699</v>
      </c>
      <c r="F417" s="45">
        <f>IF(OR($A417="",$B417="",$C417=""),"",B417*'MPTO_working_3-way'!$I416)</f>
        <v>3.4979514902417632</v>
      </c>
      <c r="G417" s="46">
        <f>IF(OR($A417="",$B417="",$C417=""),"",C417*'MPTO_working_3-way'!$I416)</f>
        <v>3.2422532818907572</v>
      </c>
      <c r="H417" s="44">
        <f>IF(OR($A417="",$B417="",$C417=""),"",'MPTO_working_3-way'!E416)</f>
        <v>2.4549507442745666</v>
      </c>
      <c r="I417" s="45">
        <f>IF(OR($A417="",$B417="",$C417=""),"",'MPTO_working_3-way'!F416)</f>
        <v>3.5112353425128071</v>
      </c>
      <c r="J417" s="46">
        <f>IF(OR($A417="",$B417="",$C417=""),"",'MPTO_working_3-way'!G416)</f>
        <v>3.2482318026955617</v>
      </c>
      <c r="K417" s="44">
        <f>IF(OR($A417="",$B417="",$C417=""),"",'OddsRatio_working_3-way'!H416)</f>
        <v>2.4593917797431257</v>
      </c>
      <c r="L417" s="45">
        <f>IF(OR($A417="",$B417="",$C417=""),"",'OddsRatio_working_3-way'!I416)</f>
        <v>3.5047717070768547</v>
      </c>
      <c r="M417" s="46">
        <f>IF(OR($A417="",$B417="",$C417=""),"",'OddsRatio_working_3-way'!J416)</f>
        <v>3.246014299320982</v>
      </c>
      <c r="N417" s="47">
        <f t="shared" si="119"/>
        <v>40.569091392155904</v>
      </c>
      <c r="O417" s="48">
        <f t="shared" si="120"/>
        <v>28.588160893302849</v>
      </c>
      <c r="P417" s="48">
        <f t="shared" si="121"/>
        <v>30.842747714541247</v>
      </c>
      <c r="Q417" t="s">
        <v>71</v>
      </c>
      <c r="R417" t="s">
        <v>138</v>
      </c>
      <c r="S417" t="s">
        <v>519</v>
      </c>
      <c r="T417" s="50">
        <v>100</v>
      </c>
      <c r="U417" s="50">
        <f t="shared" si="122"/>
        <v>58.50622406639004</v>
      </c>
      <c r="V417" s="50">
        <f t="shared" si="123"/>
        <v>70.760233918128648</v>
      </c>
      <c r="W417" s="50">
        <f t="shared" si="124"/>
        <v>68.454258675078862</v>
      </c>
      <c r="X417" s="50">
        <f t="shared" si="125"/>
        <v>60.785507406792469</v>
      </c>
      <c r="Y417" s="50">
        <f t="shared" si="126"/>
        <v>73.039517258531077</v>
      </c>
      <c r="Z417" s="50">
        <f t="shared" si="127"/>
        <v>70.733542015481305</v>
      </c>
      <c r="AA417" s="50">
        <f t="shared" si="128"/>
        <v>-2.2792833404024293</v>
      </c>
      <c r="AB417" s="50">
        <f t="shared" si="129"/>
        <v>-2.2792833404024293</v>
      </c>
      <c r="AC417" s="50">
        <f t="shared" si="130"/>
        <v>-2.2792833404024435</v>
      </c>
      <c r="AF417">
        <v>1.88</v>
      </c>
      <c r="AG417">
        <v>2.02</v>
      </c>
      <c r="AH417" s="66"/>
      <c r="AJ417" t="s">
        <v>453</v>
      </c>
    </row>
    <row r="418" spans="1:36" ht="15" x14ac:dyDescent="0.25">
      <c r="A418">
        <v>1.89</v>
      </c>
      <c r="B418">
        <v>3.38</v>
      </c>
      <c r="C418">
        <v>4.88</v>
      </c>
      <c r="D418" s="43">
        <f t="shared" si="118"/>
        <v>2.9876550053094864E-2</v>
      </c>
      <c r="E418" s="44">
        <f>IF(OR($A418="",$B418="",$C418=""),"",A418*'MPTO_working_3-way'!$I417)</f>
        <v>1.9464666796003491</v>
      </c>
      <c r="F418" s="45">
        <f>IF(OR($A418="",$B418="",$C418=""),"",B418*'MPTO_working_3-way'!$I417)</f>
        <v>3.4809827391794603</v>
      </c>
      <c r="G418" s="46">
        <f>IF(OR($A418="",$B418="",$C418=""),"",C418*'MPTO_working_3-way'!$I417)</f>
        <v>5.0257975642591024</v>
      </c>
      <c r="H418" s="44">
        <f>IF(OR($A418="",$B418="",$C418=""),"",'MPTO_working_3-way'!E417)</f>
        <v>1.9262564349807225</v>
      </c>
      <c r="I418" s="45">
        <f>IF(OR($A418="",$B418="",$C418=""),"",'MPTO_working_3-way'!F417)</f>
        <v>3.4977370217968171</v>
      </c>
      <c r="J418" s="46">
        <f>IF(OR($A418="",$B418="",$C418=""),"",'MPTO_working_3-way'!G417)</f>
        <v>5.1292787843899843</v>
      </c>
      <c r="K418" s="44">
        <f>IF(OR($A418="",$B418="",$C418=""),"",'OddsRatio_working_3-way'!H417)</f>
        <v>1.9342077561153401</v>
      </c>
      <c r="L418" s="45">
        <f>IF(OR($A418="",$B418="",$C418=""),"",'OddsRatio_working_3-way'!I417)</f>
        <v>3.4982184938814709</v>
      </c>
      <c r="M418" s="46">
        <f>IF(OR($A418="",$B418="",$C418=""),"",'OddsRatio_working_3-way'!J417)</f>
        <v>5.0727259480084488</v>
      </c>
      <c r="N418" s="47">
        <f t="shared" si="119"/>
        <v>51.375140940266249</v>
      </c>
      <c r="O418" s="48">
        <f t="shared" si="120"/>
        <v>28.727519638196213</v>
      </c>
      <c r="P418" s="48">
        <f t="shared" si="121"/>
        <v>19.897339421537545</v>
      </c>
      <c r="Q418" t="s">
        <v>36</v>
      </c>
      <c r="R418" t="s">
        <v>79</v>
      </c>
      <c r="S418" t="s">
        <v>519</v>
      </c>
      <c r="T418" s="50">
        <v>100</v>
      </c>
      <c r="U418" s="50">
        <f t="shared" si="122"/>
        <v>47.089947089947096</v>
      </c>
      <c r="V418" s="50">
        <f t="shared" si="123"/>
        <v>70.414201183431956</v>
      </c>
      <c r="W418" s="50">
        <f t="shared" si="124"/>
        <v>79.508196721311478</v>
      </c>
      <c r="X418" s="50">
        <f t="shared" si="125"/>
        <v>50.07760209525658</v>
      </c>
      <c r="Y418" s="50">
        <f t="shared" si="126"/>
        <v>73.401856188741448</v>
      </c>
      <c r="Z418" s="50">
        <f t="shared" si="127"/>
        <v>82.49585172662097</v>
      </c>
      <c r="AA418" s="50">
        <f t="shared" si="128"/>
        <v>-2.9876550053094846</v>
      </c>
      <c r="AB418" s="50">
        <f t="shared" si="129"/>
        <v>-2.9876550053094917</v>
      </c>
      <c r="AC418" s="50">
        <f t="shared" si="130"/>
        <v>-2.9876550053094917</v>
      </c>
      <c r="AF418">
        <v>2.4300000000000002</v>
      </c>
      <c r="AG418">
        <v>1.61</v>
      </c>
      <c r="AH418" s="66"/>
      <c r="AJ418" t="s">
        <v>443</v>
      </c>
    </row>
    <row r="419" spans="1:36" ht="15" x14ac:dyDescent="0.25">
      <c r="A419">
        <v>6.17</v>
      </c>
      <c r="B419">
        <v>4.78</v>
      </c>
      <c r="C419">
        <v>1.53</v>
      </c>
      <c r="D419" s="43">
        <f t="shared" si="118"/>
        <v>2.4874346457307794E-2</v>
      </c>
      <c r="E419" s="44">
        <f>IF(OR($A419="",$B419="",$C419=""),"",A419*'MPTO_working_3-way'!$I418)</f>
        <v>6.3234747176415889</v>
      </c>
      <c r="F419" s="45">
        <f>IF(OR($A419="",$B419="",$C419=""),"",B419*'MPTO_working_3-way'!$I418)</f>
        <v>4.8988993760659314</v>
      </c>
      <c r="G419" s="46">
        <f>IF(OR($A419="",$B419="",$C419=""),"",C419*'MPTO_working_3-way'!$I418)</f>
        <v>1.5680577500796808</v>
      </c>
      <c r="H419" s="44">
        <f>IF(OR($A419="",$B419="",$C419=""),"",'MPTO_working_3-way'!E418)</f>
        <v>6.5026648857529352</v>
      </c>
      <c r="I419" s="45">
        <f>IF(OR($A419="",$B419="",$C419=""),"",'MPTO_working_3-way'!F418)</f>
        <v>4.977264549829953</v>
      </c>
      <c r="J419" s="46">
        <f>IF(OR($A419="",$B419="",$C419=""),"",'MPTO_working_3-way'!G418)</f>
        <v>1.5496588429850304</v>
      </c>
      <c r="K419" s="44">
        <f>IF(OR($A419="",$B419="",$C419=""),"",'OddsRatio_working_3-way'!H418)</f>
        <v>6.4209339287473002</v>
      </c>
      <c r="L419" s="45">
        <f>IF(OR($A419="",$B419="",$C419=""),"",'OddsRatio_working_3-way'!I418)</f>
        <v>4.9634681335908688</v>
      </c>
      <c r="M419" s="46">
        <f>IF(OR($A419="",$B419="",$C419=""),"",'OddsRatio_working_3-way'!J418)</f>
        <v>1.5557243679373445</v>
      </c>
      <c r="N419" s="47">
        <f t="shared" ref="N419:N482" si="131">(1/E419)* 100</f>
        <v>15.814090269233516</v>
      </c>
      <c r="O419" s="48">
        <f t="shared" ref="O419:O482" si="132">(1/F419)* 100</f>
        <v>20.412748318236567</v>
      </c>
      <c r="P419" s="48">
        <f t="shared" ref="P419:P482" si="133">(1/G419)* 100</f>
        <v>63.77316141252993</v>
      </c>
      <c r="Q419" t="s">
        <v>409</v>
      </c>
      <c r="R419" t="s">
        <v>247</v>
      </c>
      <c r="S419" t="s">
        <v>519</v>
      </c>
      <c r="T419" s="50">
        <v>100</v>
      </c>
      <c r="U419" s="50">
        <f t="shared" ref="U419:U482" si="134">(1/A419)*((T419*A419)-T419)</f>
        <v>83.792544570502429</v>
      </c>
      <c r="V419" s="50">
        <f t="shared" ref="V419:V482" si="135">(1/B419)*((T419*B419)-T419)</f>
        <v>79.079497907949786</v>
      </c>
      <c r="W419" s="50">
        <f t="shared" ref="W419:W482" si="136">(1/C419)*((T419*C419)-T419)</f>
        <v>34.640522875816991</v>
      </c>
      <c r="X419" s="50">
        <f t="shared" ref="X419:X482" si="137">((1/B419)+(1/C419))*T419</f>
        <v>86.279979216233215</v>
      </c>
      <c r="Y419" s="50">
        <f t="shared" ref="Y419:Y482" si="138">((1/A419)+(1/C419))*T419</f>
        <v>81.566932553680573</v>
      </c>
      <c r="Z419" s="50">
        <f t="shared" ref="Z419:Z482" si="139">((1/A419)+(1/B419))*T419</f>
        <v>37.127957521547778</v>
      </c>
      <c r="AA419" s="50">
        <f t="shared" ref="AA419:AA482" si="140">U419-X419</f>
        <v>-2.4874346457307865</v>
      </c>
      <c r="AB419" s="50">
        <f t="shared" ref="AB419:AB482" si="141">V419-Y419</f>
        <v>-2.4874346457307865</v>
      </c>
      <c r="AC419" s="50">
        <f t="shared" ref="AC419:AC482" si="142">W419-Z419</f>
        <v>-2.4874346457307865</v>
      </c>
      <c r="AF419">
        <v>1.4</v>
      </c>
      <c r="AG419">
        <v>3.14</v>
      </c>
      <c r="AH419" s="66"/>
      <c r="AJ419" t="s">
        <v>450</v>
      </c>
    </row>
    <row r="420" spans="1:36" ht="15" x14ac:dyDescent="0.25">
      <c r="A420">
        <v>2.06</v>
      </c>
      <c r="B420">
        <v>3.4</v>
      </c>
      <c r="C420">
        <v>4.1100000000000003</v>
      </c>
      <c r="D420" s="43">
        <f t="shared" si="118"/>
        <v>2.2863542695797046E-2</v>
      </c>
      <c r="E420" s="44">
        <f>IF(OR($A420="",$B420="",$C420=""),"",A420*'MPTO_working_3-way'!$I419)</f>
        <v>2.107098897953342</v>
      </c>
      <c r="F420" s="45">
        <f>IF(OR($A420="",$B420="",$C420=""),"",B420*'MPTO_working_3-way'!$I419)</f>
        <v>3.47773604516571</v>
      </c>
      <c r="G420" s="46">
        <f>IF(OR($A420="",$B420="",$C420=""),"",C420*'MPTO_working_3-way'!$I419)</f>
        <v>4.2039691604797262</v>
      </c>
      <c r="H420" s="44">
        <f>IF(OR($A420="",$B420="",$C420=""),"",'MPTO_working_3-way'!E419)</f>
        <v>2.0928570874644725</v>
      </c>
      <c r="I420" s="45">
        <f>IF(OR($A420="",$B420="",$C420=""),"",'MPTO_working_3-way'!F419)</f>
        <v>3.4904444491149333</v>
      </c>
      <c r="J420" s="46">
        <f>IF(OR($A420="",$B420="",$C420=""),"",'MPTO_working_3-way'!G419)</f>
        <v>4.2429006025398657</v>
      </c>
      <c r="K420" s="44">
        <f>IF(OR($A420="",$B420="",$C420=""),"",'OddsRatio_working_3-way'!H419)</f>
        <v>2.0986682809040564</v>
      </c>
      <c r="L420" s="45">
        <f>IF(OR($A420="",$B420="",$C420=""),"",'OddsRatio_working_3-way'!I419)</f>
        <v>3.4875508246884288</v>
      </c>
      <c r="M420" s="46">
        <f>IF(OR($A420="",$B420="",$C420=""),"",'OddsRatio_working_3-way'!J419)</f>
        <v>4.2234512769920896</v>
      </c>
      <c r="N420" s="47">
        <f t="shared" si="131"/>
        <v>47.458617199758187</v>
      </c>
      <c r="O420" s="48">
        <f t="shared" si="132"/>
        <v>28.75433865632408</v>
      </c>
      <c r="P420" s="48">
        <f t="shared" si="133"/>
        <v>23.787044143917729</v>
      </c>
      <c r="Q420" t="s">
        <v>94</v>
      </c>
      <c r="R420" t="s">
        <v>423</v>
      </c>
      <c r="S420" t="s">
        <v>519</v>
      </c>
      <c r="T420" s="50">
        <v>100</v>
      </c>
      <c r="U420" s="50">
        <f t="shared" si="134"/>
        <v>51.456310679611654</v>
      </c>
      <c r="V420" s="50">
        <f t="shared" si="135"/>
        <v>70.588235294117652</v>
      </c>
      <c r="W420" s="50">
        <f t="shared" si="136"/>
        <v>75.669099756691011</v>
      </c>
      <c r="X420" s="50">
        <f t="shared" si="137"/>
        <v>53.742664949191351</v>
      </c>
      <c r="Y420" s="50">
        <f t="shared" si="138"/>
        <v>72.874589563697342</v>
      </c>
      <c r="Z420" s="50">
        <f t="shared" si="139"/>
        <v>77.955454026270715</v>
      </c>
      <c r="AA420" s="50">
        <f t="shared" si="140"/>
        <v>-2.2863542695796966</v>
      </c>
      <c r="AB420" s="50">
        <f t="shared" si="141"/>
        <v>-2.2863542695796895</v>
      </c>
      <c r="AC420" s="50">
        <f t="shared" si="142"/>
        <v>-2.2863542695797037</v>
      </c>
      <c r="AF420">
        <v>2.12</v>
      </c>
      <c r="AG420">
        <v>1.79</v>
      </c>
      <c r="AH420" s="66"/>
      <c r="AJ420" t="s">
        <v>451</v>
      </c>
    </row>
    <row r="421" spans="1:36" ht="15" x14ac:dyDescent="0.25">
      <c r="A421">
        <v>2.96</v>
      </c>
      <c r="B421">
        <v>3.28</v>
      </c>
      <c r="C421">
        <v>2.64</v>
      </c>
      <c r="D421" s="43">
        <f t="shared" si="118"/>
        <v>2.1503765406204245E-2</v>
      </c>
      <c r="E421" s="44">
        <f>IF(OR($A421="",$B421="",$C421=""),"",A421*'MPTO_working_3-way'!$I420)</f>
        <v>3.0236511456023645</v>
      </c>
      <c r="F421" s="45">
        <f>IF(OR($A421="",$B421="",$C421=""),"",B421*'MPTO_working_3-way'!$I420)</f>
        <v>3.3505323505323497</v>
      </c>
      <c r="G421" s="46">
        <f>IF(OR($A421="",$B421="",$C421=""),"",C421*'MPTO_working_3-way'!$I420)</f>
        <v>2.6967699406723793</v>
      </c>
      <c r="H421" s="44">
        <f>IF(OR($A421="",$B421="",$C421=""),"",'MPTO_working_3-way'!E420)</f>
        <v>3.0241638307726375</v>
      </c>
      <c r="I421" s="45">
        <f>IF(OR($A421="",$B421="",$C421=""),"",'MPTO_working_3-way'!F420)</f>
        <v>3.3589720650399224</v>
      </c>
      <c r="J421" s="46">
        <f>IF(OR($A421="",$B421="",$C421=""),"",'MPTO_working_3-way'!G420)</f>
        <v>2.6909211445772332</v>
      </c>
      <c r="K421" s="44">
        <f>IF(OR($A421="",$B421="",$C421=""),"",'OddsRatio_working_3-way'!H420)</f>
        <v>3.0241722550422674</v>
      </c>
      <c r="L421" s="45">
        <f>IF(OR($A421="",$B421="",$C421=""),"",'OddsRatio_working_3-way'!I420)</f>
        <v>3.3546493579063115</v>
      </c>
      <c r="M421" s="46">
        <f>IF(OR($A421="",$B421="",$C421=""),"",'OddsRatio_working_3-way'!J420)</f>
        <v>2.6936951521782242</v>
      </c>
      <c r="N421" s="47">
        <f t="shared" si="131"/>
        <v>33.072598386702523</v>
      </c>
      <c r="O421" s="48">
        <f t="shared" si="132"/>
        <v>29.846003422146183</v>
      </c>
      <c r="P421" s="48">
        <f t="shared" si="133"/>
        <v>37.081398191151315</v>
      </c>
      <c r="Q421" t="s">
        <v>95</v>
      </c>
      <c r="R421" t="s">
        <v>104</v>
      </c>
      <c r="S421" t="s">
        <v>519</v>
      </c>
      <c r="T421" s="50">
        <v>100</v>
      </c>
      <c r="U421" s="50">
        <f t="shared" si="134"/>
        <v>66.21621621621621</v>
      </c>
      <c r="V421" s="50">
        <f t="shared" si="135"/>
        <v>69.512195121951223</v>
      </c>
      <c r="W421" s="50">
        <f t="shared" si="136"/>
        <v>62.121212121212118</v>
      </c>
      <c r="X421" s="50">
        <f t="shared" si="137"/>
        <v>68.366592756836653</v>
      </c>
      <c r="Y421" s="50">
        <f t="shared" si="138"/>
        <v>71.662571662571665</v>
      </c>
      <c r="Z421" s="50">
        <f t="shared" si="139"/>
        <v>64.271588661832553</v>
      </c>
      <c r="AA421" s="50">
        <f t="shared" si="140"/>
        <v>-2.1503765406204423</v>
      </c>
      <c r="AB421" s="50">
        <f t="shared" si="141"/>
        <v>-2.1503765406204423</v>
      </c>
      <c r="AC421" s="50">
        <f t="shared" si="142"/>
        <v>-2.1503765406204352</v>
      </c>
      <c r="AF421">
        <v>2.14</v>
      </c>
      <c r="AG421">
        <v>1.78</v>
      </c>
      <c r="AH421" s="66"/>
      <c r="AJ421" t="s">
        <v>451</v>
      </c>
    </row>
    <row r="422" spans="1:36" ht="14.25" customHeight="1" x14ac:dyDescent="0.25">
      <c r="A422">
        <v>2</v>
      </c>
      <c r="B422">
        <v>3.27</v>
      </c>
      <c r="C422">
        <v>4.49</v>
      </c>
      <c r="D422" s="43">
        <f t="shared" si="118"/>
        <v>2.8527546774006707E-2</v>
      </c>
      <c r="E422" s="44">
        <f>IF(OR($A422="",$B422="",$C422=""),"",A422*'MPTO_working_3-way'!$I421)</f>
        <v>2.0570550935480134</v>
      </c>
      <c r="F422" s="45">
        <f>IF(OR($A422="",$B422="",$C422=""),"",B422*'MPTO_working_3-way'!$I421)</f>
        <v>3.363285077951002</v>
      </c>
      <c r="G422" s="46">
        <f>IF(OR($A422="",$B422="",$C422=""),"",C422*'MPTO_working_3-way'!$I421)</f>
        <v>4.61808868501529</v>
      </c>
      <c r="H422" s="44">
        <f>IF(OR($A422="",$B422="",$C422=""),"",'MPTO_working_3-way'!E421)</f>
        <v>2.0387741499495475</v>
      </c>
      <c r="I422" s="45">
        <f>IF(OR($A422="",$B422="",$C422=""),"",'MPTO_working_3-way'!F421)</f>
        <v>3.3749439704547108</v>
      </c>
      <c r="J422" s="46">
        <f>IF(OR($A422="",$B422="",$C422=""),"",'MPTO_working_3-way'!G421)</f>
        <v>4.6902562518967326</v>
      </c>
      <c r="K422" s="44">
        <f>IF(OR($A422="",$B422="",$C422=""),"",'OddsRatio_working_3-way'!H421)</f>
        <v>2.0462244605648641</v>
      </c>
      <c r="L422" s="45">
        <f>IF(OR($A422="",$B422="",$C422=""),"",'OddsRatio_working_3-way'!I421)</f>
        <v>3.3749295254822425</v>
      </c>
      <c r="M422" s="46">
        <f>IF(OR($A422="",$B422="",$C422=""),"",'OddsRatio_working_3-way'!J421)</f>
        <v>4.6513233673713756</v>
      </c>
      <c r="N422" s="47">
        <f t="shared" si="131"/>
        <v>48.613185088552861</v>
      </c>
      <c r="O422" s="48">
        <f t="shared" si="132"/>
        <v>29.732834916546093</v>
      </c>
      <c r="P422" s="48">
        <f t="shared" si="133"/>
        <v>21.653979994901054</v>
      </c>
      <c r="Q422" t="s">
        <v>358</v>
      </c>
      <c r="R422" t="s">
        <v>426</v>
      </c>
      <c r="S422" t="s">
        <v>519</v>
      </c>
      <c r="T422" s="50">
        <v>100</v>
      </c>
      <c r="U422" s="50">
        <f t="shared" si="134"/>
        <v>50</v>
      </c>
      <c r="V422" s="50">
        <f t="shared" si="135"/>
        <v>69.418960244648318</v>
      </c>
      <c r="W422" s="50">
        <f t="shared" si="136"/>
        <v>77.728285077951</v>
      </c>
      <c r="X422" s="50">
        <f t="shared" si="137"/>
        <v>52.852754677400668</v>
      </c>
      <c r="Y422" s="50">
        <f t="shared" si="138"/>
        <v>72.271714922049</v>
      </c>
      <c r="Z422" s="50">
        <f t="shared" si="139"/>
        <v>80.581039755351682</v>
      </c>
      <c r="AA422" s="50">
        <f t="shared" si="140"/>
        <v>-2.852754677400668</v>
      </c>
      <c r="AB422" s="50">
        <f t="shared" si="141"/>
        <v>-2.8527546774006822</v>
      </c>
      <c r="AC422" s="50">
        <f t="shared" si="142"/>
        <v>-2.8527546774006822</v>
      </c>
      <c r="AF422">
        <v>2.41</v>
      </c>
      <c r="AG422">
        <v>1.61</v>
      </c>
      <c r="AH422" s="66"/>
      <c r="AJ422" t="s">
        <v>444</v>
      </c>
    </row>
    <row r="423" spans="1:36" ht="15" x14ac:dyDescent="0.25">
      <c r="A423">
        <v>5.79</v>
      </c>
      <c r="B423">
        <v>4.8899999999999997</v>
      </c>
      <c r="C423">
        <v>1.53</v>
      </c>
      <c r="D423" s="43">
        <f t="shared" si="118"/>
        <v>3.0805320422244709E-2</v>
      </c>
      <c r="E423" s="44">
        <f>IF(OR($A423="",$B423="",$C423=""),"",A423*'MPTO_working_3-way'!$I422)</f>
        <v>5.968362805244797</v>
      </c>
      <c r="F423" s="45">
        <f>IF(OR($A423="",$B423="",$C423=""),"",B423*'MPTO_working_3-way'!$I422)</f>
        <v>5.0406380168647766</v>
      </c>
      <c r="G423" s="46">
        <f>IF(OR($A423="",$B423="",$C423=""),"",C423*'MPTO_working_3-way'!$I422)</f>
        <v>1.5771321402460345</v>
      </c>
      <c r="H423" s="44">
        <f>IF(OR($A423="",$B423="",$C423=""),"",'MPTO_working_3-way'!E422)</f>
        <v>6.1560005064743883</v>
      </c>
      <c r="I423" s="45">
        <f>IF(OR($A423="",$B423="",$C423=""),"",'MPTO_working_3-way'!F422)</f>
        <v>5.148520997622855</v>
      </c>
      <c r="J423" s="46">
        <f>IF(OR($A423="",$B423="",$C423=""),"",'MPTO_working_3-way'!G422)</f>
        <v>1.5544210638610969</v>
      </c>
      <c r="K423" s="44">
        <f>IF(OR($A423="",$B423="",$C423=""),"",'OddsRatio_working_3-way'!H422)</f>
        <v>6.0775333355140742</v>
      </c>
      <c r="L423" s="45">
        <f>IF(OR($A423="",$B423="",$C423=""),"",'OddsRatio_working_3-way'!I422)</f>
        <v>5.1235082829122636</v>
      </c>
      <c r="M423" s="46">
        <f>IF(OR($A423="",$B423="",$C423=""),"",'OddsRatio_working_3-way'!J422)</f>
        <v>1.5618147531988431</v>
      </c>
      <c r="N423" s="47">
        <f t="shared" si="131"/>
        <v>16.755013604756627</v>
      </c>
      <c r="O423" s="48">
        <f t="shared" si="132"/>
        <v>19.83875843998791</v>
      </c>
      <c r="P423" s="48">
        <f t="shared" si="133"/>
        <v>63.406227955255467</v>
      </c>
      <c r="Q423" t="s">
        <v>434</v>
      </c>
      <c r="R423" t="s">
        <v>366</v>
      </c>
      <c r="S423" t="s">
        <v>519</v>
      </c>
      <c r="T423" s="50">
        <v>100</v>
      </c>
      <c r="U423" s="50">
        <f t="shared" si="134"/>
        <v>82.728842832469766</v>
      </c>
      <c r="V423" s="50">
        <f t="shared" si="135"/>
        <v>79.550102249488745</v>
      </c>
      <c r="W423" s="50">
        <f t="shared" si="136"/>
        <v>34.640522875816991</v>
      </c>
      <c r="X423" s="50">
        <f t="shared" si="137"/>
        <v>85.809374874694257</v>
      </c>
      <c r="Y423" s="50">
        <f t="shared" si="138"/>
        <v>82.630634291713235</v>
      </c>
      <c r="Z423" s="50">
        <f t="shared" si="139"/>
        <v>37.721054918041474</v>
      </c>
      <c r="AA423" s="50">
        <f t="shared" si="140"/>
        <v>-3.0805320422244904</v>
      </c>
      <c r="AB423" s="50">
        <f t="shared" si="141"/>
        <v>-3.0805320422244904</v>
      </c>
      <c r="AC423" s="50">
        <f t="shared" si="142"/>
        <v>-3.0805320422244833</v>
      </c>
      <c r="AF423">
        <v>1.56</v>
      </c>
      <c r="AG423">
        <v>2.5499999999999998</v>
      </c>
      <c r="AH423" s="66"/>
      <c r="AJ423" t="s">
        <v>458</v>
      </c>
    </row>
    <row r="424" spans="1:36" ht="15" x14ac:dyDescent="0.25">
      <c r="A424">
        <v>2.34</v>
      </c>
      <c r="B424">
        <v>3.08</v>
      </c>
      <c r="C424">
        <v>3.62</v>
      </c>
      <c r="D424" s="43">
        <f t="shared" si="118"/>
        <v>2.8268845948403953E-2</v>
      </c>
      <c r="E424" s="44">
        <f>IF(OR($A424="",$B424="",$C424=""),"",A424*'MPTO_working_3-way'!$I423)</f>
        <v>2.4061490995192649</v>
      </c>
      <c r="F424" s="45">
        <f>IF(OR($A424="",$B424="",$C424=""),"",B424*'MPTO_working_3-way'!$I423)</f>
        <v>3.1670680455210842</v>
      </c>
      <c r="G424" s="46">
        <f>IF(OR($A424="",$B424="",$C424=""),"",C424*'MPTO_working_3-way'!$I423)</f>
        <v>3.7223332223332224</v>
      </c>
      <c r="H424" s="44">
        <f>IF(OR($A424="",$B424="",$C424=""),"",'MPTO_working_3-way'!E423)</f>
        <v>2.3927596316669386</v>
      </c>
      <c r="I424" s="45">
        <f>IF(OR($A424="",$B424="",$C424=""),"",'MPTO_working_3-way'!F423)</f>
        <v>3.1720617386178906</v>
      </c>
      <c r="J424" s="46">
        <f>IF(OR($A424="",$B424="",$C424=""),"",'MPTO_working_3-way'!G423)</f>
        <v>3.747842948575526</v>
      </c>
      <c r="K424" s="44">
        <f>IF(OR($A424="",$B424="",$C424=""),"",'OddsRatio_working_3-way'!H423)</f>
        <v>2.3986846796323174</v>
      </c>
      <c r="L424" s="45">
        <f>IF(OR($A424="",$B424="",$C424=""),"",'OddsRatio_working_3-way'!I423)</f>
        <v>3.1710926370412098</v>
      </c>
      <c r="M424" s="46">
        <f>IF(OR($A424="",$B424="",$C424=""),"",'OddsRatio_working_3-way'!J423)</f>
        <v>3.7347416870422929</v>
      </c>
      <c r="N424" s="47">
        <f t="shared" si="131"/>
        <v>41.560184287822992</v>
      </c>
      <c r="O424" s="48">
        <f t="shared" si="132"/>
        <v>31.574945205683697</v>
      </c>
      <c r="P424" s="48">
        <f t="shared" si="133"/>
        <v>26.864870506493311</v>
      </c>
      <c r="Q424" t="s">
        <v>106</v>
      </c>
      <c r="R424" t="s">
        <v>182</v>
      </c>
      <c r="S424" t="s">
        <v>519</v>
      </c>
      <c r="T424" s="50">
        <v>100</v>
      </c>
      <c r="U424" s="50">
        <f t="shared" si="134"/>
        <v>57.264957264957268</v>
      </c>
      <c r="V424" s="50">
        <f t="shared" si="135"/>
        <v>67.532467532467535</v>
      </c>
      <c r="W424" s="50">
        <f t="shared" si="136"/>
        <v>72.375690607734811</v>
      </c>
      <c r="X424" s="50">
        <f t="shared" si="137"/>
        <v>60.091841859797654</v>
      </c>
      <c r="Y424" s="50">
        <f t="shared" si="138"/>
        <v>70.359352127307929</v>
      </c>
      <c r="Z424" s="50">
        <f t="shared" si="139"/>
        <v>75.202575202575204</v>
      </c>
      <c r="AA424" s="50">
        <f t="shared" si="140"/>
        <v>-2.8268845948403865</v>
      </c>
      <c r="AB424" s="50">
        <f t="shared" si="141"/>
        <v>-2.8268845948403936</v>
      </c>
      <c r="AC424" s="50">
        <f t="shared" si="142"/>
        <v>-2.8268845948403936</v>
      </c>
      <c r="AF424">
        <v>2.4900000000000002</v>
      </c>
      <c r="AG424">
        <v>1.58</v>
      </c>
      <c r="AH424" s="66"/>
      <c r="AJ424" t="s">
        <v>445</v>
      </c>
    </row>
    <row r="425" spans="1:36" s="50" customFormat="1" ht="15" x14ac:dyDescent="0.25">
      <c r="A425">
        <v>2.0499999999999998</v>
      </c>
      <c r="B425">
        <v>3.26</v>
      </c>
      <c r="C425">
        <v>4.38</v>
      </c>
      <c r="D425" s="43">
        <f t="shared" si="118"/>
        <v>2.2863846589554315E-2</v>
      </c>
      <c r="E425" s="44">
        <f>IF(OR($A425="",$B425="",$C425=""),"",A425*'MPTO_working_3-way'!$I424)</f>
        <v>2.096870885508586</v>
      </c>
      <c r="F425" s="45">
        <f>IF(OR($A425="",$B425="",$C425=""),"",B425*'MPTO_working_3-way'!$I424)</f>
        <v>3.3345361398819469</v>
      </c>
      <c r="G425" s="46">
        <f>IF(OR($A425="",$B425="",$C425=""),"",C425*'MPTO_working_3-way'!$I424)</f>
        <v>4.4801436480622474</v>
      </c>
      <c r="H425" s="44">
        <f>IF(OR($A425="",$B425="",$C425=""),"",'MPTO_working_3-way'!E424)</f>
        <v>2.082536781010047</v>
      </c>
      <c r="I425" s="45">
        <f>IF(OR($A425="",$B425="",$C425=""),"",'MPTO_working_3-way'!F424)</f>
        <v>3.3430595856362215</v>
      </c>
      <c r="J425" s="46">
        <f>IF(OR($A425="",$B425="",$C425=""),"",'MPTO_working_3-way'!G424)</f>
        <v>4.5312589332983837</v>
      </c>
      <c r="K425" s="44">
        <f>IF(OR($A425="",$B425="",$C425=""),"",'OddsRatio_working_3-way'!H424)</f>
        <v>2.0884744129343447</v>
      </c>
      <c r="L425" s="45">
        <f>IF(OR($A425="",$B425="",$C425=""),"",'OddsRatio_working_3-way'!I424)</f>
        <v>3.3428115935539231</v>
      </c>
      <c r="M425" s="46">
        <f>IF(OR($A425="",$B425="",$C425=""),"",'OddsRatio_working_3-way'!J424)</f>
        <v>4.5038509673505569</v>
      </c>
      <c r="N425" s="47">
        <f t="shared" si="131"/>
        <v>47.690108480735319</v>
      </c>
      <c r="O425" s="48">
        <f t="shared" si="132"/>
        <v>29.989178645861163</v>
      </c>
      <c r="P425" s="48">
        <f t="shared" si="133"/>
        <v>22.320712873403519</v>
      </c>
      <c r="Q425" t="s">
        <v>110</v>
      </c>
      <c r="R425" t="s">
        <v>112</v>
      </c>
      <c r="S425" t="s">
        <v>519</v>
      </c>
      <c r="T425" s="50">
        <v>100</v>
      </c>
      <c r="U425" s="50">
        <f t="shared" si="134"/>
        <v>51.219512195121943</v>
      </c>
      <c r="V425" s="50">
        <f t="shared" si="135"/>
        <v>69.325153374233125</v>
      </c>
      <c r="W425" s="50">
        <f t="shared" si="136"/>
        <v>77.168949771689498</v>
      </c>
      <c r="X425" s="50">
        <f t="shared" si="137"/>
        <v>53.505896854077371</v>
      </c>
      <c r="Y425" s="50">
        <f t="shared" si="138"/>
        <v>71.611538033188566</v>
      </c>
      <c r="Z425" s="50">
        <f t="shared" si="139"/>
        <v>79.455334430644925</v>
      </c>
      <c r="AA425" s="50">
        <f t="shared" si="140"/>
        <v>-2.2863846589554271</v>
      </c>
      <c r="AB425" s="50">
        <f t="shared" si="141"/>
        <v>-2.2863846589554413</v>
      </c>
      <c r="AC425" s="50">
        <f t="shared" si="142"/>
        <v>-2.2863846589554271</v>
      </c>
      <c r="AD425" s="51"/>
      <c r="AE425" s="51"/>
      <c r="AF425">
        <v>2.46</v>
      </c>
      <c r="AG425">
        <v>1.61</v>
      </c>
      <c r="AH425" s="66"/>
      <c r="AI425" s="51"/>
      <c r="AJ425" t="s">
        <v>446</v>
      </c>
    </row>
    <row r="426" spans="1:36" ht="15" x14ac:dyDescent="0.25">
      <c r="A426">
        <v>3.3</v>
      </c>
      <c r="B426">
        <v>2.91</v>
      </c>
      <c r="C426">
        <v>2.62</v>
      </c>
      <c r="D426" s="43">
        <f t="shared" si="118"/>
        <v>2.8352304027128961E-2</v>
      </c>
      <c r="E426" s="44">
        <f>IF(OR($A426="",$B426="",$C426=""),"",A426*'MPTO_working_3-way'!$I425)</f>
        <v>3.3935626032895252</v>
      </c>
      <c r="F426" s="45">
        <f>IF(OR($A426="",$B426="",$C426=""),"",B426*'MPTO_working_3-way'!$I425)</f>
        <v>2.9925052047189453</v>
      </c>
      <c r="G426" s="46">
        <f>IF(OR($A426="",$B426="",$C426=""),"",C426*'MPTO_working_3-way'!$I425)</f>
        <v>2.6942830365510781</v>
      </c>
      <c r="H426" s="44">
        <f>IF(OR($A426="",$B426="",$C426=""),"",'MPTO_working_3-way'!E425)</f>
        <v>3.4062319770606053</v>
      </c>
      <c r="I426" s="45">
        <f>IF(OR($A426="",$B426="",$C426=""),"",'MPTO_working_3-way'!F425)</f>
        <v>2.9922932558853126</v>
      </c>
      <c r="J426" s="46">
        <f>IF(OR($A426="",$B426="",$C426=""),"",'MPTO_working_3-way'!G425)</f>
        <v>2.6865209786849644</v>
      </c>
      <c r="K426" s="44">
        <f>IF(OR($A426="",$B426="",$C426=""),"",'OddsRatio_working_3-way'!H425)</f>
        <v>3.3996848877250359</v>
      </c>
      <c r="L426" s="45">
        <f>IF(OR($A426="",$B426="",$C426=""),"",'OddsRatio_working_3-way'!I425)</f>
        <v>2.9927817980673126</v>
      </c>
      <c r="M426" s="46">
        <f>IF(OR($A426="",$B426="",$C426=""),"",'OddsRatio_working_3-way'!J425)</f>
        <v>2.6902128339628515</v>
      </c>
      <c r="N426" s="47">
        <f t="shared" si="131"/>
        <v>29.467557163396872</v>
      </c>
      <c r="O426" s="48">
        <f t="shared" si="132"/>
        <v>33.416817401790269</v>
      </c>
      <c r="P426" s="48">
        <f t="shared" si="133"/>
        <v>37.115625434812848</v>
      </c>
      <c r="Q426" t="s">
        <v>122</v>
      </c>
      <c r="R426" t="s">
        <v>58</v>
      </c>
      <c r="S426" t="s">
        <v>519</v>
      </c>
      <c r="T426" s="50">
        <v>100</v>
      </c>
      <c r="U426" s="50">
        <f t="shared" si="134"/>
        <v>69.696969696969703</v>
      </c>
      <c r="V426" s="50">
        <f t="shared" si="135"/>
        <v>65.635738831615114</v>
      </c>
      <c r="W426" s="50">
        <f t="shared" si="136"/>
        <v>61.832061068702288</v>
      </c>
      <c r="X426" s="50">
        <f t="shared" si="137"/>
        <v>72.532200099682584</v>
      </c>
      <c r="Y426" s="50">
        <f t="shared" si="138"/>
        <v>68.47096923432801</v>
      </c>
      <c r="Z426" s="50">
        <f t="shared" si="139"/>
        <v>64.667291471415183</v>
      </c>
      <c r="AA426" s="50">
        <f t="shared" si="140"/>
        <v>-2.835230402712881</v>
      </c>
      <c r="AB426" s="50">
        <f t="shared" si="141"/>
        <v>-2.8352304027128952</v>
      </c>
      <c r="AC426" s="50">
        <f t="shared" si="142"/>
        <v>-2.8352304027128952</v>
      </c>
      <c r="AF426">
        <v>2.79</v>
      </c>
      <c r="AG426">
        <v>1.48</v>
      </c>
      <c r="AH426" s="66"/>
      <c r="AJ426" t="s">
        <v>447</v>
      </c>
    </row>
    <row r="427" spans="1:36" ht="15" x14ac:dyDescent="0.25">
      <c r="A427">
        <v>2.23</v>
      </c>
      <c r="B427">
        <v>3.33</v>
      </c>
      <c r="C427">
        <v>3.5</v>
      </c>
      <c r="D427" s="43">
        <f t="shared" si="118"/>
        <v>3.4445079288128788E-2</v>
      </c>
      <c r="E427" s="44">
        <f>IF(OR($A427="",$B427="",$C427=""),"",A427*'MPTO_working_3-way'!$I426)</f>
        <v>2.3068125268125272</v>
      </c>
      <c r="F427" s="45">
        <f>IF(OR($A427="",$B427="",$C427=""),"",B427*'MPTO_working_3-way'!$I426)</f>
        <v>3.4447021140294689</v>
      </c>
      <c r="G427" s="46">
        <f>IF(OR($A427="",$B427="",$C427=""),"",C427*'MPTO_working_3-way'!$I426)</f>
        <v>3.6205577775084508</v>
      </c>
      <c r="H427" s="44">
        <f>IF(OR($A427="",$B427="",$C427=""),"",'MPTO_working_3-way'!E426)</f>
        <v>2.2885976562786636</v>
      </c>
      <c r="I427" s="45">
        <f>IF(OR($A427="",$B427="",$C427=""),"",'MPTO_working_3-way'!F426)</f>
        <v>3.4623807990763669</v>
      </c>
      <c r="J427" s="46">
        <f>IF(OR($A427="",$B427="",$C427=""),"",'MPTO_working_3-way'!G426)</f>
        <v>3.6465395686649571</v>
      </c>
      <c r="K427" s="44">
        <f>IF(OR($A427="",$B427="",$C427=""),"",'OddsRatio_working_3-way'!H426)</f>
        <v>2.2962815800858687</v>
      </c>
      <c r="L427" s="45">
        <f>IF(OR($A427="",$B427="",$C427=""),"",'OddsRatio_working_3-way'!I426)</f>
        <v>3.4555577899187604</v>
      </c>
      <c r="M427" s="46">
        <f>IF(OR($A427="",$B427="",$C427=""),"",'OddsRatio_working_3-way'!J426)</f>
        <v>3.6347186587111153</v>
      </c>
      <c r="N427" s="47">
        <f t="shared" si="131"/>
        <v>43.349859963772822</v>
      </c>
      <c r="O427" s="48">
        <f t="shared" si="132"/>
        <v>29.030086402166187</v>
      </c>
      <c r="P427" s="48">
        <f t="shared" si="133"/>
        <v>27.620053634060969</v>
      </c>
      <c r="Q427" t="s">
        <v>66</v>
      </c>
      <c r="R427" t="s">
        <v>126</v>
      </c>
      <c r="S427" t="s">
        <v>519</v>
      </c>
      <c r="T427" s="50">
        <v>100</v>
      </c>
      <c r="U427" s="50">
        <f t="shared" si="134"/>
        <v>55.156950672645742</v>
      </c>
      <c r="V427" s="50">
        <f t="shared" si="135"/>
        <v>69.969969969969966</v>
      </c>
      <c r="W427" s="50">
        <f t="shared" si="136"/>
        <v>71.428571428571431</v>
      </c>
      <c r="X427" s="50">
        <f t="shared" si="137"/>
        <v>58.601458601458603</v>
      </c>
      <c r="Y427" s="50">
        <f t="shared" si="138"/>
        <v>73.414477898782835</v>
      </c>
      <c r="Z427" s="50">
        <f t="shared" si="139"/>
        <v>74.873079357384299</v>
      </c>
      <c r="AA427" s="50">
        <f t="shared" si="140"/>
        <v>-3.4445079288128611</v>
      </c>
      <c r="AB427" s="50">
        <f t="shared" si="141"/>
        <v>-3.4445079288128682</v>
      </c>
      <c r="AC427" s="50">
        <f t="shared" si="142"/>
        <v>-3.4445079288128682</v>
      </c>
      <c r="AF427">
        <v>1.95</v>
      </c>
      <c r="AG427">
        <v>1.92</v>
      </c>
      <c r="AH427" s="66"/>
      <c r="AJ427" t="s">
        <v>452</v>
      </c>
    </row>
    <row r="428" spans="1:36" ht="15" x14ac:dyDescent="0.25">
      <c r="A428">
        <v>2.82</v>
      </c>
      <c r="B428">
        <v>3.5</v>
      </c>
      <c r="C428">
        <v>2.5099999999999998</v>
      </c>
      <c r="D428" s="43">
        <f t="shared" si="118"/>
        <v>3.8730589294291962E-2</v>
      </c>
      <c r="E428" s="44">
        <f>IF(OR($A428="",$B428="",$C428=""),"",A428*'MPTO_working_3-way'!$I427)</f>
        <v>2.929220261809903</v>
      </c>
      <c r="F428" s="45">
        <f>IF(OR($A428="",$B428="",$C428=""),"",B428*'MPTO_working_3-way'!$I427)</f>
        <v>3.635557062530022</v>
      </c>
      <c r="G428" s="46">
        <f>IF(OR($A428="",$B428="",$C428=""),"",C428*'MPTO_working_3-way'!$I427)</f>
        <v>2.6072137791286725</v>
      </c>
      <c r="H428" s="44">
        <f>IF(OR($A428="",$B428="",$C428=""),"",'MPTO_working_3-way'!E427)</f>
        <v>2.9265460416215467</v>
      </c>
      <c r="I428" s="45">
        <f>IF(OR($A428="",$B428="",$C428=""),"",'MPTO_working_3-way'!F427)</f>
        <v>3.6656342015575758</v>
      </c>
      <c r="J428" s="46">
        <f>IF(OR($A428="",$B428="",$C428=""),"",'MPTO_working_3-way'!G427)</f>
        <v>2.5940594404984205</v>
      </c>
      <c r="K428" s="44">
        <f>IF(OR($A428="",$B428="",$C428=""),"",'OddsRatio_working_3-way'!H427)</f>
        <v>2.9288769285265248</v>
      </c>
      <c r="L428" s="45">
        <f>IF(OR($A428="",$B428="",$C428=""),"",'OddsRatio_working_3-way'!I427)</f>
        <v>3.6495562205034684</v>
      </c>
      <c r="M428" s="46">
        <f>IF(OR($A428="",$B428="",$C428=""),"",'OddsRatio_working_3-way'!J427)</f>
        <v>2.6003319571840953</v>
      </c>
      <c r="N428" s="47">
        <f t="shared" si="131"/>
        <v>34.138777921129126</v>
      </c>
      <c r="O428" s="48">
        <f t="shared" si="132"/>
        <v>27.506101067881179</v>
      </c>
      <c r="P428" s="48">
        <f t="shared" si="133"/>
        <v>38.355121010989699</v>
      </c>
      <c r="Q428" t="s">
        <v>254</v>
      </c>
      <c r="R428" t="s">
        <v>393</v>
      </c>
      <c r="S428" t="s">
        <v>520</v>
      </c>
      <c r="T428" s="50">
        <v>100</v>
      </c>
      <c r="U428" s="50">
        <f t="shared" si="134"/>
        <v>64.539007092198588</v>
      </c>
      <c r="V428" s="50">
        <f t="shared" si="135"/>
        <v>71.428571428571431</v>
      </c>
      <c r="W428" s="50">
        <f t="shared" si="136"/>
        <v>60.15936254980079</v>
      </c>
      <c r="X428" s="50">
        <f t="shared" si="137"/>
        <v>68.412066021627766</v>
      </c>
      <c r="Y428" s="50">
        <f t="shared" si="138"/>
        <v>75.301630358000622</v>
      </c>
      <c r="Z428" s="50">
        <f t="shared" si="139"/>
        <v>64.032421479229981</v>
      </c>
      <c r="AA428" s="50">
        <f t="shared" si="140"/>
        <v>-3.8730589294291775</v>
      </c>
      <c r="AB428" s="50">
        <f t="shared" si="141"/>
        <v>-3.8730589294291917</v>
      </c>
      <c r="AC428" s="50">
        <f t="shared" si="142"/>
        <v>-3.8730589294291917</v>
      </c>
      <c r="AF428">
        <v>1.66</v>
      </c>
      <c r="AG428">
        <v>2.2599999999999998</v>
      </c>
      <c r="AH428" s="66"/>
      <c r="AJ428" t="s">
        <v>448</v>
      </c>
    </row>
    <row r="429" spans="1:36" ht="15" x14ac:dyDescent="0.25">
      <c r="A429">
        <v>2.5299999999999998</v>
      </c>
      <c r="B429">
        <v>3.54</v>
      </c>
      <c r="C429">
        <v>2.78</v>
      </c>
      <c r="D429" s="43">
        <f t="shared" si="118"/>
        <v>3.7455022918089442E-2</v>
      </c>
      <c r="E429" s="44">
        <f>IF(OR($A429="",$B429="",$C429=""),"",A429*'MPTO_working_3-way'!$I428)</f>
        <v>2.624761207982766</v>
      </c>
      <c r="F429" s="45">
        <f>IF(OR($A429="",$B429="",$C429=""),"",B429*'MPTO_working_3-way'!$I428)</f>
        <v>3.6725907811300367</v>
      </c>
      <c r="G429" s="46">
        <f>IF(OR($A429="",$B429="",$C429=""),"",C429*'MPTO_working_3-way'!$I428)</f>
        <v>2.8841249637122885</v>
      </c>
      <c r="H429" s="44">
        <f>IF(OR($A429="",$B429="",$C429=""),"",'MPTO_working_3-way'!E428)</f>
        <v>2.6125219107135536</v>
      </c>
      <c r="I429" s="45">
        <f>IF(OR($A429="",$B429="",$C429=""),"",'MPTO_working_3-way'!F428)</f>
        <v>3.7036917961034206</v>
      </c>
      <c r="J429" s="46">
        <f>IF(OR($A429="",$B429="",$C429=""),"",'MPTO_working_3-way'!G428)</f>
        <v>2.8799585256590481</v>
      </c>
      <c r="K429" s="44">
        <f>IF(OR($A429="",$B429="",$C429=""),"",'OddsRatio_working_3-way'!H428)</f>
        <v>2.6184819748525694</v>
      </c>
      <c r="L429" s="45">
        <f>IF(OR($A429="",$B429="",$C429=""),"",'OddsRatio_working_3-way'!I428)</f>
        <v>3.6868916445264879</v>
      </c>
      <c r="M429" s="46">
        <f>IF(OR($A429="",$B429="",$C429=""),"",'OddsRatio_working_3-way'!J428)</f>
        <v>2.8829398138807671</v>
      </c>
      <c r="N429" s="47">
        <f t="shared" si="131"/>
        <v>38.098703872895925</v>
      </c>
      <c r="O429" s="48">
        <f t="shared" si="132"/>
        <v>27.228734688821099</v>
      </c>
      <c r="P429" s="48">
        <f t="shared" si="133"/>
        <v>34.672561438282983</v>
      </c>
      <c r="Q429" t="s">
        <v>255</v>
      </c>
      <c r="R429" t="s">
        <v>397</v>
      </c>
      <c r="S429" t="s">
        <v>520</v>
      </c>
      <c r="T429" s="50">
        <v>100</v>
      </c>
      <c r="U429" s="50">
        <f t="shared" si="134"/>
        <v>60.474308300395251</v>
      </c>
      <c r="V429" s="50">
        <f t="shared" si="135"/>
        <v>71.751412429378533</v>
      </c>
      <c r="W429" s="50">
        <f t="shared" si="136"/>
        <v>64.02877697841727</v>
      </c>
      <c r="X429" s="50">
        <f t="shared" si="137"/>
        <v>64.219810592204212</v>
      </c>
      <c r="Y429" s="50">
        <f t="shared" si="138"/>
        <v>75.496914721187494</v>
      </c>
      <c r="Z429" s="50">
        <f t="shared" si="139"/>
        <v>67.774279270226216</v>
      </c>
      <c r="AA429" s="50">
        <f t="shared" si="140"/>
        <v>-3.7455022918089611</v>
      </c>
      <c r="AB429" s="50">
        <f t="shared" si="141"/>
        <v>-3.7455022918089611</v>
      </c>
      <c r="AC429" s="50">
        <f t="shared" si="142"/>
        <v>-3.7455022918089469</v>
      </c>
      <c r="AF429">
        <v>1.96</v>
      </c>
      <c r="AG429">
        <v>1.89</v>
      </c>
      <c r="AH429" s="66"/>
      <c r="AJ429" t="s">
        <v>448</v>
      </c>
    </row>
    <row r="430" spans="1:36" ht="15" x14ac:dyDescent="0.25">
      <c r="A430">
        <v>3.51</v>
      </c>
      <c r="B430">
        <v>3.95</v>
      </c>
      <c r="C430">
        <v>1.99</v>
      </c>
      <c r="D430" s="43">
        <f t="shared" si="118"/>
        <v>4.0577404676380491E-2</v>
      </c>
      <c r="E430" s="44">
        <f>IF(OR($A430="",$B430="",$C430=""),"",A430*'MPTO_working_3-way'!$I429)</f>
        <v>3.6524266904140954</v>
      </c>
      <c r="F430" s="45">
        <f>IF(OR($A430="",$B430="",$C430=""),"",B430*'MPTO_working_3-way'!$I429)</f>
        <v>4.1102807484717028</v>
      </c>
      <c r="G430" s="46">
        <f>IF(OR($A430="",$B430="",$C430=""),"",C430*'MPTO_working_3-way'!$I429)</f>
        <v>2.070749035305997</v>
      </c>
      <c r="H430" s="44">
        <f>IF(OR($A430="",$B430="",$C430=""),"",'MPTO_working_3-way'!E429)</f>
        <v>3.6849448322730587</v>
      </c>
      <c r="I430" s="45">
        <f>IF(OR($A430="",$B430="",$C430=""),"",'MPTO_working_3-way'!F429)</f>
        <v>4.1729477284145249</v>
      </c>
      <c r="J430" s="46">
        <f>IF(OR($A430="",$B430="",$C430=""),"",'MPTO_working_3-way'!G429)</f>
        <v>2.0450451407578032</v>
      </c>
      <c r="K430" s="44">
        <f>IF(OR($A430="",$B430="",$C430=""),"",'OddsRatio_working_3-way'!H429)</f>
        <v>3.6751065425844573</v>
      </c>
      <c r="L430" s="45">
        <f>IF(OR($A430="",$B430="",$C430=""),"",'OddsRatio_working_3-way'!I429)</f>
        <v>4.1440495221610174</v>
      </c>
      <c r="M430" s="46">
        <f>IF(OR($A430="",$B430="",$C430=""),"",'OddsRatio_working_3-way'!J429)</f>
        <v>2.0551217040472562</v>
      </c>
      <c r="N430" s="47">
        <f t="shared" si="131"/>
        <v>27.379057398319052</v>
      </c>
      <c r="O430" s="48">
        <f t="shared" si="132"/>
        <v>24.329238346354394</v>
      </c>
      <c r="P430" s="48">
        <f t="shared" si="133"/>
        <v>48.291704255326565</v>
      </c>
      <c r="Q430" t="s">
        <v>239</v>
      </c>
      <c r="R430" t="s">
        <v>259</v>
      </c>
      <c r="S430" t="s">
        <v>520</v>
      </c>
      <c r="T430" s="50">
        <v>100</v>
      </c>
      <c r="U430" s="50">
        <f t="shared" si="134"/>
        <v>71.509971509971507</v>
      </c>
      <c r="V430" s="50">
        <f t="shared" si="135"/>
        <v>74.683544303797461</v>
      </c>
      <c r="W430" s="50">
        <f t="shared" si="136"/>
        <v>49.748743718592962</v>
      </c>
      <c r="X430" s="50">
        <f t="shared" si="137"/>
        <v>75.567711977609562</v>
      </c>
      <c r="Y430" s="50">
        <f t="shared" si="138"/>
        <v>78.741284771435517</v>
      </c>
      <c r="Z430" s="50">
        <f t="shared" si="139"/>
        <v>53.806484186231017</v>
      </c>
      <c r="AA430" s="50">
        <f t="shared" si="140"/>
        <v>-4.0577404676380553</v>
      </c>
      <c r="AB430" s="50">
        <f t="shared" si="141"/>
        <v>-4.0577404676380553</v>
      </c>
      <c r="AC430" s="50">
        <f t="shared" si="142"/>
        <v>-4.0577404676380553</v>
      </c>
      <c r="AF430">
        <v>1.6</v>
      </c>
      <c r="AG430">
        <v>2.38</v>
      </c>
      <c r="AH430" s="66"/>
      <c r="AJ430" t="s">
        <v>448</v>
      </c>
    </row>
    <row r="431" spans="1:36" s="50" customFormat="1" ht="15" x14ac:dyDescent="0.25">
      <c r="A431">
        <v>4.1100000000000003</v>
      </c>
      <c r="B431">
        <v>4.43</v>
      </c>
      <c r="C431">
        <v>1.8</v>
      </c>
      <c r="D431" s="43">
        <f t="shared" si="118"/>
        <v>2.4598192300158139E-2</v>
      </c>
      <c r="E431" s="44">
        <f>IF(OR($A431="",$B431="",$C431=""),"",A431*'MPTO_working_3-way'!$I430)</f>
        <v>4.2110985703536503</v>
      </c>
      <c r="F431" s="45">
        <f>IF(OR($A431="",$B431="",$C431=""),"",B431*'MPTO_working_3-way'!$I430)</f>
        <v>4.5389699918897</v>
      </c>
      <c r="G431" s="46">
        <f>IF(OR($A431="",$B431="",$C431=""),"",C431*'MPTO_working_3-way'!$I430)</f>
        <v>1.8442767461402847</v>
      </c>
      <c r="H431" s="44">
        <f>IF(OR($A431="",$B431="",$C431=""),"",'MPTO_working_3-way'!E430)</f>
        <v>4.2533353752232248</v>
      </c>
      <c r="I431" s="45">
        <f>IF(OR($A431="",$B431="",$C431=""),"",'MPTO_working_3-way'!F430)</f>
        <v>4.5969775348983353</v>
      </c>
      <c r="J431" s="46">
        <f>IF(OR($A431="",$B431="",$C431=""),"",'MPTO_working_3-way'!G430)</f>
        <v>1.8269640071845155</v>
      </c>
      <c r="K431" s="44">
        <f>IF(OR($A431="",$B431="",$C431=""),"",'OddsRatio_working_3-way'!H430)</f>
        <v>4.2396136014308521</v>
      </c>
      <c r="L431" s="45">
        <f>IF(OR($A431="",$B431="",$C431=""),"",'OddsRatio_working_3-way'!I430)</f>
        <v>4.5729500491665025</v>
      </c>
      <c r="M431" s="46">
        <f>IF(OR($A431="",$B431="",$C431=""),"",'OddsRatio_working_3-way'!J430)</f>
        <v>1.8333411193391258</v>
      </c>
      <c r="N431" s="47">
        <f t="shared" si="131"/>
        <v>23.746772565241081</v>
      </c>
      <c r="O431" s="48">
        <f t="shared" si="132"/>
        <v>22.031430077458435</v>
      </c>
      <c r="P431" s="48">
        <f t="shared" si="133"/>
        <v>54.221797357300474</v>
      </c>
      <c r="Q431" t="s">
        <v>263</v>
      </c>
      <c r="R431" t="s">
        <v>225</v>
      </c>
      <c r="S431" t="s">
        <v>520</v>
      </c>
      <c r="T431" s="50">
        <v>100</v>
      </c>
      <c r="U431" s="50">
        <f t="shared" si="134"/>
        <v>75.669099756691011</v>
      </c>
      <c r="V431" s="50">
        <f t="shared" si="135"/>
        <v>77.426636568848764</v>
      </c>
      <c r="W431" s="50">
        <f t="shared" si="136"/>
        <v>44.444444444444443</v>
      </c>
      <c r="X431" s="50">
        <f t="shared" si="137"/>
        <v>78.128918986706793</v>
      </c>
      <c r="Y431" s="50">
        <f t="shared" si="138"/>
        <v>79.886455798864546</v>
      </c>
      <c r="Z431" s="50">
        <f t="shared" si="139"/>
        <v>46.904263674460246</v>
      </c>
      <c r="AA431" s="50">
        <f t="shared" si="140"/>
        <v>-2.459819230015782</v>
      </c>
      <c r="AB431" s="50">
        <f t="shared" si="141"/>
        <v>-2.459819230015782</v>
      </c>
      <c r="AC431" s="50">
        <f t="shared" si="142"/>
        <v>-2.4598192300158033</v>
      </c>
      <c r="AD431" s="51"/>
      <c r="AE431" s="51"/>
      <c r="AF431">
        <v>1.33</v>
      </c>
      <c r="AG431">
        <v>3.53</v>
      </c>
      <c r="AH431" s="66"/>
      <c r="AI431" s="51"/>
      <c r="AJ431" t="s">
        <v>230</v>
      </c>
    </row>
    <row r="432" spans="1:36" ht="15" x14ac:dyDescent="0.25">
      <c r="A432">
        <v>3.58</v>
      </c>
      <c r="B432">
        <v>3.7</v>
      </c>
      <c r="C432">
        <v>2.12</v>
      </c>
      <c r="D432" s="43">
        <f t="shared" si="118"/>
        <v>2.1297992416364764E-2</v>
      </c>
      <c r="E432" s="44">
        <f>IF(OR($A432="",$B432="",$C432=""),"",A432*'MPTO_working_3-way'!$I431)</f>
        <v>3.6562468128505858</v>
      </c>
      <c r="F432" s="45">
        <f>IF(OR($A432="",$B432="",$C432=""),"",B432*'MPTO_working_3-way'!$I431)</f>
        <v>3.7788025719405498</v>
      </c>
      <c r="G432" s="46">
        <f>IF(OR($A432="",$B432="",$C432=""),"",C432*'MPTO_working_3-way'!$I431)</f>
        <v>2.1651517439226935</v>
      </c>
      <c r="H432" s="44">
        <f>IF(OR($A432="",$B432="",$C432=""),"",'MPTO_working_3-way'!E431)</f>
        <v>3.6733606814709385</v>
      </c>
      <c r="I432" s="45">
        <f>IF(OR($A432="",$B432="",$C432=""),"",'MPTO_working_3-way'!F431)</f>
        <v>3.7998116434648939</v>
      </c>
      <c r="J432" s="46">
        <f>IF(OR($A432="",$B432="",$C432=""),"",'MPTO_working_3-way'!G431)</f>
        <v>2.1523947928355498</v>
      </c>
      <c r="K432" s="44">
        <f>IF(OR($A432="",$B432="",$C432=""),"",'OddsRatio_working_3-way'!H431)</f>
        <v>3.6666833331933351</v>
      </c>
      <c r="L432" s="45">
        <f>IF(OR($A432="",$B432="",$C432=""),"",'OddsRatio_working_3-way'!I431)</f>
        <v>3.7907151161325592</v>
      </c>
      <c r="M432" s="46">
        <f>IF(OR($A432="",$B432="",$C432=""),"",'OddsRatio_working_3-way'!J431)</f>
        <v>2.1576299740994322</v>
      </c>
      <c r="N432" s="47">
        <f t="shared" si="131"/>
        <v>27.350451191787894</v>
      </c>
      <c r="O432" s="48">
        <f t="shared" si="132"/>
        <v>26.463409531513694</v>
      </c>
      <c r="P432" s="48">
        <f t="shared" si="133"/>
        <v>46.186139276698427</v>
      </c>
      <c r="Q432" t="s">
        <v>398</v>
      </c>
      <c r="R432" t="s">
        <v>240</v>
      </c>
      <c r="S432" t="s">
        <v>520</v>
      </c>
      <c r="T432" s="50">
        <v>100</v>
      </c>
      <c r="U432" s="50">
        <f t="shared" si="134"/>
        <v>72.067039106145245</v>
      </c>
      <c r="V432" s="50">
        <f t="shared" si="135"/>
        <v>72.972972972972968</v>
      </c>
      <c r="W432" s="50">
        <f t="shared" si="136"/>
        <v>52.830188679245275</v>
      </c>
      <c r="X432" s="50">
        <f t="shared" si="137"/>
        <v>74.196838347781735</v>
      </c>
      <c r="Y432" s="50">
        <f t="shared" si="138"/>
        <v>75.102772214609459</v>
      </c>
      <c r="Z432" s="50">
        <f t="shared" si="139"/>
        <v>54.959987920881773</v>
      </c>
      <c r="AA432" s="50">
        <f t="shared" si="140"/>
        <v>-2.1297992416364906</v>
      </c>
      <c r="AB432" s="50">
        <f t="shared" si="141"/>
        <v>-2.1297992416364906</v>
      </c>
      <c r="AC432" s="50">
        <f t="shared" si="142"/>
        <v>-2.1297992416364977</v>
      </c>
      <c r="AF432">
        <v>1.79</v>
      </c>
      <c r="AG432">
        <v>2.12</v>
      </c>
      <c r="AH432" s="66"/>
      <c r="AJ432" t="s">
        <v>230</v>
      </c>
    </row>
    <row r="433" spans="1:36" ht="15" x14ac:dyDescent="0.25">
      <c r="A433">
        <v>2.52</v>
      </c>
      <c r="B433">
        <v>3.23</v>
      </c>
      <c r="C433">
        <v>3.17</v>
      </c>
      <c r="D433" s="43">
        <f t="shared" si="118"/>
        <v>2.1880333294422405E-2</v>
      </c>
      <c r="E433" s="44">
        <f>IF(OR($A433="",$B433="",$C433=""),"",A433*'MPTO_working_3-way'!$I432)</f>
        <v>2.5751384399019446</v>
      </c>
      <c r="F433" s="45">
        <f>IF(OR($A433="",$B433="",$C433=""),"",B433*'MPTO_working_3-way'!$I432)</f>
        <v>3.3006734765409842</v>
      </c>
      <c r="G433" s="46">
        <f>IF(OR($A433="",$B433="",$C433=""),"",C433*'MPTO_working_3-way'!$I432)</f>
        <v>3.2393606565433188</v>
      </c>
      <c r="H433" s="44">
        <f>IF(OR($A433="",$B433="",$C433=""),"",'MPTO_working_3-way'!E432)</f>
        <v>2.567183497667807</v>
      </c>
      <c r="I433" s="45">
        <f>IF(OR($A433="",$B433="",$C433=""),"",'MPTO_working_3-way'!F432)</f>
        <v>3.3079275807593569</v>
      </c>
      <c r="J433" s="46">
        <f>IF(OR($A433="",$B433="",$C433=""),"",'MPTO_working_3-way'!G432)</f>
        <v>3.2450257044536164</v>
      </c>
      <c r="K433" s="44">
        <f>IF(OR($A433="",$B433="",$C433=""),"",'OddsRatio_working_3-way'!H432)</f>
        <v>2.5708017135318513</v>
      </c>
      <c r="L433" s="45">
        <f>IF(OR($A433="",$B433="",$C433=""),"",'OddsRatio_working_3-way'!I432)</f>
        <v>3.3045314613000181</v>
      </c>
      <c r="M433" s="46">
        <f>IF(OR($A433="",$B433="",$C433=""),"",'OddsRatio_working_3-way'!J432)</f>
        <v>3.2425261305027089</v>
      </c>
      <c r="N433" s="47">
        <f t="shared" si="131"/>
        <v>38.832863682392073</v>
      </c>
      <c r="O433" s="48">
        <f t="shared" si="132"/>
        <v>30.296847207315182</v>
      </c>
      <c r="P433" s="48">
        <f t="shared" si="133"/>
        <v>30.870289110292752</v>
      </c>
      <c r="Q433" t="s">
        <v>401</v>
      </c>
      <c r="R433" t="s">
        <v>265</v>
      </c>
      <c r="S433" t="s">
        <v>520</v>
      </c>
      <c r="T433" s="50">
        <v>100</v>
      </c>
      <c r="U433" s="50">
        <f t="shared" si="134"/>
        <v>60.317460317460316</v>
      </c>
      <c r="V433" s="50">
        <f t="shared" si="135"/>
        <v>69.040247678018574</v>
      </c>
      <c r="W433" s="50">
        <f t="shared" si="136"/>
        <v>68.454258675078862</v>
      </c>
      <c r="X433" s="50">
        <f t="shared" si="137"/>
        <v>62.505493646902565</v>
      </c>
      <c r="Y433" s="50">
        <f t="shared" si="138"/>
        <v>71.228281007460808</v>
      </c>
      <c r="Z433" s="50">
        <f t="shared" si="139"/>
        <v>70.642292004521096</v>
      </c>
      <c r="AA433" s="50">
        <f t="shared" si="140"/>
        <v>-2.1880333294422485</v>
      </c>
      <c r="AB433" s="50">
        <f t="shared" si="141"/>
        <v>-2.1880333294422343</v>
      </c>
      <c r="AC433" s="50">
        <f t="shared" si="142"/>
        <v>-2.1880333294422343</v>
      </c>
      <c r="AF433">
        <v>2.1800000000000002</v>
      </c>
      <c r="AG433">
        <v>1.76</v>
      </c>
      <c r="AH433" s="66"/>
      <c r="AJ433" t="s">
        <v>230</v>
      </c>
    </row>
    <row r="434" spans="1:36" ht="15" x14ac:dyDescent="0.25">
      <c r="A434">
        <v>1.68</v>
      </c>
      <c r="B434">
        <v>4.04</v>
      </c>
      <c r="C434">
        <v>5.51</v>
      </c>
      <c r="D434" s="43">
        <f t="shared" si="118"/>
        <v>2.4251050980130362E-2</v>
      </c>
      <c r="E434" s="44">
        <f>IF(OR($A434="",$B434="",$C434=""),"",A434*'MPTO_working_3-way'!$I433)</f>
        <v>1.7207417656466188</v>
      </c>
      <c r="F434" s="45">
        <f>IF(OR($A434="",$B434="",$C434=""),"",B434*'MPTO_working_3-way'!$I433)</f>
        <v>4.1379742459597271</v>
      </c>
      <c r="G434" s="46">
        <f>IF(OR($A434="",$B434="",$C434=""),"",C434*'MPTO_working_3-way'!$I433)</f>
        <v>5.6436232909005177</v>
      </c>
      <c r="H434" s="44">
        <f>IF(OR($A434="",$B434="",$C434=""),"",'MPTO_working_3-way'!E433)</f>
        <v>1.7031295009985081</v>
      </c>
      <c r="I434" s="45">
        <f>IF(OR($A434="",$B434="",$C434=""),"",'MPTO_working_3-way'!F433)</f>
        <v>4.1763929844958234</v>
      </c>
      <c r="J434" s="46">
        <f>IF(OR($A434="",$B434="",$C434=""),"",'MPTO_working_3-way'!G433)</f>
        <v>5.7668623762970661</v>
      </c>
      <c r="K434" s="44">
        <f>IF(OR($A434="",$B434="",$C434=""),"",'OddsRatio_working_3-way'!H433)</f>
        <v>1.7094141173979074</v>
      </c>
      <c r="L434" s="45">
        <f>IF(OR($A434="",$B434="",$C434=""),"",'OddsRatio_working_3-way'!I433)</f>
        <v>4.1714984071906445</v>
      </c>
      <c r="M434" s="46">
        <f>IF(OR($A434="",$B434="",$C434=""),"",'OddsRatio_working_3-way'!J433)</f>
        <v>5.7050848080361201</v>
      </c>
      <c r="N434" s="47">
        <f t="shared" si="131"/>
        <v>58.114472488800253</v>
      </c>
      <c r="O434" s="48">
        <f t="shared" si="132"/>
        <v>24.166414302273367</v>
      </c>
      <c r="P434" s="48">
        <f t="shared" si="133"/>
        <v>17.719113208926395</v>
      </c>
      <c r="Q434" t="s">
        <v>266</v>
      </c>
      <c r="R434" t="s">
        <v>241</v>
      </c>
      <c r="S434" t="s">
        <v>520</v>
      </c>
      <c r="T434" s="50">
        <v>100</v>
      </c>
      <c r="U434" s="50">
        <f t="shared" si="134"/>
        <v>40.476190476190474</v>
      </c>
      <c r="V434" s="50">
        <f t="shared" si="135"/>
        <v>75.247524752475243</v>
      </c>
      <c r="W434" s="50">
        <f t="shared" si="136"/>
        <v>81.851179673321241</v>
      </c>
      <c r="X434" s="50">
        <f t="shared" si="137"/>
        <v>42.901295574203516</v>
      </c>
      <c r="Y434" s="50">
        <f t="shared" si="138"/>
        <v>77.672629850488278</v>
      </c>
      <c r="Z434" s="50">
        <f t="shared" si="139"/>
        <v>84.276284771334275</v>
      </c>
      <c r="AA434" s="50">
        <f t="shared" si="140"/>
        <v>-2.4251050980130415</v>
      </c>
      <c r="AB434" s="50">
        <f t="shared" si="141"/>
        <v>-2.4251050980130344</v>
      </c>
      <c r="AC434" s="50">
        <f t="shared" si="142"/>
        <v>-2.4251050980130344</v>
      </c>
      <c r="AF434">
        <v>1.65</v>
      </c>
      <c r="AG434">
        <v>2.36</v>
      </c>
      <c r="AH434" s="66"/>
      <c r="AJ434" t="s">
        <v>230</v>
      </c>
    </row>
    <row r="435" spans="1:36" ht="15" x14ac:dyDescent="0.25">
      <c r="A435">
        <v>9.94</v>
      </c>
      <c r="B435">
        <v>5.61</v>
      </c>
      <c r="C435">
        <v>1.34</v>
      </c>
      <c r="D435" s="43">
        <f t="shared" si="118"/>
        <v>2.5125397876390121E-2</v>
      </c>
      <c r="E435" s="44">
        <f>IF(OR($A435="",$B435="",$C435=""),"",A435*'MPTO_working_3-way'!$I434)</f>
        <v>10.189746454891317</v>
      </c>
      <c r="F435" s="45">
        <f>IF(OR($A435="",$B435="",$C435=""),"",B435*'MPTO_working_3-way'!$I434)</f>
        <v>5.7509534820865493</v>
      </c>
      <c r="G435" s="46">
        <f>IF(OR($A435="",$B435="",$C435=""),"",C435*'MPTO_working_3-way'!$I434)</f>
        <v>1.3736680331543629</v>
      </c>
      <c r="H435" s="44">
        <f>IF(OR($A435="",$B435="",$C435=""),"",'MPTO_working_3-way'!E434)</f>
        <v>10.842636691818754</v>
      </c>
      <c r="I435" s="45">
        <f>IF(OR($A435="",$B435="",$C435=""),"",'MPTO_working_3-way'!F434)</f>
        <v>5.8865778834136044</v>
      </c>
      <c r="J435" s="46">
        <f>IF(OR($A435="",$B435="",$C435=""),"",'MPTO_working_3-way'!G434)</f>
        <v>1.3552090746858727</v>
      </c>
      <c r="K435" s="44">
        <f>IF(OR($A435="",$B435="",$C435=""),"",'OddsRatio_working_3-way'!H434)</f>
        <v>10.485562874420459</v>
      </c>
      <c r="L435" s="45">
        <f>IF(OR($A435="",$B435="",$C435=""),"",'OddsRatio_working_3-way'!I434)</f>
        <v>5.8913249274136827</v>
      </c>
      <c r="M435" s="46">
        <f>IF(OR($A435="",$B435="",$C435=""),"",'OddsRatio_working_3-way'!J434)</f>
        <v>1.3607484762083843</v>
      </c>
      <c r="N435" s="47">
        <f t="shared" si="131"/>
        <v>9.8137868731755997</v>
      </c>
      <c r="O435" s="48">
        <f t="shared" si="132"/>
        <v>17.388420948193481</v>
      </c>
      <c r="P435" s="48">
        <f t="shared" si="133"/>
        <v>72.797792178630914</v>
      </c>
      <c r="Q435" t="s">
        <v>268</v>
      </c>
      <c r="R435" t="s">
        <v>261</v>
      </c>
      <c r="S435" t="s">
        <v>520</v>
      </c>
      <c r="T435" s="50">
        <v>100</v>
      </c>
      <c r="U435" s="50">
        <f t="shared" si="134"/>
        <v>89.939637826961771</v>
      </c>
      <c r="V435" s="50">
        <f t="shared" si="135"/>
        <v>82.174688057040996</v>
      </c>
      <c r="W435" s="50">
        <f t="shared" si="136"/>
        <v>25.373134328358205</v>
      </c>
      <c r="X435" s="50">
        <f t="shared" si="137"/>
        <v>92.452177614600785</v>
      </c>
      <c r="Y435" s="50">
        <f t="shared" si="138"/>
        <v>84.68722784468001</v>
      </c>
      <c r="Z435" s="50">
        <f t="shared" si="139"/>
        <v>27.885674115997233</v>
      </c>
      <c r="AA435" s="50">
        <f t="shared" si="140"/>
        <v>-2.5125397876390139</v>
      </c>
      <c r="AB435" s="50">
        <f t="shared" si="141"/>
        <v>-2.5125397876390139</v>
      </c>
      <c r="AC435" s="50">
        <f t="shared" si="142"/>
        <v>-2.5125397876390281</v>
      </c>
      <c r="AF435">
        <v>1.48</v>
      </c>
      <c r="AG435">
        <v>2.8</v>
      </c>
      <c r="AH435" s="66"/>
      <c r="AJ435" t="s">
        <v>230</v>
      </c>
    </row>
    <row r="436" spans="1:36" ht="15" x14ac:dyDescent="0.25">
      <c r="A436">
        <v>3.99</v>
      </c>
      <c r="B436">
        <v>3.31</v>
      </c>
      <c r="C436">
        <v>2.1</v>
      </c>
      <c r="D436" s="43">
        <f t="shared" si="118"/>
        <v>2.8931846231893932E-2</v>
      </c>
      <c r="E436" s="44">
        <f>IF(OR($A436="",$B436="",$C436=""),"",A436*'MPTO_working_3-way'!$I435)</f>
        <v>4.1054380664652568</v>
      </c>
      <c r="F436" s="45">
        <f>IF(OR($A436="",$B436="",$C436=""),"",B436*'MPTO_working_3-way'!$I435)</f>
        <v>3.4057644110275689</v>
      </c>
      <c r="G436" s="46">
        <f>IF(OR($A436="",$B436="",$C436=""),"",C436*'MPTO_working_3-way'!$I435)</f>
        <v>2.1607568770869774</v>
      </c>
      <c r="H436" s="44">
        <f>IF(OR($A436="",$B436="",$C436=""),"",'MPTO_working_3-way'!E435)</f>
        <v>4.1496768923009251</v>
      </c>
      <c r="I436" s="45">
        <f>IF(OR($A436="",$B436="",$C436=""),"",'MPTO_working_3-way'!F435)</f>
        <v>3.4191441072152848</v>
      </c>
      <c r="J436" s="46">
        <f>IF(OR($A436="",$B436="",$C436=""),"",'MPTO_working_3-way'!G435)</f>
        <v>2.1434089445980233</v>
      </c>
      <c r="K436" s="44">
        <f>IF(OR($A436="",$B436="",$C436=""),"",'OddsRatio_working_3-way'!H435)</f>
        <v>4.1274389564861256</v>
      </c>
      <c r="L436" s="45">
        <f>IF(OR($A436="",$B436="",$C436=""),"",'OddsRatio_working_3-way'!I435)</f>
        <v>3.4161819362819235</v>
      </c>
      <c r="M436" s="46">
        <f>IF(OR($A436="",$B436="",$C436=""),"",'OddsRatio_working_3-way'!J435)</f>
        <v>2.1505628268009152</v>
      </c>
      <c r="N436" s="47">
        <f t="shared" si="131"/>
        <v>24.35793656634042</v>
      </c>
      <c r="O436" s="48">
        <f t="shared" si="132"/>
        <v>29.361983957612775</v>
      </c>
      <c r="P436" s="48">
        <f t="shared" si="133"/>
        <v>46.280079476046801</v>
      </c>
      <c r="Q436" t="s">
        <v>233</v>
      </c>
      <c r="R436" t="s">
        <v>229</v>
      </c>
      <c r="S436" t="s">
        <v>520</v>
      </c>
      <c r="T436" s="50">
        <v>100</v>
      </c>
      <c r="U436" s="50">
        <f t="shared" si="134"/>
        <v>74.937343358395992</v>
      </c>
      <c r="V436" s="50">
        <f t="shared" si="135"/>
        <v>69.78851963746223</v>
      </c>
      <c r="W436" s="50">
        <f t="shared" si="136"/>
        <v>52.38095238095238</v>
      </c>
      <c r="X436" s="50">
        <f t="shared" si="137"/>
        <v>77.830527981585391</v>
      </c>
      <c r="Y436" s="50">
        <f t="shared" si="138"/>
        <v>72.681704260651628</v>
      </c>
      <c r="Z436" s="50">
        <f t="shared" si="139"/>
        <v>55.274137004141764</v>
      </c>
      <c r="AA436" s="50">
        <f t="shared" si="140"/>
        <v>-2.8931846231893985</v>
      </c>
      <c r="AB436" s="50">
        <f t="shared" si="141"/>
        <v>-2.8931846231893985</v>
      </c>
      <c r="AC436" s="50">
        <f t="shared" si="142"/>
        <v>-2.8931846231893843</v>
      </c>
      <c r="AF436">
        <v>2.04</v>
      </c>
      <c r="AG436">
        <v>1.85</v>
      </c>
      <c r="AH436" s="66"/>
      <c r="AJ436" t="s">
        <v>231</v>
      </c>
    </row>
    <row r="437" spans="1:36" ht="15" x14ac:dyDescent="0.25">
      <c r="A437">
        <v>1.74</v>
      </c>
      <c r="B437">
        <v>4</v>
      </c>
      <c r="C437">
        <v>4.9000000000000004</v>
      </c>
      <c r="D437" s="43">
        <f t="shared" si="118"/>
        <v>2.8794276331222113E-2</v>
      </c>
      <c r="E437" s="44">
        <f>IF(OR($A437="",$B437="",$C437=""),"",A437*'MPTO_working_3-way'!$I436)</f>
        <v>1.7901020408163264</v>
      </c>
      <c r="F437" s="45">
        <f>IF(OR($A437="",$B437="",$C437=""),"",B437*'MPTO_working_3-way'!$I436)</f>
        <v>4.1151771053248885</v>
      </c>
      <c r="G437" s="46">
        <f>IF(OR($A437="",$B437="",$C437=""),"",C437*'MPTO_working_3-way'!$I436)</f>
        <v>5.0410919540229884</v>
      </c>
      <c r="H437" s="44">
        <f>IF(OR($A437="",$B437="",$C437=""),"",'MPTO_working_3-way'!E436)</f>
        <v>1.7695527344425612</v>
      </c>
      <c r="I437" s="45">
        <f>IF(OR($A437="",$B437="",$C437=""),"",'MPTO_working_3-way'!F436)</f>
        <v>4.1597007643519266</v>
      </c>
      <c r="J437" s="46">
        <f>IF(OR($A437="",$B437="",$C437=""),"",'MPTO_working_3-way'!G436)</f>
        <v>5.1418232988240025</v>
      </c>
      <c r="K437" s="44">
        <f>IF(OR($A437="",$B437="",$C437=""),"",'OddsRatio_working_3-way'!H436)</f>
        <v>1.7769747199426431</v>
      </c>
      <c r="L437" s="45">
        <f>IF(OR($A437="",$B437="",$C437=""),"",'OddsRatio_working_3-way'!I436)</f>
        <v>4.149897513280985</v>
      </c>
      <c r="M437" s="46">
        <f>IF(OR($A437="",$B437="",$C437=""),"",'OddsRatio_working_3-way'!J436)</f>
        <v>5.0948667672652812</v>
      </c>
      <c r="N437" s="47">
        <f t="shared" si="131"/>
        <v>55.862737274126438</v>
      </c>
      <c r="O437" s="48">
        <f t="shared" si="132"/>
        <v>24.300290714244998</v>
      </c>
      <c r="P437" s="48">
        <f t="shared" si="133"/>
        <v>19.836972011628571</v>
      </c>
      <c r="Q437" t="s">
        <v>272</v>
      </c>
      <c r="R437" t="s">
        <v>228</v>
      </c>
      <c r="S437" t="s">
        <v>520</v>
      </c>
      <c r="T437" s="50">
        <v>100</v>
      </c>
      <c r="U437" s="50">
        <f t="shared" si="134"/>
        <v>42.528735632183903</v>
      </c>
      <c r="V437" s="50">
        <f t="shared" si="135"/>
        <v>75</v>
      </c>
      <c r="W437" s="50">
        <f t="shared" si="136"/>
        <v>79.591836734693885</v>
      </c>
      <c r="X437" s="50">
        <f t="shared" si="137"/>
        <v>45.408163265306122</v>
      </c>
      <c r="Y437" s="50">
        <f t="shared" si="138"/>
        <v>77.879427633122205</v>
      </c>
      <c r="Z437" s="50">
        <f t="shared" si="139"/>
        <v>82.47126436781609</v>
      </c>
      <c r="AA437" s="50">
        <f t="shared" si="140"/>
        <v>-2.8794276331222193</v>
      </c>
      <c r="AB437" s="50">
        <f t="shared" si="141"/>
        <v>-2.8794276331222051</v>
      </c>
      <c r="AC437" s="50">
        <f t="shared" si="142"/>
        <v>-2.8794276331222051</v>
      </c>
      <c r="AF437">
        <v>1.68</v>
      </c>
      <c r="AG437">
        <v>2.2799999999999998</v>
      </c>
      <c r="AH437" s="66"/>
      <c r="AJ437" t="s">
        <v>231</v>
      </c>
    </row>
    <row r="438" spans="1:36" ht="15" x14ac:dyDescent="0.25">
      <c r="A438">
        <v>2.41</v>
      </c>
      <c r="B438">
        <v>3.38</v>
      </c>
      <c r="C438">
        <v>3.15</v>
      </c>
      <c r="D438" s="43">
        <f t="shared" si="118"/>
        <v>2.8256064962097538E-2</v>
      </c>
      <c r="E438" s="44">
        <f>IF(OR($A438="",$B438="",$C438=""),"",A438*'MPTO_working_3-way'!$I437)</f>
        <v>2.4780971165586552</v>
      </c>
      <c r="F438" s="45">
        <f>IF(OR($A438="",$B438="",$C438=""),"",B438*'MPTO_working_3-way'!$I437)</f>
        <v>3.4755054995718897</v>
      </c>
      <c r="G438" s="46">
        <f>IF(OR($A438="",$B438="",$C438=""),"",C438*'MPTO_working_3-way'!$I437)</f>
        <v>3.2390066046306072</v>
      </c>
      <c r="H438" s="44">
        <f>IF(OR($A438="",$B438="",$C438=""),"",'MPTO_working_3-way'!E437)</f>
        <v>2.4659752684283078</v>
      </c>
      <c r="I438" s="45">
        <f>IF(OR($A438="",$B438="",$C438=""),"",'MPTO_working_3-way'!F437)</f>
        <v>3.491141056905223</v>
      </c>
      <c r="J438" s="46">
        <f>IF(OR($A438="",$B438="",$C438=""),"",'MPTO_working_3-way'!G437)</f>
        <v>3.2463144763682412</v>
      </c>
      <c r="K438" s="44">
        <f>IF(OR($A438="",$B438="",$C438=""),"",'OddsRatio_working_3-way'!H437)</f>
        <v>2.4713601896728856</v>
      </c>
      <c r="L438" s="45">
        <f>IF(OR($A438="",$B438="",$C438=""),"",'OddsRatio_working_3-way'!I437)</f>
        <v>3.4835725187386286</v>
      </c>
      <c r="M438" s="46">
        <f>IF(OR($A438="",$B438="",$C438=""),"",'OddsRatio_working_3-way'!J437)</f>
        <v>3.2435634097848962</v>
      </c>
      <c r="N438" s="47">
        <f t="shared" si="131"/>
        <v>40.353543584631765</v>
      </c>
      <c r="O438" s="48">
        <f t="shared" si="132"/>
        <v>28.772792910935667</v>
      </c>
      <c r="P438" s="48">
        <f t="shared" si="133"/>
        <v>30.873663504432557</v>
      </c>
      <c r="Q438" t="s">
        <v>403</v>
      </c>
      <c r="R438" t="s">
        <v>276</v>
      </c>
      <c r="S438" t="s">
        <v>520</v>
      </c>
      <c r="T438" s="50">
        <v>100</v>
      </c>
      <c r="U438" s="50">
        <f t="shared" si="134"/>
        <v>58.50622406639004</v>
      </c>
      <c r="V438" s="50">
        <f t="shared" si="135"/>
        <v>70.414201183431956</v>
      </c>
      <c r="W438" s="50">
        <f t="shared" si="136"/>
        <v>68.253968253968253</v>
      </c>
      <c r="X438" s="50">
        <f t="shared" si="137"/>
        <v>61.331830562599791</v>
      </c>
      <c r="Y438" s="50">
        <f t="shared" si="138"/>
        <v>73.2398076796417</v>
      </c>
      <c r="Z438" s="50">
        <f t="shared" si="139"/>
        <v>71.079574750178011</v>
      </c>
      <c r="AA438" s="50">
        <f t="shared" si="140"/>
        <v>-2.8256064962097511</v>
      </c>
      <c r="AB438" s="50">
        <f t="shared" si="141"/>
        <v>-2.825606496209744</v>
      </c>
      <c r="AC438" s="50">
        <f t="shared" si="142"/>
        <v>-2.8256064962097582</v>
      </c>
      <c r="AF438">
        <v>1.68</v>
      </c>
      <c r="AG438">
        <v>2.27</v>
      </c>
      <c r="AH438" s="66"/>
      <c r="AJ438" t="s">
        <v>231</v>
      </c>
    </row>
    <row r="439" spans="1:36" ht="15" x14ac:dyDescent="0.25">
      <c r="A439">
        <v>5.1100000000000003</v>
      </c>
      <c r="B439">
        <v>3.88</v>
      </c>
      <c r="C439">
        <v>1.75</v>
      </c>
      <c r="D439" s="43">
        <f t="shared" si="118"/>
        <v>2.4855246434119405E-2</v>
      </c>
      <c r="E439" s="44">
        <f>IF(OR($A439="",$B439="",$C439=""),"",A439*'MPTO_working_3-way'!$I438)</f>
        <v>5.2370103092783502</v>
      </c>
      <c r="F439" s="45">
        <f>IF(OR($A439="",$B439="",$C439=""),"",B439*'MPTO_working_3-way'!$I438)</f>
        <v>3.9764383561643832</v>
      </c>
      <c r="G439" s="46">
        <f>IF(OR($A439="",$B439="",$C439=""),"",C439*'MPTO_working_3-way'!$I438)</f>
        <v>1.7934966812597088</v>
      </c>
      <c r="H439" s="44">
        <f>IF(OR($A439="",$B439="",$C439=""),"",'MPTO_working_3-way'!E438)</f>
        <v>5.3359049806229368</v>
      </c>
      <c r="I439" s="45">
        <f>IF(OR($A439="",$B439="",$C439=""),"",'MPTO_working_3-way'!F438)</f>
        <v>4.0088695980373652</v>
      </c>
      <c r="J439" s="46">
        <f>IF(OR($A439="",$B439="",$C439=""),"",'MPTO_working_3-way'!G438)</f>
        <v>1.7757463577740624</v>
      </c>
      <c r="K439" s="44">
        <f>IF(OR($A439="",$B439="",$C439=""),"",'OddsRatio_working_3-way'!H438)</f>
        <v>5.28674156032924</v>
      </c>
      <c r="L439" s="45">
        <f>IF(OR($A439="",$B439="",$C439=""),"",'OddsRatio_working_3-way'!I438)</f>
        <v>4.0038481006686633</v>
      </c>
      <c r="M439" s="46">
        <f>IF(OR($A439="",$B439="",$C439=""),"",'OddsRatio_working_3-way'!J438)</f>
        <v>1.782252109549131</v>
      </c>
      <c r="N439" s="47">
        <f t="shared" si="131"/>
        <v>19.094864072127404</v>
      </c>
      <c r="O439" s="48">
        <f t="shared" si="132"/>
        <v>25.148132837260579</v>
      </c>
      <c r="P439" s="48">
        <f t="shared" si="133"/>
        <v>55.757003090612024</v>
      </c>
      <c r="Q439" t="s">
        <v>135</v>
      </c>
      <c r="R439" t="s">
        <v>35</v>
      </c>
      <c r="S439" t="s">
        <v>520</v>
      </c>
      <c r="T439" s="50">
        <v>100</v>
      </c>
      <c r="U439" s="50">
        <f t="shared" si="134"/>
        <v>80.430528375733857</v>
      </c>
      <c r="V439" s="50">
        <f t="shared" si="135"/>
        <v>74.226804123711347</v>
      </c>
      <c r="W439" s="50">
        <f t="shared" si="136"/>
        <v>42.857142857142854</v>
      </c>
      <c r="X439" s="50">
        <f t="shared" si="137"/>
        <v>82.916053019145792</v>
      </c>
      <c r="Y439" s="50">
        <f t="shared" si="138"/>
        <v>76.712328767123282</v>
      </c>
      <c r="Z439" s="50">
        <f t="shared" si="139"/>
        <v>45.342667500554803</v>
      </c>
      <c r="AA439" s="50">
        <f t="shared" si="140"/>
        <v>-2.4855246434119351</v>
      </c>
      <c r="AB439" s="50">
        <f t="shared" si="141"/>
        <v>-2.4855246434119351</v>
      </c>
      <c r="AC439" s="50">
        <f t="shared" si="142"/>
        <v>-2.4855246434119493</v>
      </c>
      <c r="AF439">
        <v>1.93</v>
      </c>
      <c r="AG439">
        <v>1.98</v>
      </c>
      <c r="AH439" s="66"/>
      <c r="AJ439" t="s">
        <v>453</v>
      </c>
    </row>
    <row r="440" spans="1:36" ht="15" x14ac:dyDescent="0.25">
      <c r="A440">
        <v>2.06</v>
      </c>
      <c r="B440">
        <v>3.41</v>
      </c>
      <c r="C440">
        <v>4.12</v>
      </c>
      <c r="D440" s="43">
        <f t="shared" si="118"/>
        <v>2.1410471770634487E-2</v>
      </c>
      <c r="E440" s="44">
        <f>IF(OR($A440="",$B440="",$C440=""),"",A440*'MPTO_working_3-way'!$I439)</f>
        <v>2.1041055718475072</v>
      </c>
      <c r="F440" s="45">
        <f>IF(OR($A440="",$B440="",$C440=""),"",B440*'MPTO_working_3-way'!$I439)</f>
        <v>3.4830097087378635</v>
      </c>
      <c r="G440" s="46">
        <f>IF(OR($A440="",$B440="",$C440=""),"",C440*'MPTO_working_3-way'!$I439)</f>
        <v>4.2082111436950145</v>
      </c>
      <c r="H440" s="44">
        <f>IF(OR($A440="",$B440="",$C440=""),"",'MPTO_working_3-way'!E439)</f>
        <v>2.0907377276876065</v>
      </c>
      <c r="I440" s="45">
        <f>IF(OR($A440="",$B440="",$C440=""),"",'MPTO_working_3-way'!F439)</f>
        <v>3.495057715271328</v>
      </c>
      <c r="J440" s="46">
        <f>IF(OR($A440="",$B440="",$C440=""),"",'MPTO_working_3-way'!G439)</f>
        <v>4.2448132780082979</v>
      </c>
      <c r="K440" s="44">
        <f>IF(OR($A440="",$B440="",$C440=""),"",'OddsRatio_working_3-way'!H439)</f>
        <v>2.0961951410012745</v>
      </c>
      <c r="L440" s="45">
        <f>IF(OR($A440="",$B440="",$C440=""),"",'OddsRatio_working_3-way'!I439)</f>
        <v>3.4922927262387464</v>
      </c>
      <c r="M440" s="46">
        <f>IF(OR($A440="",$B440="",$C440=""),"",'OddsRatio_working_3-way'!J439)</f>
        <v>4.2265366414377139</v>
      </c>
      <c r="N440" s="47">
        <f t="shared" si="131"/>
        <v>47.52613240418119</v>
      </c>
      <c r="O440" s="48">
        <f t="shared" si="132"/>
        <v>28.710801393728229</v>
      </c>
      <c r="P440" s="48">
        <f t="shared" si="133"/>
        <v>23.763066202090595</v>
      </c>
      <c r="Q440" t="s">
        <v>73</v>
      </c>
      <c r="R440" t="s">
        <v>78</v>
      </c>
      <c r="S440" t="s">
        <v>520</v>
      </c>
      <c r="T440" s="50">
        <v>100</v>
      </c>
      <c r="U440" s="50">
        <f t="shared" si="134"/>
        <v>51.456310679611654</v>
      </c>
      <c r="V440" s="50">
        <f t="shared" si="135"/>
        <v>70.674486803519059</v>
      </c>
      <c r="W440" s="50">
        <f t="shared" si="136"/>
        <v>75.728155339805824</v>
      </c>
      <c r="X440" s="50">
        <f t="shared" si="137"/>
        <v>53.59735785667511</v>
      </c>
      <c r="Y440" s="50">
        <f t="shared" si="138"/>
        <v>72.815533980582529</v>
      </c>
      <c r="Z440" s="50">
        <f t="shared" si="139"/>
        <v>77.869202516869279</v>
      </c>
      <c r="AA440" s="50">
        <f t="shared" si="140"/>
        <v>-2.1410471770634558</v>
      </c>
      <c r="AB440" s="50">
        <f t="shared" si="141"/>
        <v>-2.14104717706347</v>
      </c>
      <c r="AC440" s="50">
        <f t="shared" si="142"/>
        <v>-2.1410471770634558</v>
      </c>
      <c r="AF440">
        <v>2.2599999999999998</v>
      </c>
      <c r="AG440">
        <v>1.7</v>
      </c>
      <c r="AH440" s="66"/>
      <c r="AJ440" t="s">
        <v>453</v>
      </c>
    </row>
    <row r="441" spans="1:36" ht="15" x14ac:dyDescent="0.25">
      <c r="A441">
        <v>1.5</v>
      </c>
      <c r="B441">
        <v>4.6399999999999997</v>
      </c>
      <c r="C441">
        <v>6.94</v>
      </c>
      <c r="D441" s="43">
        <f t="shared" si="118"/>
        <v>2.6276127066150012E-2</v>
      </c>
      <c r="E441" s="44">
        <f>IF(OR($A441="",$B441="",$C441=""),"",A441*'MPTO_working_3-way'!$I440)</f>
        <v>1.5394141905992251</v>
      </c>
      <c r="F441" s="45">
        <f>IF(OR($A441="",$B441="",$C441=""),"",B441*'MPTO_working_3-way'!$I440)</f>
        <v>4.7619212295869353</v>
      </c>
      <c r="G441" s="46">
        <f>IF(OR($A441="",$B441="",$C441=""),"",C441*'MPTO_working_3-way'!$I440)</f>
        <v>7.1223563218390815</v>
      </c>
      <c r="H441" s="44">
        <f>IF(OR($A441="",$B441="",$C441=""),"",'MPTO_working_3-way'!E440)</f>
        <v>1.5199694552716929</v>
      </c>
      <c r="I441" s="45">
        <f>IF(OR($A441="",$B441="",$C441=""),"",'MPTO_working_3-way'!F440)</f>
        <v>4.8365597714346746</v>
      </c>
      <c r="J441" s="46">
        <f>IF(OR($A441="",$B441="",$C441=""),"",'MPTO_working_3-way'!G440)</f>
        <v>7.3891529157403086</v>
      </c>
      <c r="K441" s="44">
        <f>IF(OR($A441="",$B441="",$C441=""),"",'OddsRatio_working_3-way'!H440)</f>
        <v>1.5263417254719129</v>
      </c>
      <c r="L441" s="45">
        <f>IF(OR($A441="",$B441="",$C441=""),"",'OddsRatio_working_3-way'!I440)</f>
        <v>4.8317677614355272</v>
      </c>
      <c r="M441" s="46">
        <f>IF(OR($A441="",$B441="",$C441=""),"",'OddsRatio_working_3-way'!J440)</f>
        <v>7.2529396986063288</v>
      </c>
      <c r="N441" s="47">
        <f t="shared" si="131"/>
        <v>64.959775355243721</v>
      </c>
      <c r="O441" s="48">
        <f t="shared" si="132"/>
        <v>20.99992737777276</v>
      </c>
      <c r="P441" s="48">
        <f t="shared" si="133"/>
        <v>14.040297266983512</v>
      </c>
      <c r="Q441" t="s">
        <v>75</v>
      </c>
      <c r="R441" t="s">
        <v>134</v>
      </c>
      <c r="S441" t="s">
        <v>520</v>
      </c>
      <c r="T441" s="50">
        <v>100</v>
      </c>
      <c r="U441" s="50">
        <f t="shared" si="134"/>
        <v>33.333333333333329</v>
      </c>
      <c r="V441" s="50">
        <f t="shared" si="135"/>
        <v>78.448275862068954</v>
      </c>
      <c r="W441" s="50">
        <f t="shared" si="136"/>
        <v>85.590778097982707</v>
      </c>
      <c r="X441" s="50">
        <f t="shared" si="137"/>
        <v>35.960946039948325</v>
      </c>
      <c r="Y441" s="50">
        <f t="shared" si="138"/>
        <v>81.075888568683951</v>
      </c>
      <c r="Z441" s="50">
        <f t="shared" si="139"/>
        <v>88.218390804597703</v>
      </c>
      <c r="AA441" s="50">
        <f t="shared" si="140"/>
        <v>-2.6276127066149968</v>
      </c>
      <c r="AB441" s="50">
        <f t="shared" si="141"/>
        <v>-2.6276127066149968</v>
      </c>
      <c r="AC441" s="50">
        <f t="shared" si="142"/>
        <v>-2.6276127066149968</v>
      </c>
      <c r="AF441">
        <v>1.6</v>
      </c>
      <c r="AG441">
        <v>2.48</v>
      </c>
      <c r="AH441" s="66"/>
      <c r="AJ441" t="s">
        <v>453</v>
      </c>
    </row>
    <row r="442" spans="1:36" ht="15" x14ac:dyDescent="0.25">
      <c r="A442">
        <v>2.23</v>
      </c>
      <c r="B442">
        <v>3.24</v>
      </c>
      <c r="C442">
        <v>3.77</v>
      </c>
      <c r="D442" s="43">
        <f t="shared" si="118"/>
        <v>2.2324457972104916E-2</v>
      </c>
      <c r="E442" s="44">
        <f>IF(OR($A442="",$B442="",$C442=""),"",A442*'MPTO_working_3-way'!$I441)</f>
        <v>2.2797835412777938</v>
      </c>
      <c r="F442" s="45">
        <f>IF(OR($A442="",$B442="",$C442=""),"",B442*'MPTO_working_3-way'!$I441)</f>
        <v>3.31233124382962</v>
      </c>
      <c r="G442" s="46">
        <f>IF(OR($A442="",$B442="",$C442=""),"",C442*'MPTO_working_3-way'!$I441)</f>
        <v>3.8541632065548357</v>
      </c>
      <c r="H442" s="44">
        <f>IF(OR($A442="",$B442="",$C442=""),"",'MPTO_working_3-way'!E441)</f>
        <v>2.267630220901677</v>
      </c>
      <c r="I442" s="45">
        <f>IF(OR($A442="",$B442="",$C442=""),"",'MPTO_working_3-way'!F441)</f>
        <v>3.3200477272280353</v>
      </c>
      <c r="J442" s="46">
        <f>IF(OR($A442="",$B442="",$C442=""),"",'MPTO_working_3-way'!G441)</f>
        <v>3.8788179178700997</v>
      </c>
      <c r="K442" s="44">
        <f>IF(OR($A442="",$B442="",$C442=""),"",'OddsRatio_working_3-way'!H441)</f>
        <v>2.2728327998045144</v>
      </c>
      <c r="L442" s="45">
        <f>IF(OR($A442="",$B442="",$C442=""),"",'OddsRatio_working_3-way'!I441)</f>
        <v>3.3180044484244822</v>
      </c>
      <c r="M442" s="46">
        <f>IF(OR($A442="",$B442="",$C442=""),"",'OddsRatio_working_3-way'!J441)</f>
        <v>3.866460858096346</v>
      </c>
      <c r="N442" s="47">
        <f t="shared" si="131"/>
        <v>43.863813467111484</v>
      </c>
      <c r="O442" s="48">
        <f t="shared" si="132"/>
        <v>30.190217293721787</v>
      </c>
      <c r="P442" s="48">
        <f t="shared" si="133"/>
        <v>25.94596923916674</v>
      </c>
      <c r="Q442" t="s">
        <v>41</v>
      </c>
      <c r="R442" t="s">
        <v>70</v>
      </c>
      <c r="S442" t="s">
        <v>520</v>
      </c>
      <c r="T442" s="50">
        <v>100</v>
      </c>
      <c r="U442" s="50">
        <f t="shared" si="134"/>
        <v>55.156950672645742</v>
      </c>
      <c r="V442" s="50">
        <f t="shared" si="135"/>
        <v>69.135802469135797</v>
      </c>
      <c r="W442" s="50">
        <f t="shared" si="136"/>
        <v>73.474801061007966</v>
      </c>
      <c r="X442" s="50">
        <f t="shared" si="137"/>
        <v>57.389396469856237</v>
      </c>
      <c r="Y442" s="50">
        <f t="shared" si="138"/>
        <v>71.368248266346313</v>
      </c>
      <c r="Z442" s="50">
        <f t="shared" si="139"/>
        <v>75.707246858218454</v>
      </c>
      <c r="AA442" s="50">
        <f t="shared" si="140"/>
        <v>-2.2324457972104952</v>
      </c>
      <c r="AB442" s="50">
        <f t="shared" si="141"/>
        <v>-2.2324457972105165</v>
      </c>
      <c r="AC442" s="50">
        <f t="shared" si="142"/>
        <v>-2.2324457972104881</v>
      </c>
      <c r="AF442">
        <v>2.46</v>
      </c>
      <c r="AG442">
        <v>1.61</v>
      </c>
      <c r="AH442" s="66"/>
      <c r="AJ442" t="s">
        <v>453</v>
      </c>
    </row>
    <row r="443" spans="1:36" ht="15" x14ac:dyDescent="0.25">
      <c r="A443">
        <v>4.75</v>
      </c>
      <c r="B443">
        <v>3.62</v>
      </c>
      <c r="C443">
        <v>1.84</v>
      </c>
      <c r="D443" s="43">
        <f t="shared" si="118"/>
        <v>3.0247670581690755E-2</v>
      </c>
      <c r="E443" s="44">
        <f>IF(OR($A443="",$B443="",$C443=""),"",A443*'MPTO_working_3-way'!$I442)</f>
        <v>4.8936764352630311</v>
      </c>
      <c r="F443" s="45">
        <f>IF(OR($A443="",$B443="",$C443=""),"",B443*'MPTO_working_3-way'!$I442)</f>
        <v>3.7294965675057208</v>
      </c>
      <c r="G443" s="46">
        <f>IF(OR($A443="",$B443="",$C443=""),"",C443*'MPTO_working_3-way'!$I442)</f>
        <v>1.8956557138703112</v>
      </c>
      <c r="H443" s="44">
        <f>IF(OR($A443="",$B443="",$C443=""),"",'MPTO_working_3-way'!E442)</f>
        <v>4.9889305875303531</v>
      </c>
      <c r="I443" s="45">
        <f>IF(OR($A443="",$B443="",$C443=""),"",'MPTO_working_3-way'!F442)</f>
        <v>3.7571309820686376</v>
      </c>
      <c r="J443" s="46">
        <f>IF(OR($A443="",$B443="",$C443=""),"",'MPTO_working_3-way'!G442)</f>
        <v>1.8747807537331123</v>
      </c>
      <c r="K443" s="44">
        <f>IF(OR($A443="",$B443="",$C443=""),"",'OddsRatio_working_3-way'!H442)</f>
        <v>4.9405996308953206</v>
      </c>
      <c r="L443" s="45">
        <f>IF(OR($A443="",$B443="",$C443=""),"",'OddsRatio_working_3-way'!I442)</f>
        <v>3.753165608785531</v>
      </c>
      <c r="M443" s="46">
        <f>IF(OR($A443="",$B443="",$C443=""),"",'OddsRatio_working_3-way'!J442)</f>
        <v>1.8826943173205519</v>
      </c>
      <c r="N443" s="47">
        <f t="shared" si="131"/>
        <v>20.43453451058112</v>
      </c>
      <c r="O443" s="48">
        <f t="shared" si="132"/>
        <v>26.813270421342629</v>
      </c>
      <c r="P443" s="48">
        <f t="shared" si="133"/>
        <v>52.752195068076254</v>
      </c>
      <c r="Q443" t="s">
        <v>208</v>
      </c>
      <c r="R443" t="s">
        <v>42</v>
      </c>
      <c r="S443" t="s">
        <v>520</v>
      </c>
      <c r="T443" s="50">
        <v>100</v>
      </c>
      <c r="U443" s="50">
        <f t="shared" si="134"/>
        <v>78.94736842105263</v>
      </c>
      <c r="V443" s="50">
        <f t="shared" si="135"/>
        <v>72.375690607734811</v>
      </c>
      <c r="W443" s="50">
        <f t="shared" si="136"/>
        <v>45.652173913043477</v>
      </c>
      <c r="X443" s="50">
        <f t="shared" si="137"/>
        <v>81.972135479221706</v>
      </c>
      <c r="Y443" s="50">
        <f t="shared" si="138"/>
        <v>75.400457665903886</v>
      </c>
      <c r="Z443" s="50">
        <f t="shared" si="139"/>
        <v>48.676940971212559</v>
      </c>
      <c r="AA443" s="50">
        <f t="shared" si="140"/>
        <v>-3.0247670581690755</v>
      </c>
      <c r="AB443" s="50">
        <f t="shared" si="141"/>
        <v>-3.0247670581690755</v>
      </c>
      <c r="AC443" s="50">
        <f t="shared" si="142"/>
        <v>-3.0247670581690826</v>
      </c>
      <c r="AF443">
        <v>2.0499999999999998</v>
      </c>
      <c r="AG443">
        <v>1.85</v>
      </c>
      <c r="AH443" s="66"/>
      <c r="AJ443" t="s">
        <v>443</v>
      </c>
    </row>
    <row r="444" spans="1:36" ht="15" x14ac:dyDescent="0.25">
      <c r="A444">
        <v>4.0199999999999996</v>
      </c>
      <c r="B444">
        <v>3.43</v>
      </c>
      <c r="C444">
        <v>2.0499999999999998</v>
      </c>
      <c r="D444" s="43">
        <f t="shared" si="118"/>
        <v>2.8106286458626339E-2</v>
      </c>
      <c r="E444" s="44">
        <f>IF(OR($A444="",$B444="",$C444=""),"",A444*'MPTO_working_3-way'!$I443)</f>
        <v>4.1329872715636773</v>
      </c>
      <c r="F444" s="45">
        <f>IF(OR($A444="",$B444="",$C444=""),"",B444*'MPTO_working_3-way'!$I443)</f>
        <v>3.5264045625530884</v>
      </c>
      <c r="G444" s="46">
        <f>IF(OR($A444="",$B444="",$C444=""),"",C444*'MPTO_working_3-way'!$I443)</f>
        <v>2.1076178872401838</v>
      </c>
      <c r="H444" s="44">
        <f>IF(OR($A444="",$B444="",$C444=""),"",'MPTO_working_3-way'!E443)</f>
        <v>4.1773283093670299</v>
      </c>
      <c r="I444" s="45">
        <f>IF(OR($A444="",$B444="",$C444=""),"",'MPTO_working_3-way'!F443)</f>
        <v>3.543882135676534</v>
      </c>
      <c r="J444" s="46">
        <f>IF(OR($A444="",$B444="",$C444=""),"",'MPTO_working_3-way'!G443)</f>
        <v>2.0901432119676628</v>
      </c>
      <c r="K444" s="44">
        <f>IF(OR($A444="",$B444="",$C444=""),"",'OddsRatio_working_3-way'!H443)</f>
        <v>4.1557727393968511</v>
      </c>
      <c r="L444" s="45">
        <f>IF(OR($A444="",$B444="",$C444=""),"",'OddsRatio_working_3-way'!I443)</f>
        <v>3.5392476015676664</v>
      </c>
      <c r="M444" s="46">
        <f>IF(OR($A444="",$B444="",$C444=""),"",'OddsRatio_working_3-way'!J443)</f>
        <v>2.0972057537638058</v>
      </c>
      <c r="N444" s="47">
        <f t="shared" si="131"/>
        <v>24.19557415238928</v>
      </c>
      <c r="O444" s="48">
        <f t="shared" si="132"/>
        <v>28.357495070730288</v>
      </c>
      <c r="P444" s="48">
        <f t="shared" si="133"/>
        <v>47.446930776880436</v>
      </c>
      <c r="Q444" t="s">
        <v>82</v>
      </c>
      <c r="R444" t="s">
        <v>45</v>
      </c>
      <c r="S444" t="s">
        <v>520</v>
      </c>
      <c r="T444" s="50">
        <v>100</v>
      </c>
      <c r="U444" s="50">
        <f t="shared" si="134"/>
        <v>75.124378109452735</v>
      </c>
      <c r="V444" s="50">
        <f t="shared" si="135"/>
        <v>70.845481049562679</v>
      </c>
      <c r="W444" s="50">
        <f t="shared" si="136"/>
        <v>51.219512195121943</v>
      </c>
      <c r="X444" s="50">
        <f t="shared" si="137"/>
        <v>77.935006755315371</v>
      </c>
      <c r="Y444" s="50">
        <f t="shared" si="138"/>
        <v>73.656109695425314</v>
      </c>
      <c r="Z444" s="50">
        <f t="shared" si="139"/>
        <v>54.030140840984586</v>
      </c>
      <c r="AA444" s="50">
        <f t="shared" si="140"/>
        <v>-2.8106286458626357</v>
      </c>
      <c r="AB444" s="50">
        <f t="shared" si="141"/>
        <v>-2.8106286458626357</v>
      </c>
      <c r="AC444" s="50">
        <f t="shared" si="142"/>
        <v>-2.8106286458626428</v>
      </c>
      <c r="AF444">
        <v>2.25</v>
      </c>
      <c r="AG444">
        <v>1.7</v>
      </c>
      <c r="AH444" s="66"/>
      <c r="AJ444" t="s">
        <v>443</v>
      </c>
    </row>
    <row r="445" spans="1:36" ht="15" x14ac:dyDescent="0.25">
      <c r="A445">
        <v>1.99</v>
      </c>
      <c r="B445">
        <v>3.48</v>
      </c>
      <c r="C445">
        <v>4.18</v>
      </c>
      <c r="D445" s="43">
        <f t="shared" si="118"/>
        <v>2.9103334413916215E-2</v>
      </c>
      <c r="E445" s="44">
        <f>IF(OR($A445="",$B445="",$C445=""),"",A445*'MPTO_working_3-way'!$I444)</f>
        <v>2.0479156354836934</v>
      </c>
      <c r="F445" s="45">
        <f>IF(OR($A445="",$B445="",$C445=""),"",B445*'MPTO_working_3-way'!$I444)</f>
        <v>3.5812796037604282</v>
      </c>
      <c r="G445" s="46">
        <f>IF(OR($A445="",$B445="",$C445=""),"",C445*'MPTO_working_3-way'!$I444)</f>
        <v>4.3016519378501696</v>
      </c>
      <c r="H445" s="44">
        <f>IF(OR($A445="",$B445="",$C445=""),"",'MPTO_working_3-way'!E444)</f>
        <v>2.0291736266990079</v>
      </c>
      <c r="I445" s="45">
        <f>IF(OR($A445="",$B445="",$C445=""),"",'MPTO_working_3-way'!F444)</f>
        <v>3.6015891748453961</v>
      </c>
      <c r="J445" s="46">
        <f>IF(OR($A445="",$B445="",$C445=""),"",'MPTO_working_3-way'!G444)</f>
        <v>4.3566656044487919</v>
      </c>
      <c r="K445" s="44">
        <f>IF(OR($A445="",$B445="",$C445=""),"",'OddsRatio_working_3-way'!H444)</f>
        <v>2.0366132597733571</v>
      </c>
      <c r="L445" s="45">
        <f>IF(OR($A445="",$B445="",$C445=""),"",'OddsRatio_working_3-way'!I444)</f>
        <v>3.5967685699372978</v>
      </c>
      <c r="M445" s="46">
        <f>IF(OR($A445="",$B445="",$C445=""),"",'OddsRatio_working_3-way'!J444)</f>
        <v>4.3297274404841142</v>
      </c>
      <c r="N445" s="47">
        <f t="shared" si="131"/>
        <v>48.83013648967097</v>
      </c>
      <c r="O445" s="48">
        <f t="shared" si="132"/>
        <v>27.922980348978516</v>
      </c>
      <c r="P445" s="48">
        <f t="shared" si="133"/>
        <v>23.246883161350535</v>
      </c>
      <c r="Q445" t="s">
        <v>48</v>
      </c>
      <c r="R445" t="s">
        <v>87</v>
      </c>
      <c r="S445" t="s">
        <v>520</v>
      </c>
      <c r="T445" s="50">
        <v>100</v>
      </c>
      <c r="U445" s="50">
        <f t="shared" si="134"/>
        <v>49.748743718592962</v>
      </c>
      <c r="V445" s="50">
        <f t="shared" si="135"/>
        <v>71.264367816091948</v>
      </c>
      <c r="W445" s="50">
        <f t="shared" si="136"/>
        <v>76.076555023923447</v>
      </c>
      <c r="X445" s="50">
        <f t="shared" si="137"/>
        <v>52.659077159984605</v>
      </c>
      <c r="Y445" s="50">
        <f t="shared" si="138"/>
        <v>74.174701257483591</v>
      </c>
      <c r="Z445" s="50">
        <f t="shared" si="139"/>
        <v>78.986888465315076</v>
      </c>
      <c r="AA445" s="50">
        <f t="shared" si="140"/>
        <v>-2.9103334413916429</v>
      </c>
      <c r="AB445" s="50">
        <f t="shared" si="141"/>
        <v>-2.9103334413916429</v>
      </c>
      <c r="AC445" s="50">
        <f t="shared" si="142"/>
        <v>-2.9103334413916286</v>
      </c>
      <c r="AF445">
        <v>2.29</v>
      </c>
      <c r="AG445">
        <v>1.68</v>
      </c>
      <c r="AH445" s="66"/>
      <c r="AJ445" t="s">
        <v>443</v>
      </c>
    </row>
    <row r="446" spans="1:36" ht="15" x14ac:dyDescent="0.25">
      <c r="A446">
        <v>3.73</v>
      </c>
      <c r="B446">
        <v>3.22</v>
      </c>
      <c r="C446">
        <v>2.2200000000000002</v>
      </c>
      <c r="D446" s="43">
        <f t="shared" si="118"/>
        <v>2.9105971406938824E-2</v>
      </c>
      <c r="E446" s="44">
        <f>IF(OR($A446="",$B446="",$C446=""),"",A446*'MPTO_working_3-way'!$I445)</f>
        <v>3.8385652733478817</v>
      </c>
      <c r="F446" s="45">
        <f>IF(OR($A446="",$B446="",$C446=""),"",B446*'MPTO_working_3-way'!$I445)</f>
        <v>3.3137212279303432</v>
      </c>
      <c r="G446" s="46">
        <f>IF(OR($A446="",$B446="",$C446=""),"",C446*'MPTO_working_3-way'!$I445)</f>
        <v>2.2846152565234044</v>
      </c>
      <c r="H446" s="44">
        <f>IF(OR($A446="",$B446="",$C446=""),"",'MPTO_working_3-way'!E445)</f>
        <v>3.870051050039256</v>
      </c>
      <c r="I446" s="45">
        <f>IF(OR($A446="",$B446="",$C446=""),"",'MPTO_working_3-way'!F445)</f>
        <v>3.3238380615224998</v>
      </c>
      <c r="J446" s="46">
        <f>IF(OR($A446="",$B446="",$C446=""),"",'MPTO_working_3-way'!G445)</f>
        <v>2.2688678255212515</v>
      </c>
      <c r="K446" s="44">
        <f>IF(OR($A446="",$B446="",$C446=""),"",'OddsRatio_working_3-way'!H445)</f>
        <v>3.8543528690620961</v>
      </c>
      <c r="L446" s="45">
        <f>IF(OR($A446="",$B446="",$C446=""),"",'OddsRatio_working_3-way'!I445)</f>
        <v>3.3211221133032431</v>
      </c>
      <c r="M446" s="46">
        <f>IF(OR($A446="",$B446="",$C446=""),"",'OddsRatio_working_3-way'!J445)</f>
        <v>2.2755716118152964</v>
      </c>
      <c r="N446" s="47">
        <f t="shared" si="131"/>
        <v>26.051400166183182</v>
      </c>
      <c r="O446" s="48">
        <f t="shared" si="132"/>
        <v>30.177553608653191</v>
      </c>
      <c r="P446" s="48">
        <f t="shared" si="133"/>
        <v>43.77104622516363</v>
      </c>
      <c r="Q446" t="s">
        <v>47</v>
      </c>
      <c r="R446" t="s">
        <v>81</v>
      </c>
      <c r="S446" t="s">
        <v>520</v>
      </c>
      <c r="T446" s="50">
        <v>100</v>
      </c>
      <c r="U446" s="50">
        <f t="shared" si="134"/>
        <v>73.190348525469176</v>
      </c>
      <c r="V446" s="50">
        <f t="shared" si="135"/>
        <v>68.944099378881987</v>
      </c>
      <c r="W446" s="50">
        <f t="shared" si="136"/>
        <v>54.954954954954964</v>
      </c>
      <c r="X446" s="50">
        <f t="shared" si="137"/>
        <v>76.100945666163057</v>
      </c>
      <c r="Y446" s="50">
        <f t="shared" si="138"/>
        <v>71.854696519575882</v>
      </c>
      <c r="Z446" s="50">
        <f t="shared" si="139"/>
        <v>57.865552095648844</v>
      </c>
      <c r="AA446" s="50">
        <f t="shared" si="140"/>
        <v>-2.9105971406938806</v>
      </c>
      <c r="AB446" s="50">
        <f t="shared" si="141"/>
        <v>-2.9105971406938949</v>
      </c>
      <c r="AC446" s="50">
        <f t="shared" si="142"/>
        <v>-2.9105971406938806</v>
      </c>
      <c r="AF446">
        <v>2.35</v>
      </c>
      <c r="AG446">
        <v>1.65</v>
      </c>
      <c r="AH446" s="66"/>
      <c r="AJ446" t="s">
        <v>443</v>
      </c>
    </row>
    <row r="447" spans="1:36" ht="15" x14ac:dyDescent="0.25">
      <c r="A447">
        <v>1.71</v>
      </c>
      <c r="B447">
        <v>3.81</v>
      </c>
      <c r="C447">
        <v>5.45</v>
      </c>
      <c r="D447" s="43">
        <f t="shared" si="118"/>
        <v>3.0748751770586891E-2</v>
      </c>
      <c r="E447" s="44">
        <f>IF(OR($A447="",$B447="",$C447=""),"",A447*'MPTO_working_3-way'!$I446)</f>
        <v>1.7625803655277035</v>
      </c>
      <c r="F447" s="45">
        <f>IF(OR($A447="",$B447="",$C447=""),"",B447*'MPTO_working_3-way'!$I446)</f>
        <v>3.927152744245936</v>
      </c>
      <c r="G447" s="46">
        <f>IF(OR($A447="",$B447="",$C447=""),"",C447*'MPTO_working_3-way'!$I446)</f>
        <v>5.6175806971496991</v>
      </c>
      <c r="H447" s="44">
        <f>IF(OR($A447="",$B447="",$C447=""),"",'MPTO_working_3-way'!E446)</f>
        <v>1.7405054712945449</v>
      </c>
      <c r="I447" s="45">
        <f>IF(OR($A447="",$B447="",$C447=""),"",'MPTO_working_3-way'!F446)</f>
        <v>3.9648302480078028</v>
      </c>
      <c r="J447" s="46">
        <f>IF(OR($A447="",$B447="",$C447=""),"",'MPTO_working_3-way'!G446)</f>
        <v>5.7724504219932324</v>
      </c>
      <c r="K447" s="44">
        <f>IF(OR($A447="",$B447="",$C447=""),"",'OddsRatio_working_3-way'!H446)</f>
        <v>1.7484993336696868</v>
      </c>
      <c r="L447" s="45">
        <f>IF(OR($A447="",$B447="",$C447=""),"",'OddsRatio_working_3-way'!I446)</f>
        <v>3.9623706022701688</v>
      </c>
      <c r="M447" s="46">
        <f>IF(OR($A447="",$B447="",$C447=""),"",'OddsRatio_working_3-way'!J446)</f>
        <v>5.6912986406057842</v>
      </c>
      <c r="N447" s="47">
        <f t="shared" si="131"/>
        <v>56.735001680369187</v>
      </c>
      <c r="O447" s="48">
        <f t="shared" si="132"/>
        <v>25.463740911661763</v>
      </c>
      <c r="P447" s="48">
        <f t="shared" si="133"/>
        <v>17.801257407969047</v>
      </c>
      <c r="Q447" t="s">
        <v>76</v>
      </c>
      <c r="R447" t="s">
        <v>277</v>
      </c>
      <c r="S447" t="s">
        <v>520</v>
      </c>
      <c r="T447" s="50">
        <v>100</v>
      </c>
      <c r="U447" s="50">
        <f t="shared" si="134"/>
        <v>41.520467836257311</v>
      </c>
      <c r="V447" s="50">
        <f t="shared" si="135"/>
        <v>73.753280839895012</v>
      </c>
      <c r="W447" s="50">
        <f t="shared" si="136"/>
        <v>81.651376146788976</v>
      </c>
      <c r="X447" s="50">
        <f t="shared" si="137"/>
        <v>44.59534301331599</v>
      </c>
      <c r="Y447" s="50">
        <f t="shared" si="138"/>
        <v>76.828156016953699</v>
      </c>
      <c r="Z447" s="50">
        <f t="shared" si="139"/>
        <v>84.726251323847677</v>
      </c>
      <c r="AA447" s="50">
        <f t="shared" si="140"/>
        <v>-3.0748751770586793</v>
      </c>
      <c r="AB447" s="50">
        <f t="shared" si="141"/>
        <v>-3.0748751770586864</v>
      </c>
      <c r="AC447" s="50">
        <f t="shared" si="142"/>
        <v>-3.0748751770587006</v>
      </c>
      <c r="AF447">
        <v>2.21</v>
      </c>
      <c r="AG447">
        <v>1.72</v>
      </c>
      <c r="AH447" s="66"/>
      <c r="AJ447" t="s">
        <v>443</v>
      </c>
    </row>
    <row r="448" spans="1:36" ht="15" x14ac:dyDescent="0.25">
      <c r="A448">
        <v>1.57</v>
      </c>
      <c r="B448">
        <v>4.1500000000000004</v>
      </c>
      <c r="C448">
        <v>6.45</v>
      </c>
      <c r="D448" s="43">
        <f t="shared" si="118"/>
        <v>3.2945290270844918E-2</v>
      </c>
      <c r="E448" s="44">
        <f>IF(OR($A448="",$B448="",$C448=""),"",A448*'MPTO_working_3-way'!$I447)</f>
        <v>1.6217241057252265</v>
      </c>
      <c r="F448" s="45">
        <f>IF(OR($A448="",$B448="",$C448=""),"",B448*'MPTO_working_3-way'!$I447)</f>
        <v>4.2867229546240067</v>
      </c>
      <c r="G448" s="46">
        <f>IF(OR($A448="",$B448="",$C448=""),"",C448*'MPTO_working_3-way'!$I447)</f>
        <v>6.6624971222469496</v>
      </c>
      <c r="H448" s="44">
        <f>IF(OR($A448="",$B448="",$C448=""),"",'MPTO_working_3-way'!E447)</f>
        <v>1.5975438421981811</v>
      </c>
      <c r="I448" s="45">
        <f>IF(OR($A448="",$B448="",$C448=""),"",'MPTO_working_3-way'!F447)</f>
        <v>4.3481646388727704</v>
      </c>
      <c r="J448" s="46">
        <f>IF(OR($A448="",$B448="",$C448=""),"",'MPTO_working_3-way'!G447)</f>
        <v>6.9416968694208654</v>
      </c>
      <c r="K448" s="44">
        <f>IF(OR($A448="",$B448="",$C448=""),"",'OddsRatio_working_3-way'!H447)</f>
        <v>1.6057631335785372</v>
      </c>
      <c r="L448" s="45">
        <f>IF(OR($A448="",$B448="",$C448=""),"",'OddsRatio_working_3-way'!I447)</f>
        <v>4.3476383697761261</v>
      </c>
      <c r="M448" s="46">
        <f>IF(OR($A448="",$B448="",$C448=""),"",'OddsRatio_working_3-way'!J447)</f>
        <v>6.7919457508825047</v>
      </c>
      <c r="N448" s="47">
        <f t="shared" si="131"/>
        <v>61.662769670233473</v>
      </c>
      <c r="O448" s="48">
        <f t="shared" si="132"/>
        <v>23.327842983678686</v>
      </c>
      <c r="P448" s="48">
        <f t="shared" si="133"/>
        <v>15.009387346087838</v>
      </c>
      <c r="Q448" t="s">
        <v>37</v>
      </c>
      <c r="R448" t="s">
        <v>279</v>
      </c>
      <c r="S448" t="s">
        <v>520</v>
      </c>
      <c r="T448" s="50">
        <v>100</v>
      </c>
      <c r="U448" s="50">
        <f t="shared" si="134"/>
        <v>36.30573248407643</v>
      </c>
      <c r="V448" s="50">
        <f t="shared" si="135"/>
        <v>75.903614457831324</v>
      </c>
      <c r="W448" s="50">
        <f t="shared" si="136"/>
        <v>84.496124031007753</v>
      </c>
      <c r="X448" s="50">
        <f t="shared" si="137"/>
        <v>39.600261511160916</v>
      </c>
      <c r="Y448" s="50">
        <f t="shared" si="138"/>
        <v>79.198143484915803</v>
      </c>
      <c r="Z448" s="50">
        <f t="shared" si="139"/>
        <v>87.790653058092232</v>
      </c>
      <c r="AA448" s="50">
        <f t="shared" si="140"/>
        <v>-3.2945290270844865</v>
      </c>
      <c r="AB448" s="50">
        <f t="shared" si="141"/>
        <v>-3.2945290270844794</v>
      </c>
      <c r="AC448" s="50">
        <f t="shared" si="142"/>
        <v>-3.2945290270844794</v>
      </c>
      <c r="AF448">
        <v>1.72</v>
      </c>
      <c r="AG448">
        <v>2.2000000000000002</v>
      </c>
      <c r="AH448" s="66"/>
      <c r="AJ448" t="s">
        <v>443</v>
      </c>
    </row>
    <row r="449" spans="1:36" ht="15" x14ac:dyDescent="0.25">
      <c r="A449">
        <v>2.62</v>
      </c>
      <c r="B449">
        <v>3.3</v>
      </c>
      <c r="C449">
        <v>2.92</v>
      </c>
      <c r="D449" s="43">
        <f t="shared" si="118"/>
        <v>2.7175445767937623E-2</v>
      </c>
      <c r="E449" s="44">
        <f>IF(OR($A449="",$B449="",$C449=""),"",A449*'MPTO_working_3-way'!$I448)</f>
        <v>2.6911996679119965</v>
      </c>
      <c r="F449" s="45">
        <f>IF(OR($A449="",$B449="",$C449=""),"",B449*'MPTO_working_3-way'!$I448)</f>
        <v>3.3896789710341939</v>
      </c>
      <c r="G449" s="46">
        <f>IF(OR($A449="",$B449="",$C449=""),"",C449*'MPTO_working_3-way'!$I448)</f>
        <v>2.9993523016423778</v>
      </c>
      <c r="H449" s="44">
        <f>IF(OR($A449="",$B449="",$C449=""),"",'MPTO_working_3-way'!E448)</f>
        <v>2.6836926757640867</v>
      </c>
      <c r="I449" s="45">
        <f>IF(OR($A449="",$B449="",$C449=""),"",'MPTO_working_3-way'!F448)</f>
        <v>3.401686584217825</v>
      </c>
      <c r="J449" s="46">
        <f>IF(OR($A449="",$B449="",$C449=""),"",'MPTO_working_3-way'!G448)</f>
        <v>2.9993347040541867</v>
      </c>
      <c r="K449" s="44">
        <f>IF(OR($A449="",$B449="",$C449=""),"",'OddsRatio_working_3-way'!H448)</f>
        <v>2.6872581569223746</v>
      </c>
      <c r="L449" s="45">
        <f>IF(OR($A449="",$B449="",$C449=""),"",'OddsRatio_working_3-way'!I448)</f>
        <v>3.3954899758774451</v>
      </c>
      <c r="M449" s="46">
        <f>IF(OR($A449="",$B449="",$C449=""),"",'OddsRatio_working_3-way'!J448)</f>
        <v>2.9997133711672586</v>
      </c>
      <c r="N449" s="47">
        <f t="shared" si="131"/>
        <v>37.158149650630101</v>
      </c>
      <c r="O449" s="48">
        <f t="shared" si="132"/>
        <v>29.50131881353057</v>
      </c>
      <c r="P449" s="48">
        <f t="shared" si="133"/>
        <v>33.340531535839339</v>
      </c>
      <c r="Q449" t="s">
        <v>278</v>
      </c>
      <c r="R449" t="s">
        <v>49</v>
      </c>
      <c r="S449" t="s">
        <v>520</v>
      </c>
      <c r="T449" s="50">
        <v>100</v>
      </c>
      <c r="U449" s="50">
        <f t="shared" si="134"/>
        <v>61.832061068702288</v>
      </c>
      <c r="V449" s="50">
        <f t="shared" si="135"/>
        <v>69.696969696969703</v>
      </c>
      <c r="W449" s="50">
        <f t="shared" si="136"/>
        <v>65.753424657534239</v>
      </c>
      <c r="X449" s="50">
        <f t="shared" si="137"/>
        <v>64.549605645496058</v>
      </c>
      <c r="Y449" s="50">
        <f t="shared" si="138"/>
        <v>72.414514273763459</v>
      </c>
      <c r="Z449" s="50">
        <f t="shared" si="139"/>
        <v>68.47096923432801</v>
      </c>
      <c r="AA449" s="50">
        <f t="shared" si="140"/>
        <v>-2.7175445767937703</v>
      </c>
      <c r="AB449" s="50">
        <f t="shared" si="141"/>
        <v>-2.7175445767937561</v>
      </c>
      <c r="AC449" s="50">
        <f t="shared" si="142"/>
        <v>-2.7175445767937703</v>
      </c>
      <c r="AF449">
        <v>2.2000000000000002</v>
      </c>
      <c r="AG449">
        <v>1.72</v>
      </c>
      <c r="AH449" s="66"/>
      <c r="AJ449" t="s">
        <v>443</v>
      </c>
    </row>
    <row r="450" spans="1:36" ht="15" x14ac:dyDescent="0.25">
      <c r="A450">
        <v>3.05</v>
      </c>
      <c r="B450">
        <v>3.38</v>
      </c>
      <c r="C450">
        <v>2.4700000000000002</v>
      </c>
      <c r="D450" s="43">
        <f t="shared" si="118"/>
        <v>2.8585140219838712E-2</v>
      </c>
      <c r="E450" s="44">
        <f>IF(OR($A450="",$B450="",$C450=""),"",A450*'MPTO_working_3-way'!$I449)</f>
        <v>3.1371846776705077</v>
      </c>
      <c r="F450" s="45">
        <f>IF(OR($A450="",$B450="",$C450=""),"",B450*'MPTO_working_3-way'!$I449)</f>
        <v>3.4766177739430546</v>
      </c>
      <c r="G450" s="46">
        <f>IF(OR($A450="",$B450="",$C450=""),"",C450*'MPTO_working_3-way'!$I449)</f>
        <v>2.5406052963430019</v>
      </c>
      <c r="H450" s="44">
        <f>IF(OR($A450="",$B450="",$C450=""),"",'MPTO_working_3-way'!E449)</f>
        <v>3.1412908088805254</v>
      </c>
      <c r="I450" s="45">
        <f>IF(OR($A450="",$B450="",$C450=""),"",'MPTO_working_3-way'!F449)</f>
        <v>3.4924784993848483</v>
      </c>
      <c r="J450" s="46">
        <f>IF(OR($A450="",$B450="",$C450=""),"",'MPTO_working_3-way'!G449)</f>
        <v>2.5295328044218497</v>
      </c>
      <c r="K450" s="44">
        <f>IF(OR($A450="",$B450="",$C450=""),"",'OddsRatio_working_3-way'!H449)</f>
        <v>3.1400226976505747</v>
      </c>
      <c r="L450" s="45">
        <f>IF(OR($A450="",$B450="",$C450=""),"",'OddsRatio_working_3-way'!I449)</f>
        <v>3.4845141562967643</v>
      </c>
      <c r="M450" s="46">
        <f>IF(OR($A450="",$B450="",$C450=""),"",'OddsRatio_working_3-way'!J449)</f>
        <v>2.53455286124212</v>
      </c>
      <c r="N450" s="47">
        <f t="shared" si="131"/>
        <v>31.875713505732861</v>
      </c>
      <c r="O450" s="48">
        <f t="shared" si="132"/>
        <v>28.763587630912792</v>
      </c>
      <c r="P450" s="48">
        <f t="shared" si="133"/>
        <v>39.360698863354337</v>
      </c>
      <c r="Q450" t="s">
        <v>85</v>
      </c>
      <c r="R450" t="s">
        <v>132</v>
      </c>
      <c r="S450" t="s">
        <v>520</v>
      </c>
      <c r="T450" s="50">
        <v>100</v>
      </c>
      <c r="U450" s="50">
        <f t="shared" si="134"/>
        <v>67.21311475409837</v>
      </c>
      <c r="V450" s="50">
        <f t="shared" si="135"/>
        <v>70.414201183431956</v>
      </c>
      <c r="W450" s="50">
        <f t="shared" si="136"/>
        <v>59.514170040485837</v>
      </c>
      <c r="X450" s="50">
        <f t="shared" si="137"/>
        <v>70.071628776082221</v>
      </c>
      <c r="Y450" s="50">
        <f t="shared" si="138"/>
        <v>73.272715205415807</v>
      </c>
      <c r="Z450" s="50">
        <f t="shared" si="139"/>
        <v>62.372684062469695</v>
      </c>
      <c r="AA450" s="50">
        <f t="shared" si="140"/>
        <v>-2.8585140219838507</v>
      </c>
      <c r="AB450" s="50">
        <f t="shared" si="141"/>
        <v>-2.8585140219838507</v>
      </c>
      <c r="AC450" s="50">
        <f t="shared" si="142"/>
        <v>-2.8585140219838578</v>
      </c>
      <c r="AF450">
        <v>2</v>
      </c>
      <c r="AG450">
        <v>1.89</v>
      </c>
      <c r="AH450" s="66"/>
      <c r="AJ450" t="s">
        <v>443</v>
      </c>
    </row>
    <row r="451" spans="1:36" ht="15" x14ac:dyDescent="0.25">
      <c r="A451">
        <v>2.4900000000000002</v>
      </c>
      <c r="B451">
        <v>3.2</v>
      </c>
      <c r="C451">
        <v>3.19</v>
      </c>
      <c r="D451" s="43">
        <f t="shared" si="118"/>
        <v>2.7586049527262624E-2</v>
      </c>
      <c r="E451" s="44">
        <f>IF(OR($A451="",$B451="",$C451=""),"",A451*'MPTO_working_3-way'!$I450)</f>
        <v>2.5586892633228842</v>
      </c>
      <c r="F451" s="45">
        <f>IF(OR($A451="",$B451="",$C451=""),"",B451*'MPTO_working_3-way'!$I450)</f>
        <v>3.2882753584872404</v>
      </c>
      <c r="G451" s="46">
        <f>IF(OR($A451="",$B451="",$C451=""),"",C451*'MPTO_working_3-way'!$I450)</f>
        <v>3.2779994979919675</v>
      </c>
      <c r="H451" s="44">
        <f>IF(OR($A451="",$B451="",$C451=""),"",'MPTO_working_3-way'!E450)</f>
        <v>2.5483480500835149</v>
      </c>
      <c r="I451" s="45">
        <f>IF(OR($A451="",$B451="",$C451=""),"",'MPTO_working_3-way'!F450)</f>
        <v>3.2970150621840428</v>
      </c>
      <c r="J451" s="46">
        <f>IF(OR($A451="",$B451="",$C451=""),"",'MPTO_working_3-way'!G450)</f>
        <v>3.2864005323490848</v>
      </c>
      <c r="K451" s="44">
        <f>IF(OR($A451="",$B451="",$C451=""),"",'OddsRatio_working_3-way'!H450)</f>
        <v>2.5530128310202862</v>
      </c>
      <c r="L451" s="45">
        <f>IF(OR($A451="",$B451="",$C451=""),"",'OddsRatio_working_3-way'!I450)</f>
        <v>3.2930390793588113</v>
      </c>
      <c r="M451" s="46">
        <f>IF(OR($A451="",$B451="",$C451=""),"",'OddsRatio_working_3-way'!J450)</f>
        <v>3.2826161744526359</v>
      </c>
      <c r="N451" s="47">
        <f t="shared" si="131"/>
        <v>39.082510499978937</v>
      </c>
      <c r="O451" s="48">
        <f t="shared" si="132"/>
        <v>30.411078482796118</v>
      </c>
      <c r="P451" s="48">
        <f t="shared" si="133"/>
        <v>30.506411017224945</v>
      </c>
      <c r="Q451" t="s">
        <v>46</v>
      </c>
      <c r="R451" t="s">
        <v>77</v>
      </c>
      <c r="S451" t="s">
        <v>520</v>
      </c>
      <c r="T451" s="50">
        <v>100</v>
      </c>
      <c r="U451" s="50">
        <f t="shared" si="134"/>
        <v>59.839357429718881</v>
      </c>
      <c r="V451" s="50">
        <f t="shared" si="135"/>
        <v>68.75</v>
      </c>
      <c r="W451" s="50">
        <f t="shared" si="136"/>
        <v>68.652037617554868</v>
      </c>
      <c r="X451" s="50">
        <f t="shared" si="137"/>
        <v>62.597962382445147</v>
      </c>
      <c r="Y451" s="50">
        <f t="shared" si="138"/>
        <v>71.508604952726259</v>
      </c>
      <c r="Z451" s="50">
        <f t="shared" si="139"/>
        <v>71.410642570281112</v>
      </c>
      <c r="AA451" s="50">
        <f t="shared" si="140"/>
        <v>-2.7586049527262659</v>
      </c>
      <c r="AB451" s="50">
        <f t="shared" si="141"/>
        <v>-2.7586049527262588</v>
      </c>
      <c r="AC451" s="50">
        <f t="shared" si="142"/>
        <v>-2.7586049527262446</v>
      </c>
      <c r="AF451">
        <v>2.54</v>
      </c>
      <c r="AG451">
        <v>1.56</v>
      </c>
      <c r="AH451" s="66"/>
      <c r="AJ451" t="s">
        <v>443</v>
      </c>
    </row>
    <row r="452" spans="1:36" ht="15" x14ac:dyDescent="0.25">
      <c r="A452">
        <v>2.5099999999999998</v>
      </c>
      <c r="B452">
        <v>3.05</v>
      </c>
      <c r="C452">
        <v>3.32</v>
      </c>
      <c r="D452" s="43">
        <f t="shared" si="118"/>
        <v>2.748004623811684E-2</v>
      </c>
      <c r="E452" s="44">
        <f>IF(OR($A452="",$B452="",$C452=""),"",A452*'MPTO_working_3-way'!$I451)</f>
        <v>2.5789749160576729</v>
      </c>
      <c r="F452" s="45">
        <f>IF(OR($A452="",$B452="",$C452=""),"",B452*'MPTO_working_3-way'!$I451)</f>
        <v>3.1338141410262561</v>
      </c>
      <c r="G452" s="46">
        <f>IF(OR($A452="",$B452="",$C452=""),"",C452*'MPTO_working_3-way'!$I451)</f>
        <v>3.4112337535105479</v>
      </c>
      <c r="H452" s="44">
        <f>IF(OR($A452="",$B452="",$C452=""),"",'MPTO_working_3-way'!E451)</f>
        <v>2.5690670616410753</v>
      </c>
      <c r="I452" s="45">
        <f>IF(OR($A452="",$B452="",$C452=""),"",'MPTO_working_3-way'!F451)</f>
        <v>3.1376600952382514</v>
      </c>
      <c r="J452" s="46">
        <f>IF(OR($A452="",$B452="",$C452=""),"",'MPTO_working_3-way'!G451)</f>
        <v>3.4241321426293982</v>
      </c>
      <c r="K452" s="44">
        <f>IF(OR($A452="",$B452="",$C452=""),"",'OddsRatio_working_3-way'!H451)</f>
        <v>2.5735912648506614</v>
      </c>
      <c r="L452" s="45">
        <f>IF(OR($A452="",$B452="",$C452=""),"",'OddsRatio_working_3-way'!I451)</f>
        <v>3.1363325118833485</v>
      </c>
      <c r="M452" s="46">
        <f>IF(OR($A452="",$B452="",$C452=""),"",'OddsRatio_working_3-way'!J451)</f>
        <v>3.4177031353996914</v>
      </c>
      <c r="N452" s="47">
        <f t="shared" si="131"/>
        <v>38.775096018717434</v>
      </c>
      <c r="O452" s="48">
        <f t="shared" si="132"/>
        <v>31.909997051469098</v>
      </c>
      <c r="P452" s="48">
        <f t="shared" si="133"/>
        <v>29.314906929813478</v>
      </c>
      <c r="Q452" t="s">
        <v>86</v>
      </c>
      <c r="R452" t="s">
        <v>80</v>
      </c>
      <c r="S452" t="s">
        <v>520</v>
      </c>
      <c r="T452" s="50">
        <v>100</v>
      </c>
      <c r="U452" s="50">
        <f t="shared" si="134"/>
        <v>60.15936254980079</v>
      </c>
      <c r="V452" s="50">
        <f t="shared" si="135"/>
        <v>67.21311475409837</v>
      </c>
      <c r="W452" s="50">
        <f t="shared" si="136"/>
        <v>69.879518072289159</v>
      </c>
      <c r="X452" s="50">
        <f t="shared" si="137"/>
        <v>62.907367173612492</v>
      </c>
      <c r="Y452" s="50">
        <f t="shared" si="138"/>
        <v>69.961119377910052</v>
      </c>
      <c r="Z452" s="50">
        <f t="shared" si="139"/>
        <v>72.62752269610084</v>
      </c>
      <c r="AA452" s="50">
        <f t="shared" si="140"/>
        <v>-2.7480046238117026</v>
      </c>
      <c r="AB452" s="50">
        <f t="shared" si="141"/>
        <v>-2.7480046238116813</v>
      </c>
      <c r="AC452" s="50">
        <f t="shared" si="142"/>
        <v>-2.7480046238116813</v>
      </c>
      <c r="AF452">
        <v>2.77</v>
      </c>
      <c r="AG452">
        <v>1.49</v>
      </c>
      <c r="AH452" s="66"/>
      <c r="AJ452" t="s">
        <v>443</v>
      </c>
    </row>
    <row r="453" spans="1:36" ht="15" x14ac:dyDescent="0.25">
      <c r="A453">
        <v>2.3199999999999998</v>
      </c>
      <c r="B453">
        <v>3.17</v>
      </c>
      <c r="C453">
        <v>3.55</v>
      </c>
      <c r="D453" s="43">
        <f t="shared" si="118"/>
        <v>2.8182036852902437E-2</v>
      </c>
      <c r="E453" s="44">
        <f>IF(OR($A453="",$B453="",$C453=""),"",A453*'MPTO_working_3-way'!$I452)</f>
        <v>2.3853823254987336</v>
      </c>
      <c r="F453" s="45">
        <f>IF(OR($A453="",$B453="",$C453=""),"",B453*'MPTO_working_3-way'!$I452)</f>
        <v>3.2593370568237008</v>
      </c>
      <c r="G453" s="46">
        <f>IF(OR($A453="",$B453="",$C453=""),"",C453*'MPTO_working_3-way'!$I452)</f>
        <v>3.6500462308278037</v>
      </c>
      <c r="H453" s="44">
        <f>IF(OR($A453="",$B453="",$C453=""),"",'MPTO_working_3-way'!E452)</f>
        <v>2.3716888439932267</v>
      </c>
      <c r="I453" s="45">
        <f>IF(OR($A453="",$B453="",$C453=""),"",'MPTO_working_3-way'!F452)</f>
        <v>3.2672968961573021</v>
      </c>
      <c r="J453" s="46">
        <f>IF(OR($A453="",$B453="",$C453=""),"",'MPTO_working_3-way'!G452)</f>
        <v>3.6724723384263069</v>
      </c>
      <c r="K453" s="44">
        <f>IF(OR($A453="",$B453="",$C453=""),"",'OddsRatio_working_3-way'!H452)</f>
        <v>2.3776609607264585</v>
      </c>
      <c r="L453" s="45">
        <f>IF(OR($A453="",$B453="",$C453=""),"",'OddsRatio_working_3-way'!I452)</f>
        <v>3.2647911248306176</v>
      </c>
      <c r="M453" s="46">
        <f>IF(OR($A453="",$B453="",$C453=""),"",'OddsRatio_working_3-way'!J452)</f>
        <v>3.6613904923124765</v>
      </c>
      <c r="N453" s="47">
        <f t="shared" si="131"/>
        <v>41.922000901508348</v>
      </c>
      <c r="O453" s="48">
        <f t="shared" si="132"/>
        <v>30.681085833280559</v>
      </c>
      <c r="P453" s="48">
        <f t="shared" si="133"/>
        <v>27.396913265211094</v>
      </c>
      <c r="Q453" t="s">
        <v>139</v>
      </c>
      <c r="R453" t="s">
        <v>44</v>
      </c>
      <c r="S453" t="s">
        <v>520</v>
      </c>
      <c r="T453" s="50">
        <v>100</v>
      </c>
      <c r="U453" s="50">
        <f t="shared" si="134"/>
        <v>56.896551724137922</v>
      </c>
      <c r="V453" s="50">
        <f t="shared" si="135"/>
        <v>68.454258675078862</v>
      </c>
      <c r="W453" s="50">
        <f t="shared" si="136"/>
        <v>71.83098591549296</v>
      </c>
      <c r="X453" s="50">
        <f t="shared" si="137"/>
        <v>59.714755409428179</v>
      </c>
      <c r="Y453" s="50">
        <f t="shared" si="138"/>
        <v>71.272462360369119</v>
      </c>
      <c r="Z453" s="50">
        <f t="shared" si="139"/>
        <v>74.649189600783203</v>
      </c>
      <c r="AA453" s="50">
        <f t="shared" si="140"/>
        <v>-2.818203685290257</v>
      </c>
      <c r="AB453" s="50">
        <f t="shared" si="141"/>
        <v>-2.818203685290257</v>
      </c>
      <c r="AC453" s="50">
        <f t="shared" si="142"/>
        <v>-2.8182036852902428</v>
      </c>
      <c r="AF453">
        <v>2.66</v>
      </c>
      <c r="AG453">
        <v>1.52</v>
      </c>
      <c r="AH453" s="66"/>
      <c r="AJ453" t="s">
        <v>443</v>
      </c>
    </row>
    <row r="454" spans="1:36" ht="15" x14ac:dyDescent="0.25">
      <c r="A454">
        <v>2.11</v>
      </c>
      <c r="B454">
        <v>3.42</v>
      </c>
      <c r="C454">
        <v>3.66</v>
      </c>
      <c r="D454" s="43">
        <f t="shared" si="118"/>
        <v>3.9555353823659933E-2</v>
      </c>
      <c r="E454" s="44">
        <f>IF(OR($A454="",$B454="",$C454=""),"",A454*'MPTO_working_3-way'!$I453)</f>
        <v>2.1934617965679224</v>
      </c>
      <c r="F454" s="45">
        <f>IF(OR($A454="",$B454="",$C454=""),"",B454*'MPTO_working_3-way'!$I453)</f>
        <v>3.5552793100769171</v>
      </c>
      <c r="G454" s="46">
        <f>IF(OR($A454="",$B454="",$C454=""),"",C454*'MPTO_working_3-way'!$I453)</f>
        <v>3.8047725949945956</v>
      </c>
      <c r="H454" s="44">
        <f>IF(OR($A454="",$B454="",$C454=""),"",'MPTO_working_3-way'!E453)</f>
        <v>2.1703813077267711</v>
      </c>
      <c r="I454" s="45">
        <f>IF(OR($A454="",$B454="",$C454=""),"",'MPTO_working_3-way'!F453)</f>
        <v>3.5815009945264427</v>
      </c>
      <c r="J454" s="46">
        <f>IF(OR($A454="",$B454="",$C454=""),"",'MPTO_working_3-way'!G453)</f>
        <v>3.8455781072818671</v>
      </c>
      <c r="K454" s="44">
        <f>IF(OR($A454="",$B454="",$C454=""),"",'OddsRatio_working_3-way'!H453)</f>
        <v>2.1797669749999096</v>
      </c>
      <c r="L454" s="45">
        <f>IF(OR($A454="",$B454="",$C454=""),"",'OddsRatio_working_3-way'!I453)</f>
        <v>3.5721045761259291</v>
      </c>
      <c r="M454" s="46">
        <f>IF(OR($A454="",$B454="",$C454=""),"",'OddsRatio_working_3-way'!J453)</f>
        <v>3.827189327477261</v>
      </c>
      <c r="N454" s="47">
        <f t="shared" si="131"/>
        <v>45.590034965034967</v>
      </c>
      <c r="O454" s="48">
        <f t="shared" si="132"/>
        <v>28.127185314685317</v>
      </c>
      <c r="P454" s="48">
        <f t="shared" si="133"/>
        <v>26.28277972027972</v>
      </c>
      <c r="Q454" t="s">
        <v>281</v>
      </c>
      <c r="R454" t="s">
        <v>284</v>
      </c>
      <c r="S454" t="s">
        <v>520</v>
      </c>
      <c r="T454" s="50">
        <v>100</v>
      </c>
      <c r="U454" s="50">
        <f t="shared" si="134"/>
        <v>52.606635071090047</v>
      </c>
      <c r="V454" s="50">
        <f t="shared" si="135"/>
        <v>70.760233918128648</v>
      </c>
      <c r="W454" s="50">
        <f t="shared" si="136"/>
        <v>72.67759562841529</v>
      </c>
      <c r="X454" s="50">
        <f t="shared" si="137"/>
        <v>56.562170453456041</v>
      </c>
      <c r="Y454" s="50">
        <f t="shared" si="138"/>
        <v>74.715769300494657</v>
      </c>
      <c r="Z454" s="50">
        <f t="shared" si="139"/>
        <v>76.633131010781298</v>
      </c>
      <c r="AA454" s="50">
        <f t="shared" si="140"/>
        <v>-3.9555353823659942</v>
      </c>
      <c r="AB454" s="50">
        <f t="shared" si="141"/>
        <v>-3.9555353823660084</v>
      </c>
      <c r="AC454" s="50">
        <f t="shared" si="142"/>
        <v>-3.9555353823660084</v>
      </c>
      <c r="AF454">
        <v>1.88</v>
      </c>
      <c r="AG454">
        <v>1.97</v>
      </c>
      <c r="AH454" s="66"/>
      <c r="AJ454" t="s">
        <v>454</v>
      </c>
    </row>
    <row r="455" spans="1:36" ht="15" x14ac:dyDescent="0.25">
      <c r="A455">
        <v>2.42</v>
      </c>
      <c r="B455">
        <v>3.05</v>
      </c>
      <c r="C455">
        <v>3.35</v>
      </c>
      <c r="D455" s="43">
        <f t="shared" ref="D455:D518" si="143">IF(OR($A455="",$B455="",$C455=""),"",(1/A455)+(1/B455)+(1/C455)-1)</f>
        <v>3.9599455641451398E-2</v>
      </c>
      <c r="E455" s="44">
        <f>IF(OR($A455="",$B455="",$C455=""),"",A455*'MPTO_working_3-way'!$I454)</f>
        <v>2.5158306826523122</v>
      </c>
      <c r="F455" s="45">
        <f>IF(OR($A455="",$B455="",$C455=""),"",B455*'MPTO_working_3-way'!$I454)</f>
        <v>3.1707783397064264</v>
      </c>
      <c r="G455" s="46">
        <f>IF(OR($A455="",$B455="",$C455=""),"",C455*'MPTO_working_3-way'!$I454)</f>
        <v>3.4826581763988624</v>
      </c>
      <c r="H455" s="44">
        <f>IF(OR($A455="",$B455="",$C455=""),"",'MPTO_working_3-way'!E454)</f>
        <v>2.4998542463186664</v>
      </c>
      <c r="I455" s="45">
        <f>IF(OR($A455="",$B455="",$C455=""),"",'MPTO_working_3-way'!F454)</f>
        <v>3.1779421939563481</v>
      </c>
      <c r="J455" s="46">
        <f>IF(OR($A455="",$B455="",$C455=""),"",'MPTO_working_3-way'!G454)</f>
        <v>3.5049884590941636</v>
      </c>
      <c r="K455" s="44">
        <f>IF(OR($A455="",$B455="",$C455=""),"",'OddsRatio_working_3-way'!H454)</f>
        <v>2.5069795383749707</v>
      </c>
      <c r="L455" s="45">
        <f>IF(OR($A455="",$B455="",$C455=""),"",'OddsRatio_working_3-way'!I454)</f>
        <v>3.175569051879358</v>
      </c>
      <c r="M455" s="46">
        <f>IF(OR($A455="",$B455="",$C455=""),"",'OddsRatio_working_3-way'!J454)</f>
        <v>3.4939450106909726</v>
      </c>
      <c r="N455" s="47">
        <f t="shared" si="131"/>
        <v>39.748302892377119</v>
      </c>
      <c r="O455" s="48">
        <f t="shared" si="132"/>
        <v>31.537997704771353</v>
      </c>
      <c r="P455" s="48">
        <f t="shared" si="133"/>
        <v>28.713699402851528</v>
      </c>
      <c r="Q455" t="s">
        <v>293</v>
      </c>
      <c r="R455" t="s">
        <v>294</v>
      </c>
      <c r="S455" t="s">
        <v>520</v>
      </c>
      <c r="T455" s="50">
        <v>100</v>
      </c>
      <c r="U455" s="50">
        <f t="shared" si="134"/>
        <v>58.677685950413228</v>
      </c>
      <c r="V455" s="50">
        <f t="shared" si="135"/>
        <v>67.21311475409837</v>
      </c>
      <c r="W455" s="50">
        <f t="shared" si="136"/>
        <v>70.149253731343279</v>
      </c>
      <c r="X455" s="50">
        <f t="shared" si="137"/>
        <v>62.637631514558358</v>
      </c>
      <c r="Y455" s="50">
        <f t="shared" si="138"/>
        <v>71.173060318243486</v>
      </c>
      <c r="Z455" s="50">
        <f t="shared" si="139"/>
        <v>74.109199295488423</v>
      </c>
      <c r="AA455" s="50">
        <f t="shared" si="140"/>
        <v>-3.95994556414513</v>
      </c>
      <c r="AB455" s="50">
        <f t="shared" si="141"/>
        <v>-3.9599455641451158</v>
      </c>
      <c r="AC455" s="50">
        <f t="shared" si="142"/>
        <v>-3.9599455641451442</v>
      </c>
      <c r="AF455">
        <v>2.29</v>
      </c>
      <c r="AG455">
        <v>1.65</v>
      </c>
      <c r="AH455" s="66"/>
      <c r="AJ455" t="s">
        <v>454</v>
      </c>
    </row>
    <row r="456" spans="1:36" ht="15" x14ac:dyDescent="0.25">
      <c r="A456">
        <v>5.19</v>
      </c>
      <c r="B456">
        <v>3.49</v>
      </c>
      <c r="C456">
        <v>1.78</v>
      </c>
      <c r="D456" s="43">
        <f t="shared" si="143"/>
        <v>4.1008931458695219E-2</v>
      </c>
      <c r="E456" s="44">
        <f>IF(OR($A456="",$B456="",$C456=""),"",A456*'MPTO_working_3-way'!$I455)</f>
        <v>5.4028363542706286</v>
      </c>
      <c r="F456" s="45">
        <f>IF(OR($A456="",$B456="",$C456=""),"",B456*'MPTO_working_3-way'!$I455)</f>
        <v>3.6331211707908464</v>
      </c>
      <c r="G456" s="46">
        <f>IF(OR($A456="",$B456="",$C456=""),"",C456*'MPTO_working_3-way'!$I455)</f>
        <v>1.8529958979964776</v>
      </c>
      <c r="H456" s="44">
        <f>IF(OR($A456="",$B456="",$C456=""),"",'MPTO_working_3-way'!E455)</f>
        <v>5.5863242992054358</v>
      </c>
      <c r="I456" s="45">
        <f>IF(OR($A456="",$B456="",$C456=""),"",'MPTO_working_3-way'!F455)</f>
        <v>3.6648386669232047</v>
      </c>
      <c r="J456" s="46">
        <f>IF(OR($A456="",$B456="",$C456=""),"",'MPTO_working_3-way'!G455)</f>
        <v>1.8243910202738667</v>
      </c>
      <c r="K456" s="44">
        <f>IF(OR($A456="",$B456="",$C456=""),"",'OddsRatio_working_3-way'!H455)</f>
        <v>5.4859607983610461</v>
      </c>
      <c r="L456" s="45">
        <f>IF(OR($A456="",$B456="",$C456=""),"",'OddsRatio_working_3-way'!I455)</f>
        <v>3.665881238166826</v>
      </c>
      <c r="M456" s="46">
        <f>IF(OR($A456="",$B456="",$C456=""),"",'OddsRatio_working_3-way'!J455)</f>
        <v>1.8350953276185238</v>
      </c>
      <c r="N456" s="47">
        <f t="shared" si="131"/>
        <v>18.508796758383365</v>
      </c>
      <c r="O456" s="48">
        <f t="shared" si="132"/>
        <v>27.524543030375259</v>
      </c>
      <c r="P456" s="48">
        <f t="shared" si="133"/>
        <v>53.966660211241383</v>
      </c>
      <c r="Q456" t="s">
        <v>467</v>
      </c>
      <c r="R456" t="s">
        <v>280</v>
      </c>
      <c r="S456" t="s">
        <v>520</v>
      </c>
      <c r="T456" s="50">
        <v>100</v>
      </c>
      <c r="U456" s="50">
        <f t="shared" si="134"/>
        <v>80.732177263969163</v>
      </c>
      <c r="V456" s="50">
        <f t="shared" si="135"/>
        <v>71.346704871060169</v>
      </c>
      <c r="W456" s="50">
        <f t="shared" si="136"/>
        <v>43.820224719101127</v>
      </c>
      <c r="X456" s="50">
        <f t="shared" si="137"/>
        <v>84.833070409838712</v>
      </c>
      <c r="Y456" s="50">
        <f t="shared" si="138"/>
        <v>75.447598016929703</v>
      </c>
      <c r="Z456" s="50">
        <f t="shared" si="139"/>
        <v>47.921117864970654</v>
      </c>
      <c r="AA456" s="50">
        <f t="shared" si="140"/>
        <v>-4.1008931458695486</v>
      </c>
      <c r="AB456" s="50">
        <f t="shared" si="141"/>
        <v>-4.1008931458695344</v>
      </c>
      <c r="AC456" s="50">
        <f t="shared" si="142"/>
        <v>-4.1008931458695272</v>
      </c>
      <c r="AF456">
        <v>2.1</v>
      </c>
      <c r="AG456">
        <v>1.76</v>
      </c>
      <c r="AH456" s="66"/>
      <c r="AJ456" t="s">
        <v>454</v>
      </c>
    </row>
    <row r="457" spans="1:36" s="50" customFormat="1" ht="15" x14ac:dyDescent="0.25">
      <c r="A457">
        <v>3.47</v>
      </c>
      <c r="B457">
        <v>3.33</v>
      </c>
      <c r="C457">
        <v>2.2200000000000002</v>
      </c>
      <c r="D457" s="43">
        <f t="shared" si="143"/>
        <v>3.8935188791096476E-2</v>
      </c>
      <c r="E457" s="44">
        <f>IF(OR($A457="",$B457="",$C457=""),"",A457*'MPTO_working_3-way'!$I456)</f>
        <v>3.6051051051051051</v>
      </c>
      <c r="F457" s="45">
        <f>IF(OR($A457="",$B457="",$C457=""),"",B457*'MPTO_working_3-way'!$I456)</f>
        <v>3.4596541786743513</v>
      </c>
      <c r="G457" s="46">
        <f>IF(OR($A457="",$B457="",$C457=""),"",C457*'MPTO_working_3-way'!$I456)</f>
        <v>2.3064361191162344</v>
      </c>
      <c r="H457" s="44">
        <f>IF(OR($A457="",$B457="",$C457=""),"",'MPTO_working_3-way'!E456)</f>
        <v>3.633641156801291</v>
      </c>
      <c r="I457" s="45">
        <f>IF(OR($A457="",$B457="",$C457=""),"",'MPTO_working_3-way'!F456)</f>
        <v>3.4804168632845047</v>
      </c>
      <c r="J457" s="46">
        <f>IF(OR($A457="",$B457="",$C457=""),"",'MPTO_working_3-way'!G456)</f>
        <v>2.2858602976571203</v>
      </c>
      <c r="K457" s="44">
        <f>IF(OR($A457="",$B457="",$C457=""),"",'OddsRatio_working_3-way'!H456)</f>
        <v>3.620829534718109</v>
      </c>
      <c r="L457" s="45">
        <f>IF(OR($A457="",$B457="",$C457=""),"",'OddsRatio_working_3-way'!I456)</f>
        <v>3.472280492264451</v>
      </c>
      <c r="M457" s="46">
        <f>IF(OR($A457="",$B457="",$C457=""),"",'OddsRatio_working_3-way'!J456)</f>
        <v>2.2944987985247343</v>
      </c>
      <c r="N457" s="47">
        <f t="shared" si="131"/>
        <v>27.738442315701789</v>
      </c>
      <c r="O457" s="48">
        <f t="shared" si="132"/>
        <v>28.904623073719289</v>
      </c>
      <c r="P457" s="48">
        <f t="shared" si="133"/>
        <v>43.356934610578925</v>
      </c>
      <c r="Q457" t="s">
        <v>289</v>
      </c>
      <c r="R457" t="s">
        <v>83</v>
      </c>
      <c r="S457" t="s">
        <v>520</v>
      </c>
      <c r="T457" s="50">
        <v>100</v>
      </c>
      <c r="U457" s="50">
        <f t="shared" si="134"/>
        <v>71.181556195965413</v>
      </c>
      <c r="V457" s="50">
        <f t="shared" si="135"/>
        <v>69.969969969969966</v>
      </c>
      <c r="W457" s="50">
        <f t="shared" si="136"/>
        <v>54.954954954954964</v>
      </c>
      <c r="X457" s="50">
        <f t="shared" si="137"/>
        <v>75.075075075075077</v>
      </c>
      <c r="Y457" s="50">
        <f t="shared" si="138"/>
        <v>73.86348884907963</v>
      </c>
      <c r="Z457" s="50">
        <f t="shared" si="139"/>
        <v>58.84847383406462</v>
      </c>
      <c r="AA457" s="50">
        <f t="shared" si="140"/>
        <v>-3.8935188791096635</v>
      </c>
      <c r="AB457" s="50">
        <f t="shared" si="141"/>
        <v>-3.8935188791096635</v>
      </c>
      <c r="AC457" s="50">
        <f t="shared" si="142"/>
        <v>-3.8935188791096564</v>
      </c>
      <c r="AD457" s="51"/>
      <c r="AE457" s="51"/>
      <c r="AF457">
        <v>2.1</v>
      </c>
      <c r="AG457">
        <v>1.76</v>
      </c>
      <c r="AH457" s="66"/>
      <c r="AI457" s="51"/>
      <c r="AJ457" t="s">
        <v>454</v>
      </c>
    </row>
    <row r="458" spans="1:36" ht="15" x14ac:dyDescent="0.25">
      <c r="A458">
        <v>2.5499999999999998</v>
      </c>
      <c r="B458">
        <v>3.29</v>
      </c>
      <c r="C458">
        <v>2.91</v>
      </c>
      <c r="D458" s="43">
        <f t="shared" si="143"/>
        <v>3.9750842210101833E-2</v>
      </c>
      <c r="E458" s="44">
        <f>IF(OR($A458="",$B458="",$C458=""),"",A458*'MPTO_working_3-way'!$I457)</f>
        <v>2.6513646476357593</v>
      </c>
      <c r="F458" s="45">
        <f>IF(OR($A458="",$B458="",$C458=""),"",B458*'MPTO_working_3-way'!$I457)</f>
        <v>3.4207802708712349</v>
      </c>
      <c r="G458" s="46">
        <f>IF(OR($A458="",$B458="",$C458=""),"",C458*'MPTO_working_3-way'!$I457)</f>
        <v>3.0256749508313967</v>
      </c>
      <c r="H458" s="44">
        <f>IF(OR($A458="",$B458="",$C458=""),"",'MPTO_working_3-way'!E457)</f>
        <v>2.6391729452138089</v>
      </c>
      <c r="I458" s="45">
        <f>IF(OR($A458="",$B458="",$C458=""),"",'MPTO_working_3-way'!F457)</f>
        <v>3.4399596168248201</v>
      </c>
      <c r="J458" s="46">
        <f>IF(OR($A458="",$B458="",$C458=""),"",'MPTO_working_3-way'!G457)</f>
        <v>3.0267046366762274</v>
      </c>
      <c r="K458" s="44">
        <f>IF(OR($A458="",$B458="",$C458=""),"",'OddsRatio_working_3-way'!H457)</f>
        <v>2.6448509089182028</v>
      </c>
      <c r="L458" s="45">
        <f>IF(OR($A458="",$B458="",$C458=""),"",'OddsRatio_working_3-way'!I457)</f>
        <v>3.4301345686597977</v>
      </c>
      <c r="M458" s="46">
        <f>IF(OR($A458="",$B458="",$C458=""),"",'OddsRatio_working_3-way'!J457)</f>
        <v>3.0268807974411418</v>
      </c>
      <c r="N458" s="47">
        <f t="shared" si="131"/>
        <v>37.716426553839248</v>
      </c>
      <c r="O458" s="48">
        <f t="shared" si="132"/>
        <v>29.233096569085131</v>
      </c>
      <c r="P458" s="48">
        <f t="shared" si="133"/>
        <v>33.050476877075624</v>
      </c>
      <c r="Q458" t="s">
        <v>291</v>
      </c>
      <c r="R458" t="s">
        <v>43</v>
      </c>
      <c r="S458" t="s">
        <v>520</v>
      </c>
      <c r="T458" s="50">
        <v>100</v>
      </c>
      <c r="U458" s="50">
        <f t="shared" si="134"/>
        <v>60.784313725490193</v>
      </c>
      <c r="V458" s="50">
        <f t="shared" si="135"/>
        <v>69.6048632218845</v>
      </c>
      <c r="W458" s="50">
        <f t="shared" si="136"/>
        <v>65.635738831615114</v>
      </c>
      <c r="X458" s="50">
        <f t="shared" si="137"/>
        <v>64.759397946500386</v>
      </c>
      <c r="Y458" s="50">
        <f t="shared" si="138"/>
        <v>73.579947442894692</v>
      </c>
      <c r="Z458" s="50">
        <f t="shared" si="139"/>
        <v>69.610823052625321</v>
      </c>
      <c r="AA458" s="50">
        <f t="shared" si="140"/>
        <v>-3.9750842210101922</v>
      </c>
      <c r="AB458" s="50">
        <f t="shared" si="141"/>
        <v>-3.9750842210101922</v>
      </c>
      <c r="AC458" s="50">
        <f t="shared" si="142"/>
        <v>-3.9750842210102064</v>
      </c>
      <c r="AF458">
        <v>2.17</v>
      </c>
      <c r="AG458">
        <v>1.71</v>
      </c>
      <c r="AH458" s="66"/>
      <c r="AJ458" t="s">
        <v>454</v>
      </c>
    </row>
    <row r="459" spans="1:36" ht="15" x14ac:dyDescent="0.25">
      <c r="A459">
        <v>3.6</v>
      </c>
      <c r="B459">
        <v>3.45</v>
      </c>
      <c r="C459">
        <v>2.12</v>
      </c>
      <c r="D459" s="43">
        <f t="shared" si="143"/>
        <v>3.9330963449093037E-2</v>
      </c>
      <c r="E459" s="44">
        <f>IF(OR($A459="",$B459="",$C459=""),"",A459*'MPTO_working_3-way'!$I458)</f>
        <v>3.7415914684167348</v>
      </c>
      <c r="F459" s="45">
        <f>IF(OR($A459="",$B459="",$C459=""),"",B459*'MPTO_working_3-way'!$I458)</f>
        <v>3.5856918238993711</v>
      </c>
      <c r="G459" s="46">
        <f>IF(OR($A459="",$B459="",$C459=""),"",C459*'MPTO_working_3-way'!$I458)</f>
        <v>2.2033816425120771</v>
      </c>
      <c r="H459" s="44">
        <f>IF(OR($A459="",$B459="",$C459=""),"",'MPTO_working_3-way'!E458)</f>
        <v>3.7783262541614051</v>
      </c>
      <c r="I459" s="45">
        <f>IF(OR($A459="",$B459="",$C459=""),"",'MPTO_working_3-way'!F458)</f>
        <v>3.6134379974748865</v>
      </c>
      <c r="J459" s="46">
        <f>IF(OR($A459="",$B459="",$C459=""),"",'MPTO_working_3-way'!G458)</f>
        <v>2.1806075462947629</v>
      </c>
      <c r="K459" s="44">
        <f>IF(OR($A459="",$B459="",$C459=""),"",'OddsRatio_working_3-way'!H458)</f>
        <v>3.7622365231938701</v>
      </c>
      <c r="L459" s="45">
        <f>IF(OR($A459="",$B459="",$C459=""),"",'OddsRatio_working_3-way'!I458)</f>
        <v>3.6028767237788388</v>
      </c>
      <c r="M459" s="46">
        <f>IF(OR($A459="",$B459="",$C459=""),"",'OddsRatio_working_3-way'!J458)</f>
        <v>2.1898865022988976</v>
      </c>
      <c r="N459" s="47">
        <f t="shared" si="131"/>
        <v>26.726595044946283</v>
      </c>
      <c r="O459" s="48">
        <f t="shared" si="132"/>
        <v>27.88862091646569</v>
      </c>
      <c r="P459" s="48">
        <f t="shared" si="133"/>
        <v>45.38478403858803</v>
      </c>
      <c r="Q459" t="s">
        <v>286</v>
      </c>
      <c r="R459" t="s">
        <v>510</v>
      </c>
      <c r="S459" t="s">
        <v>520</v>
      </c>
      <c r="T459" s="50">
        <v>100</v>
      </c>
      <c r="U459" s="50">
        <f t="shared" si="134"/>
        <v>72.222222222222229</v>
      </c>
      <c r="V459" s="50">
        <f t="shared" si="135"/>
        <v>71.014492753623188</v>
      </c>
      <c r="W459" s="50">
        <f t="shared" si="136"/>
        <v>52.830188679245275</v>
      </c>
      <c r="X459" s="50">
        <f t="shared" si="137"/>
        <v>76.15531856713153</v>
      </c>
      <c r="Y459" s="50">
        <f t="shared" si="138"/>
        <v>74.94758909853249</v>
      </c>
      <c r="Z459" s="50">
        <f t="shared" si="139"/>
        <v>56.763285024154598</v>
      </c>
      <c r="AA459" s="50">
        <f t="shared" si="140"/>
        <v>-3.9330963449093019</v>
      </c>
      <c r="AB459" s="50">
        <f t="shared" si="141"/>
        <v>-3.9330963449093019</v>
      </c>
      <c r="AC459" s="50">
        <f t="shared" si="142"/>
        <v>-3.9330963449093232</v>
      </c>
      <c r="AF459">
        <v>1.96</v>
      </c>
      <c r="AG459">
        <v>1.89</v>
      </c>
      <c r="AH459" s="66"/>
      <c r="AJ459" t="s">
        <v>454</v>
      </c>
    </row>
    <row r="460" spans="1:36" ht="15" x14ac:dyDescent="0.25">
      <c r="A460">
        <v>1.62</v>
      </c>
      <c r="B460">
        <v>3.96</v>
      </c>
      <c r="C460">
        <v>5.75</v>
      </c>
      <c r="D460" s="43">
        <f t="shared" si="143"/>
        <v>4.3722246620797378E-2</v>
      </c>
      <c r="E460" s="44">
        <f>IF(OR($A460="",$B460="",$C460=""),"",A460*'MPTO_working_3-way'!$I459)</f>
        <v>1.6908300395256919</v>
      </c>
      <c r="F460" s="45">
        <f>IF(OR($A460="",$B460="",$C460=""),"",B460*'MPTO_working_3-way'!$I459)</f>
        <v>4.1331400966183578</v>
      </c>
      <c r="G460" s="46">
        <f>IF(OR($A460="",$B460="",$C460=""),"",C460*'MPTO_working_3-way'!$I459)</f>
        <v>6.0014029180695854</v>
      </c>
      <c r="H460" s="44">
        <f>IF(OR($A460="",$B460="",$C460=""),"",'MPTO_working_3-way'!E459)</f>
        <v>1.659173098720786</v>
      </c>
      <c r="I460" s="45">
        <f>IF(OR($A460="",$B460="",$C460=""),"",'MPTO_working_3-way'!F459)</f>
        <v>4.2025428942511454</v>
      </c>
      <c r="J460" s="46">
        <f>IF(OR($A460="",$B460="",$C460=""),"",'MPTO_working_3-way'!G459)</f>
        <v>6.2759289505920792</v>
      </c>
      <c r="K460" s="44">
        <f>IF(OR($A460="",$B460="",$C460=""),"",'OddsRatio_working_3-way'!H459)</f>
        <v>1.6700257226760724</v>
      </c>
      <c r="L460" s="45">
        <f>IF(OR($A460="",$B460="",$C460=""),"",'OddsRatio_working_3-way'!I459)</f>
        <v>4.1988324824535077</v>
      </c>
      <c r="M460" s="46">
        <f>IF(OR($A460="",$B460="",$C460=""),"",'OddsRatio_working_3-way'!J459)</f>
        <v>6.1332615850182961</v>
      </c>
      <c r="N460" s="47">
        <f t="shared" si="131"/>
        <v>59.142549908831633</v>
      </c>
      <c r="O460" s="48">
        <f t="shared" si="132"/>
        <v>24.194679508158398</v>
      </c>
      <c r="P460" s="48">
        <f t="shared" si="133"/>
        <v>16.662770583009955</v>
      </c>
      <c r="Q460" t="s">
        <v>283</v>
      </c>
      <c r="R460" t="s">
        <v>290</v>
      </c>
      <c r="S460" t="s">
        <v>520</v>
      </c>
      <c r="T460" s="50">
        <v>100</v>
      </c>
      <c r="U460" s="50">
        <f t="shared" si="134"/>
        <v>38.271604938271601</v>
      </c>
      <c r="V460" s="50">
        <f t="shared" si="135"/>
        <v>74.747474747474755</v>
      </c>
      <c r="W460" s="50">
        <f t="shared" si="136"/>
        <v>82.608695652173907</v>
      </c>
      <c r="X460" s="50">
        <f t="shared" si="137"/>
        <v>42.643829600351339</v>
      </c>
      <c r="Y460" s="50">
        <f t="shared" si="138"/>
        <v>79.119699409554471</v>
      </c>
      <c r="Z460" s="50">
        <f t="shared" si="139"/>
        <v>86.980920314253638</v>
      </c>
      <c r="AA460" s="50">
        <f t="shared" si="140"/>
        <v>-4.3722246620797378</v>
      </c>
      <c r="AB460" s="50">
        <f t="shared" si="141"/>
        <v>-4.3722246620797165</v>
      </c>
      <c r="AC460" s="50">
        <f t="shared" si="142"/>
        <v>-4.3722246620797307</v>
      </c>
      <c r="AF460">
        <v>2.0099999999999998</v>
      </c>
      <c r="AG460">
        <v>1.85</v>
      </c>
      <c r="AH460" s="66"/>
      <c r="AJ460" t="s">
        <v>454</v>
      </c>
    </row>
    <row r="461" spans="1:36" ht="15" x14ac:dyDescent="0.25">
      <c r="A461">
        <v>1.55</v>
      </c>
      <c r="B461">
        <v>4.1900000000000004</v>
      </c>
      <c r="C461">
        <v>6.31</v>
      </c>
      <c r="D461" s="43">
        <f t="shared" si="143"/>
        <v>4.2303380197726614E-2</v>
      </c>
      <c r="E461" s="44">
        <f>IF(OR($A461="",$B461="",$C461=""),"",A461*'MPTO_working_3-way'!$I460)</f>
        <v>1.6155702393064764</v>
      </c>
      <c r="F461" s="45">
        <f>IF(OR($A461="",$B461="",$C461=""),"",B461*'MPTO_working_3-way'!$I460)</f>
        <v>4.3672511630284747</v>
      </c>
      <c r="G461" s="46">
        <f>IF(OR($A461="",$B461="",$C461=""),"",C461*'MPTO_working_3-way'!$I460)</f>
        <v>6.5769343290476545</v>
      </c>
      <c r="H461" s="44">
        <f>IF(OR($A461="",$B461="",$C461=""),"",'MPTO_working_3-way'!E460)</f>
        <v>1.5846349646143918</v>
      </c>
      <c r="I461" s="45">
        <f>IF(OR($A461="",$B461="",$C461=""),"",'MPTO_working_3-way'!F460)</f>
        <v>4.4531060770841089</v>
      </c>
      <c r="J461" s="46">
        <f>IF(OR($A461="",$B461="",$C461=""),"",'MPTO_working_3-way'!G460)</f>
        <v>6.9262880146614929</v>
      </c>
      <c r="K461" s="44">
        <f>IF(OR($A461="",$B461="",$C461=""),"",'OddsRatio_working_3-way'!H460)</f>
        <v>1.5948862385449059</v>
      </c>
      <c r="L461" s="45">
        <f>IF(OR($A461="",$B461="",$C461=""),"",'OddsRatio_working_3-way'!I460)</f>
        <v>4.4503401835604537</v>
      </c>
      <c r="M461" s="46">
        <f>IF(OR($A461="",$B461="",$C461=""),"",'OddsRatio_working_3-way'!J460)</f>
        <v>6.74335623031536</v>
      </c>
      <c r="N461" s="47">
        <f t="shared" si="131"/>
        <v>61.897649242986475</v>
      </c>
      <c r="O461" s="48">
        <f t="shared" si="132"/>
        <v>22.897698407310035</v>
      </c>
      <c r="P461" s="48">
        <f t="shared" si="133"/>
        <v>15.204652349703496</v>
      </c>
      <c r="Q461" t="s">
        <v>295</v>
      </c>
      <c r="R461" t="s">
        <v>282</v>
      </c>
      <c r="S461" t="s">
        <v>520</v>
      </c>
      <c r="T461" s="50">
        <v>100</v>
      </c>
      <c r="U461" s="50">
        <f t="shared" si="134"/>
        <v>35.483870967741936</v>
      </c>
      <c r="V461" s="50">
        <f t="shared" si="135"/>
        <v>76.133651551312653</v>
      </c>
      <c r="W461" s="50">
        <f t="shared" si="136"/>
        <v>84.152139461172752</v>
      </c>
      <c r="X461" s="50">
        <f t="shared" si="137"/>
        <v>39.71420898751461</v>
      </c>
      <c r="Y461" s="50">
        <f t="shared" si="138"/>
        <v>80.363989571085327</v>
      </c>
      <c r="Z461" s="50">
        <f t="shared" si="139"/>
        <v>88.382477480945411</v>
      </c>
      <c r="AA461" s="50">
        <f t="shared" si="140"/>
        <v>-4.2303380197726739</v>
      </c>
      <c r="AB461" s="50">
        <f t="shared" si="141"/>
        <v>-4.2303380197726739</v>
      </c>
      <c r="AC461" s="50">
        <f t="shared" si="142"/>
        <v>-4.2303380197726597</v>
      </c>
      <c r="AF461">
        <v>1.8</v>
      </c>
      <c r="AG461">
        <v>2.0499999999999998</v>
      </c>
      <c r="AH461" s="66"/>
      <c r="AJ461" t="s">
        <v>454</v>
      </c>
    </row>
    <row r="462" spans="1:36" ht="15" x14ac:dyDescent="0.25">
      <c r="A462">
        <v>2.13</v>
      </c>
      <c r="B462">
        <v>3.44</v>
      </c>
      <c r="C462">
        <v>3.58</v>
      </c>
      <c r="D462" s="43">
        <f t="shared" si="143"/>
        <v>3.9510851432269511E-2</v>
      </c>
      <c r="E462" s="44">
        <f>IF(OR($A462="",$B462="",$C462=""),"",A462*'MPTO_working_3-way'!$I461)</f>
        <v>2.214158113550734</v>
      </c>
      <c r="F462" s="45">
        <f>IF(OR($A462="",$B462="",$C462=""),"",B462*'MPTO_working_3-way'!$I461)</f>
        <v>3.575917328927007</v>
      </c>
      <c r="G462" s="46">
        <f>IF(OR($A462="",$B462="",$C462=""),"",C462*'MPTO_working_3-way'!$I461)</f>
        <v>3.7214488481275247</v>
      </c>
      <c r="H462" s="44">
        <f>IF(OR($A462="",$B462="",$C462=""),"",'MPTO_working_3-way'!E461)</f>
        <v>2.1914768526016859</v>
      </c>
      <c r="I462" s="45">
        <f>IF(OR($A462="",$B462="",$C462=""),"",'MPTO_working_3-way'!F461)</f>
        <v>3.6032479454001725</v>
      </c>
      <c r="J462" s="46">
        <f>IF(OR($A462="",$B462="",$C462=""),"",'MPTO_working_3-way'!G461)</f>
        <v>3.7571480898513339</v>
      </c>
      <c r="K462" s="44">
        <f>IF(OR($A462="",$B462="",$C462=""),"",'OddsRatio_working_3-way'!H461)</f>
        <v>2.2007449371209029</v>
      </c>
      <c r="L462" s="45">
        <f>IF(OR($A462="",$B462="",$C462=""),"",'OddsRatio_working_3-way'!I461)</f>
        <v>3.5927589792699148</v>
      </c>
      <c r="M462" s="46">
        <f>IF(OR($A462="",$B462="",$C462=""),"",'OddsRatio_working_3-way'!J461)</f>
        <v>3.7415238387362209</v>
      </c>
      <c r="N462" s="47">
        <f t="shared" si="131"/>
        <v>45.163892943325095</v>
      </c>
      <c r="O462" s="48">
        <f t="shared" si="132"/>
        <v>27.964852316651879</v>
      </c>
      <c r="P462" s="48">
        <f t="shared" si="133"/>
        <v>26.871254740023033</v>
      </c>
      <c r="Q462" t="s">
        <v>498</v>
      </c>
      <c r="R462" t="s">
        <v>461</v>
      </c>
      <c r="S462" t="s">
        <v>520</v>
      </c>
      <c r="T462" s="50">
        <v>100</v>
      </c>
      <c r="U462" s="50">
        <f t="shared" si="134"/>
        <v>53.051643192488264</v>
      </c>
      <c r="V462" s="50">
        <f t="shared" si="135"/>
        <v>70.930232558139537</v>
      </c>
      <c r="W462" s="50">
        <f t="shared" si="136"/>
        <v>72.067039106145245</v>
      </c>
      <c r="X462" s="50">
        <f t="shared" si="137"/>
        <v>57.002728335715211</v>
      </c>
      <c r="Y462" s="50">
        <f t="shared" si="138"/>
        <v>74.881317701366484</v>
      </c>
      <c r="Z462" s="50">
        <f t="shared" si="139"/>
        <v>76.018124249372192</v>
      </c>
      <c r="AA462" s="50">
        <f t="shared" si="140"/>
        <v>-3.9510851432269476</v>
      </c>
      <c r="AB462" s="50">
        <f t="shared" si="141"/>
        <v>-3.9510851432269476</v>
      </c>
      <c r="AC462" s="50">
        <f t="shared" si="142"/>
        <v>-3.9510851432269476</v>
      </c>
      <c r="AF462">
        <v>2.06</v>
      </c>
      <c r="AG462">
        <v>1.81</v>
      </c>
      <c r="AH462" s="66"/>
      <c r="AJ462" t="s">
        <v>454</v>
      </c>
    </row>
    <row r="463" spans="1:36" ht="15" x14ac:dyDescent="0.25">
      <c r="A463">
        <v>3.63</v>
      </c>
      <c r="B463">
        <v>3.73</v>
      </c>
      <c r="C463">
        <v>2.0099999999999998</v>
      </c>
      <c r="D463" s="43">
        <f t="shared" si="143"/>
        <v>4.1091046220165683E-2</v>
      </c>
      <c r="E463" s="44">
        <f>IF(OR($A463="",$B463="",$C463=""),"",A463*'MPTO_working_3-way'!$I462)</f>
        <v>3.7791604977792015</v>
      </c>
      <c r="F463" s="45">
        <f>IF(OR($A463="",$B463="",$C463=""),"",B463*'MPTO_working_3-way'!$I462)</f>
        <v>3.8832696024012181</v>
      </c>
      <c r="G463" s="46">
        <f>IF(OR($A463="",$B463="",$C463=""),"",C463*'MPTO_working_3-way'!$I462)</f>
        <v>2.0925930029025328</v>
      </c>
      <c r="H463" s="44">
        <f>IF(OR($A463="",$B463="",$C463=""),"",'MPTO_working_3-way'!E462)</f>
        <v>3.819927425418622</v>
      </c>
      <c r="I463" s="45">
        <f>IF(OR($A463="",$B463="",$C463=""),"",'MPTO_working_3-way'!F462)</f>
        <v>3.9308253459613769</v>
      </c>
      <c r="J463" s="46">
        <f>IF(OR($A463="",$B463="",$C463=""),"",'MPTO_working_3-way'!G462)</f>
        <v>2.0669039342125579</v>
      </c>
      <c r="K463" s="44">
        <f>IF(OR($A463="",$B463="",$C463=""),"",'OddsRatio_working_3-way'!H462)</f>
        <v>3.8044444674774138</v>
      </c>
      <c r="L463" s="45">
        <f>IF(OR($A463="",$B463="",$C463=""),"",'OddsRatio_working_3-way'!I462)</f>
        <v>3.9110773369632459</v>
      </c>
      <c r="M463" s="46">
        <f>IF(OR($A463="",$B463="",$C463=""),"",'OddsRatio_working_3-way'!J462)</f>
        <v>2.0769919818069149</v>
      </c>
      <c r="N463" s="47">
        <f t="shared" si="131"/>
        <v>26.460903171157813</v>
      </c>
      <c r="O463" s="48">
        <f t="shared" si="132"/>
        <v>25.751495579437762</v>
      </c>
      <c r="P463" s="48">
        <f t="shared" si="133"/>
        <v>47.78760124940441</v>
      </c>
      <c r="Q463" t="s">
        <v>285</v>
      </c>
      <c r="R463" t="s">
        <v>292</v>
      </c>
      <c r="S463" t="s">
        <v>520</v>
      </c>
      <c r="T463" s="50">
        <v>100</v>
      </c>
      <c r="U463" s="50">
        <f t="shared" si="134"/>
        <v>72.451790633608823</v>
      </c>
      <c r="V463" s="50">
        <f t="shared" si="135"/>
        <v>73.190348525469176</v>
      </c>
      <c r="W463" s="50">
        <f t="shared" si="136"/>
        <v>50.248756218905463</v>
      </c>
      <c r="X463" s="50">
        <f t="shared" si="137"/>
        <v>76.560895255625368</v>
      </c>
      <c r="Y463" s="50">
        <f t="shared" si="138"/>
        <v>77.299453147485721</v>
      </c>
      <c r="Z463" s="50">
        <f t="shared" si="139"/>
        <v>54.357860840922022</v>
      </c>
      <c r="AA463" s="50">
        <f t="shared" si="140"/>
        <v>-4.1091046220165452</v>
      </c>
      <c r="AB463" s="50">
        <f t="shared" si="141"/>
        <v>-4.1091046220165452</v>
      </c>
      <c r="AC463" s="50">
        <f t="shared" si="142"/>
        <v>-4.1091046220165595</v>
      </c>
      <c r="AF463">
        <v>1.71</v>
      </c>
      <c r="AG463">
        <v>2.1800000000000002</v>
      </c>
      <c r="AH463" s="66"/>
      <c r="AJ463" t="s">
        <v>454</v>
      </c>
    </row>
    <row r="464" spans="1:36" ht="15" x14ac:dyDescent="0.25">
      <c r="A464">
        <v>3.81</v>
      </c>
      <c r="B464">
        <v>3.54</v>
      </c>
      <c r="C464">
        <v>2.02</v>
      </c>
      <c r="D464" s="43">
        <f t="shared" si="143"/>
        <v>4.0002572257759716E-2</v>
      </c>
      <c r="E464" s="44">
        <f>IF(OR($A464="",$B464="",$C464=""),"",A464*'MPTO_working_3-way'!$I463)</f>
        <v>3.9624098003020647</v>
      </c>
      <c r="F464" s="45">
        <f>IF(OR($A464="",$B464="",$C464=""),"",B464*'MPTO_working_3-way'!$I463)</f>
        <v>3.6816091057924694</v>
      </c>
      <c r="G464" s="46">
        <f>IF(OR($A464="",$B464="",$C464=""),"",C464*'MPTO_working_3-way'!$I463)</f>
        <v>2.1008051959606746</v>
      </c>
      <c r="H464" s="44">
        <f>IF(OR($A464="",$B464="",$C464=""),"",'MPTO_working_3-way'!E463)</f>
        <v>4.0139202618454242</v>
      </c>
      <c r="I464" s="45">
        <f>IF(OR($A464="",$B464="",$C464=""),"",'MPTO_working_3-way'!F463)</f>
        <v>3.7153770750953652</v>
      </c>
      <c r="J464" s="46">
        <f>IF(OR($A464="",$B464="",$C464=""),"",'MPTO_working_3-way'!G463)</f>
        <v>2.075914903525693</v>
      </c>
      <c r="K464" s="44">
        <f>IF(OR($A464="",$B464="",$C464=""),"",'OddsRatio_working_3-way'!H463)</f>
        <v>3.9911216271277206</v>
      </c>
      <c r="L464" s="45">
        <f>IF(OR($A464="",$B464="",$C464=""),"",'OddsRatio_working_3-way'!I463)</f>
        <v>3.7037184814606436</v>
      </c>
      <c r="M464" s="46">
        <f>IF(OR($A464="",$B464="",$C464=""),"",'OddsRatio_working_3-way'!J463)</f>
        <v>2.0857452169645105</v>
      </c>
      <c r="N464" s="47">
        <f t="shared" si="131"/>
        <v>25.237167541927828</v>
      </c>
      <c r="O464" s="48">
        <f t="shared" si="132"/>
        <v>27.162036252752834</v>
      </c>
      <c r="P464" s="48">
        <f t="shared" si="133"/>
        <v>47.600796205319327</v>
      </c>
      <c r="Q464" t="s">
        <v>287</v>
      </c>
      <c r="R464" t="s">
        <v>511</v>
      </c>
      <c r="S464" t="s">
        <v>520</v>
      </c>
      <c r="T464" s="50">
        <v>100</v>
      </c>
      <c r="U464" s="50">
        <f t="shared" si="134"/>
        <v>73.753280839895012</v>
      </c>
      <c r="V464" s="50">
        <f t="shared" si="135"/>
        <v>71.751412429378533</v>
      </c>
      <c r="W464" s="50">
        <f t="shared" si="136"/>
        <v>50.495049504950494</v>
      </c>
      <c r="X464" s="50">
        <f t="shared" si="137"/>
        <v>77.75353806567098</v>
      </c>
      <c r="Y464" s="50">
        <f t="shared" si="138"/>
        <v>75.751669655154501</v>
      </c>
      <c r="Z464" s="50">
        <f t="shared" si="139"/>
        <v>54.495306730726455</v>
      </c>
      <c r="AA464" s="50">
        <f t="shared" si="140"/>
        <v>-4.0002572257759681</v>
      </c>
      <c r="AB464" s="50">
        <f t="shared" si="141"/>
        <v>-4.0002572257759681</v>
      </c>
      <c r="AC464" s="50">
        <f t="shared" si="142"/>
        <v>-4.000257225775961</v>
      </c>
      <c r="AF464">
        <v>1.98</v>
      </c>
      <c r="AG464">
        <v>1.88</v>
      </c>
      <c r="AH464" s="66"/>
      <c r="AJ464" t="s">
        <v>454</v>
      </c>
    </row>
    <row r="465" spans="1:36" ht="15" x14ac:dyDescent="0.25">
      <c r="A465">
        <v>6.01</v>
      </c>
      <c r="B465">
        <v>3.94</v>
      </c>
      <c r="C465">
        <v>1.6</v>
      </c>
      <c r="D465" s="43">
        <f t="shared" si="143"/>
        <v>4.51964576805155E-2</v>
      </c>
      <c r="E465" s="44">
        <f>IF(OR($A465="",$B465="",$C465=""),"",A465*'MPTO_working_3-way'!$I464)</f>
        <v>6.2816307106598979</v>
      </c>
      <c r="F465" s="45">
        <f>IF(OR($A465="",$B465="",$C465=""),"",B465*'MPTO_working_3-way'!$I464)</f>
        <v>4.1180740432612311</v>
      </c>
      <c r="G465" s="46">
        <f>IF(OR($A465="",$B465="",$C465=""),"",C465*'MPTO_working_3-way'!$I464)</f>
        <v>1.672314332288825</v>
      </c>
      <c r="H465" s="44">
        <f>IF(OR($A465="",$B465="",$C465=""),"",'MPTO_working_3-way'!E464)</f>
        <v>6.6083429653178785</v>
      </c>
      <c r="I465" s="45">
        <f>IF(OR($A465="",$B465="",$C465=""),"",'MPTO_working_3-way'!F464)</f>
        <v>4.188628681689468</v>
      </c>
      <c r="J465" s="46">
        <f>IF(OR($A465="",$B465="",$C465=""),"",'MPTO_working_3-way'!G464)</f>
        <v>1.6395202712293138</v>
      </c>
      <c r="K465" s="44">
        <f>IF(OR($A465="",$B465="",$C465=""),"",'OddsRatio_working_3-way'!H464)</f>
        <v>6.4333122790829815</v>
      </c>
      <c r="L465" s="45">
        <f>IF(OR($A465="",$B465="",$C465=""),"",'OddsRatio_working_3-way'!I464)</f>
        <v>4.1884107985037859</v>
      </c>
      <c r="M465" s="46">
        <f>IF(OR($A465="",$B465="",$C465=""),"",'OddsRatio_working_3-way'!J464)</f>
        <v>1.6506960813273033</v>
      </c>
      <c r="N465" s="47">
        <f t="shared" si="131"/>
        <v>15.919433122724083</v>
      </c>
      <c r="O465" s="48">
        <f t="shared" si="132"/>
        <v>24.283196210043588</v>
      </c>
      <c r="P465" s="48">
        <f t="shared" si="133"/>
        <v>59.797370667232329</v>
      </c>
      <c r="Q465" t="s">
        <v>84</v>
      </c>
      <c r="R465" t="s">
        <v>288</v>
      </c>
      <c r="S465" t="s">
        <v>520</v>
      </c>
      <c r="T465" s="50">
        <v>100</v>
      </c>
      <c r="U465" s="50">
        <f t="shared" si="134"/>
        <v>83.361064891846937</v>
      </c>
      <c r="V465" s="50">
        <f t="shared" si="135"/>
        <v>74.619289340101517</v>
      </c>
      <c r="W465" s="50">
        <f t="shared" si="136"/>
        <v>37.5</v>
      </c>
      <c r="X465" s="50">
        <f t="shared" si="137"/>
        <v>87.880710659898469</v>
      </c>
      <c r="Y465" s="50">
        <f t="shared" si="138"/>
        <v>79.138935108153092</v>
      </c>
      <c r="Z465" s="50">
        <f t="shared" si="139"/>
        <v>42.019645768051554</v>
      </c>
      <c r="AA465" s="50">
        <f t="shared" si="140"/>
        <v>-4.5196457680515323</v>
      </c>
      <c r="AB465" s="50">
        <f t="shared" si="141"/>
        <v>-4.5196457680515749</v>
      </c>
      <c r="AC465" s="50">
        <f t="shared" si="142"/>
        <v>-4.5196457680515536</v>
      </c>
      <c r="AF465">
        <v>1.96</v>
      </c>
      <c r="AG465">
        <v>1.89</v>
      </c>
      <c r="AH465" s="66"/>
      <c r="AJ465" t="s">
        <v>454</v>
      </c>
    </row>
    <row r="466" spans="1:36" ht="15" x14ac:dyDescent="0.25">
      <c r="A466">
        <v>1.65</v>
      </c>
      <c r="B466">
        <v>3.95</v>
      </c>
      <c r="C466">
        <v>5.48</v>
      </c>
      <c r="D466" s="43">
        <f t="shared" si="143"/>
        <v>4.1706914847448928E-2</v>
      </c>
      <c r="E466" s="44">
        <f>IF(OR($A466="",$B466="",$C466=""),"",A466*'MPTO_working_3-way'!$I465)</f>
        <v>1.7188164094982907</v>
      </c>
      <c r="F466" s="45">
        <f>IF(OR($A466="",$B466="",$C466=""),"",B466*'MPTO_working_3-way'!$I465)</f>
        <v>4.1147423136474233</v>
      </c>
      <c r="G466" s="46">
        <f>IF(OR($A466="",$B466="",$C466=""),"",C466*'MPTO_working_3-way'!$I465)</f>
        <v>5.7085538933640203</v>
      </c>
      <c r="H466" s="44">
        <f>IF(OR($A466="",$B466="",$C466=""),"",'MPTO_working_3-way'!E465)</f>
        <v>1.6887376198611783</v>
      </c>
      <c r="I466" s="45">
        <f>IF(OR($A466="",$B466="",$C466=""),"",'MPTO_working_3-way'!F465)</f>
        <v>4.1795142843769018</v>
      </c>
      <c r="J466" s="46">
        <f>IF(OR($A466="",$B466="",$C466=""),"",'MPTO_working_3-way'!G465)</f>
        <v>5.931921230810115</v>
      </c>
      <c r="K466" s="44">
        <f>IF(OR($A466="",$B466="",$C466=""),"",'OddsRatio_working_3-way'!H465)</f>
        <v>1.6991741451801885</v>
      </c>
      <c r="L466" s="45">
        <f>IF(OR($A466="",$B466="",$C466=""),"",'OddsRatio_working_3-way'!I465)</f>
        <v>4.1731749665870108</v>
      </c>
      <c r="M466" s="46">
        <f>IF(OR($A466="",$B466="",$C466=""),"",'OddsRatio_working_3-way'!J465)</f>
        <v>5.8189233390880668</v>
      </c>
      <c r="N466" s="47">
        <f t="shared" si="131"/>
        <v>58.179570224832347</v>
      </c>
      <c r="O466" s="48">
        <f t="shared" si="132"/>
        <v>24.302858448347688</v>
      </c>
      <c r="P466" s="48">
        <f t="shared" si="133"/>
        <v>17.517571326819958</v>
      </c>
      <c r="Q466" t="s">
        <v>503</v>
      </c>
      <c r="R466" t="s">
        <v>300</v>
      </c>
      <c r="S466" t="s">
        <v>520</v>
      </c>
      <c r="T466" s="50">
        <v>100</v>
      </c>
      <c r="U466" s="50">
        <f t="shared" si="134"/>
        <v>39.393939393939398</v>
      </c>
      <c r="V466" s="50">
        <f t="shared" si="135"/>
        <v>74.683544303797461</v>
      </c>
      <c r="W466" s="50">
        <f t="shared" si="136"/>
        <v>81.751824817518241</v>
      </c>
      <c r="X466" s="50">
        <f t="shared" si="137"/>
        <v>43.564630878684277</v>
      </c>
      <c r="Y466" s="50">
        <f t="shared" si="138"/>
        <v>78.854235788542354</v>
      </c>
      <c r="Z466" s="50">
        <f t="shared" si="139"/>
        <v>85.922516302263134</v>
      </c>
      <c r="AA466" s="50">
        <f t="shared" si="140"/>
        <v>-4.1706914847448786</v>
      </c>
      <c r="AB466" s="50">
        <f t="shared" si="141"/>
        <v>-4.1706914847448928</v>
      </c>
      <c r="AC466" s="50">
        <f t="shared" si="142"/>
        <v>-4.1706914847448928</v>
      </c>
      <c r="AF466">
        <v>1.82</v>
      </c>
      <c r="AG466">
        <v>2.0499999999999998</v>
      </c>
      <c r="AH466" s="66"/>
      <c r="AJ466" t="s">
        <v>449</v>
      </c>
    </row>
    <row r="467" spans="1:36" ht="15" x14ac:dyDescent="0.25">
      <c r="A467">
        <v>2.69</v>
      </c>
      <c r="B467">
        <v>3.52</v>
      </c>
      <c r="C467">
        <v>2.61</v>
      </c>
      <c r="D467" s="43">
        <f t="shared" si="143"/>
        <v>3.8979883438927221E-2</v>
      </c>
      <c r="E467" s="44">
        <f>IF(OR($A467="",$B467="",$C467=""),"",A467*'MPTO_working_3-way'!$I466)</f>
        <v>2.7948558864507143</v>
      </c>
      <c r="F467" s="45">
        <f>IF(OR($A467="",$B467="",$C467=""),"",B467*'MPTO_working_3-way'!$I466)</f>
        <v>3.6572091897050236</v>
      </c>
      <c r="G467" s="46">
        <f>IF(OR($A467="",$B467="",$C467=""),"",C467*'MPTO_working_3-way'!$I466)</f>
        <v>2.7117374957756</v>
      </c>
      <c r="H467" s="44">
        <f>IF(OR($A467="",$B467="",$C467=""),"",'MPTO_working_3-way'!E466)</f>
        <v>2.7874260083400921</v>
      </c>
      <c r="I467" s="45">
        <f>IF(OR($A467="",$B467="",$C467=""),"",'MPTO_working_3-way'!F466)</f>
        <v>3.6887082220694705</v>
      </c>
      <c r="J467" s="46">
        <f>IF(OR($A467="",$B467="",$C467=""),"",'MPTO_working_3-way'!G466)</f>
        <v>2.7016186382659551</v>
      </c>
      <c r="K467" s="44">
        <f>IF(OR($A467="",$B467="",$C467=""),"",'OddsRatio_working_3-way'!H466)</f>
        <v>2.7916734630039377</v>
      </c>
      <c r="L467" s="45">
        <f>IF(OR($A467="",$B467="",$C467=""),"",'OddsRatio_working_3-way'!I466)</f>
        <v>3.6716077673194816</v>
      </c>
      <c r="M467" s="46">
        <f>IF(OR($A467="",$B467="",$C467=""),"",'OddsRatio_working_3-way'!J466)</f>
        <v>2.7068605180096683</v>
      </c>
      <c r="N467" s="47">
        <f t="shared" si="131"/>
        <v>35.780020173774865</v>
      </c>
      <c r="O467" s="48">
        <f t="shared" si="132"/>
        <v>27.343254053254089</v>
      </c>
      <c r="P467" s="48">
        <f t="shared" si="133"/>
        <v>36.876725772971035</v>
      </c>
      <c r="Q467" t="s">
        <v>504</v>
      </c>
      <c r="R467" t="s">
        <v>302</v>
      </c>
      <c r="S467" t="s">
        <v>520</v>
      </c>
      <c r="T467" s="50">
        <v>100</v>
      </c>
      <c r="U467" s="50">
        <f t="shared" si="134"/>
        <v>62.825278810408925</v>
      </c>
      <c r="V467" s="50">
        <f t="shared" si="135"/>
        <v>71.590909090909093</v>
      </c>
      <c r="W467" s="50">
        <f t="shared" si="136"/>
        <v>61.685823754789276</v>
      </c>
      <c r="X467" s="50">
        <f t="shared" si="137"/>
        <v>66.723267154301638</v>
      </c>
      <c r="Y467" s="50">
        <f t="shared" si="138"/>
        <v>75.4888974348018</v>
      </c>
      <c r="Z467" s="50">
        <f t="shared" si="139"/>
        <v>65.583812098681989</v>
      </c>
      <c r="AA467" s="50">
        <f t="shared" si="140"/>
        <v>-3.8979883438927132</v>
      </c>
      <c r="AB467" s="50">
        <f t="shared" si="141"/>
        <v>-3.8979883438927061</v>
      </c>
      <c r="AC467" s="50">
        <f t="shared" si="142"/>
        <v>-3.8979883438927132</v>
      </c>
      <c r="AF467">
        <v>1.98</v>
      </c>
      <c r="AG467">
        <v>1.87</v>
      </c>
      <c r="AH467" s="66"/>
      <c r="AJ467" t="s">
        <v>449</v>
      </c>
    </row>
    <row r="468" spans="1:36" ht="15" x14ac:dyDescent="0.25">
      <c r="A468">
        <v>1.96</v>
      </c>
      <c r="B468">
        <v>3.38</v>
      </c>
      <c r="C468">
        <v>4.25</v>
      </c>
      <c r="D468" s="43">
        <f t="shared" si="143"/>
        <v>4.1356187445392489E-2</v>
      </c>
      <c r="E468" s="44">
        <f>IF(OR($A468="",$B468="",$C468=""),"",A468*'MPTO_working_3-way'!$I467)</f>
        <v>2.0410581273929691</v>
      </c>
      <c r="F468" s="45">
        <f>IF(OR($A468="",$B468="",$C468=""),"",B468*'MPTO_working_3-way'!$I467)</f>
        <v>3.5197839135654263</v>
      </c>
      <c r="G468" s="46">
        <f>IF(OR($A468="",$B468="",$C468=""),"",C468*'MPTO_working_3-way'!$I467)</f>
        <v>4.4257637966429177</v>
      </c>
      <c r="H468" s="44">
        <f>IF(OR($A468="",$B468="",$C468=""),"",'MPTO_working_3-way'!E467)</f>
        <v>2.0144286034542791</v>
      </c>
      <c r="I468" s="45">
        <f>IF(OR($A468="",$B468="",$C468=""),"",'MPTO_working_3-way'!F467)</f>
        <v>3.5451866899469482</v>
      </c>
      <c r="J468" s="46">
        <f>IF(OR($A468="",$B468="",$C468=""),"",'MPTO_working_3-way'!G467)</f>
        <v>4.5144949225013375</v>
      </c>
      <c r="K468" s="44">
        <f>IF(OR($A468="",$B468="",$C468=""),"",'OddsRatio_working_3-way'!H467)</f>
        <v>2.0248898114306817</v>
      </c>
      <c r="L468" s="45">
        <f>IF(OR($A468="",$B468="",$C468=""),"",'OddsRatio_working_3-way'!I467)</f>
        <v>3.5408726575052314</v>
      </c>
      <c r="M468" s="46">
        <f>IF(OR($A468="",$B468="",$C468=""),"",'OddsRatio_working_3-way'!J467)</f>
        <v>4.4696790491142879</v>
      </c>
      <c r="N468" s="47">
        <f t="shared" si="131"/>
        <v>48.994195049079458</v>
      </c>
      <c r="O468" s="48">
        <f t="shared" si="132"/>
        <v>28.410834998874478</v>
      </c>
      <c r="P468" s="48">
        <f t="shared" si="133"/>
        <v>22.594969952046057</v>
      </c>
      <c r="Q468" t="s">
        <v>299</v>
      </c>
      <c r="R468" t="s">
        <v>297</v>
      </c>
      <c r="S468" t="s">
        <v>520</v>
      </c>
      <c r="T468" s="50">
        <v>100</v>
      </c>
      <c r="U468" s="50">
        <f t="shared" si="134"/>
        <v>48.979591836734699</v>
      </c>
      <c r="V468" s="50">
        <f t="shared" si="135"/>
        <v>70.414201183431956</v>
      </c>
      <c r="W468" s="50">
        <f t="shared" si="136"/>
        <v>76.470588235294116</v>
      </c>
      <c r="X468" s="50">
        <f t="shared" si="137"/>
        <v>53.115210581273928</v>
      </c>
      <c r="Y468" s="50">
        <f t="shared" si="138"/>
        <v>74.549819927971186</v>
      </c>
      <c r="Z468" s="50">
        <f t="shared" si="139"/>
        <v>80.60620697983336</v>
      </c>
      <c r="AA468" s="50">
        <f t="shared" si="140"/>
        <v>-4.1356187445392294</v>
      </c>
      <c r="AB468" s="50">
        <f t="shared" si="141"/>
        <v>-4.1356187445392294</v>
      </c>
      <c r="AC468" s="50">
        <f t="shared" si="142"/>
        <v>-4.1356187445392436</v>
      </c>
      <c r="AF468">
        <v>2.23</v>
      </c>
      <c r="AG468">
        <v>1.68</v>
      </c>
      <c r="AH468" s="66"/>
      <c r="AJ468" t="s">
        <v>449</v>
      </c>
    </row>
    <row r="469" spans="1:36" ht="15" x14ac:dyDescent="0.25">
      <c r="A469">
        <v>2.2599999999999998</v>
      </c>
      <c r="B469">
        <v>3.41</v>
      </c>
      <c r="C469">
        <v>3.3</v>
      </c>
      <c r="D469" s="43">
        <f t="shared" si="143"/>
        <v>3.8763311101307041E-2</v>
      </c>
      <c r="E469" s="44">
        <f>IF(OR($A469="",$B469="",$C469=""),"",A469*'MPTO_working_3-way'!$I468)</f>
        <v>2.3476050830889537</v>
      </c>
      <c r="F469" s="45">
        <f>IF(OR($A469="",$B469="",$C469=""),"",B469*'MPTO_working_3-way'!$I468)</f>
        <v>3.5421828908554573</v>
      </c>
      <c r="G469" s="46">
        <f>IF(OR($A469="",$B469="",$C469=""),"",C469*'MPTO_working_3-way'!$I468)</f>
        <v>3.4279189266343129</v>
      </c>
      <c r="H469" s="44">
        <f>IF(OR($A469="",$B469="",$C469=""),"",'MPTO_working_3-way'!E468)</f>
        <v>2.327980989333351</v>
      </c>
      <c r="I469" s="45">
        <f>IF(OR($A469="",$B469="",$C469=""),"",'MPTO_working_3-way'!F468)</f>
        <v>3.5671730834507658</v>
      </c>
      <c r="J469" s="46">
        <f>IF(OR($A469="",$B469="",$C469=""),"",'MPTO_working_3-way'!G468)</f>
        <v>3.446977904561221</v>
      </c>
      <c r="K469" s="44">
        <f>IF(OR($A469="",$B469="",$C469=""),"",'OddsRatio_working_3-way'!H468)</f>
        <v>2.336311502410092</v>
      </c>
      <c r="L469" s="45">
        <f>IF(OR($A469="",$B469="",$C469=""),"",'OddsRatio_working_3-way'!I468)</f>
        <v>3.5559608895304144</v>
      </c>
      <c r="M469" s="46">
        <f>IF(OR($A469="",$B469="",$C469=""),"",'OddsRatio_working_3-way'!J468)</f>
        <v>3.4392987742406445</v>
      </c>
      <c r="N469" s="47">
        <f t="shared" si="131"/>
        <v>42.596602265156569</v>
      </c>
      <c r="O469" s="48">
        <f t="shared" si="132"/>
        <v>28.231179213857427</v>
      </c>
      <c r="P469" s="48">
        <f t="shared" si="133"/>
        <v>29.172218520986014</v>
      </c>
      <c r="Q469" t="s">
        <v>499</v>
      </c>
      <c r="R469" t="s">
        <v>245</v>
      </c>
      <c r="S469" t="s">
        <v>520</v>
      </c>
      <c r="T469" s="50">
        <v>100</v>
      </c>
      <c r="U469" s="50">
        <f t="shared" si="134"/>
        <v>55.752212389380524</v>
      </c>
      <c r="V469" s="50">
        <f t="shared" si="135"/>
        <v>70.674486803519059</v>
      </c>
      <c r="W469" s="50">
        <f t="shared" si="136"/>
        <v>69.696969696969703</v>
      </c>
      <c r="X469" s="50">
        <f t="shared" si="137"/>
        <v>59.628543499511231</v>
      </c>
      <c r="Y469" s="50">
        <f t="shared" si="138"/>
        <v>74.550817913649766</v>
      </c>
      <c r="Z469" s="50">
        <f t="shared" si="139"/>
        <v>73.573300807100409</v>
      </c>
      <c r="AA469" s="50">
        <f t="shared" si="140"/>
        <v>-3.8763311101307067</v>
      </c>
      <c r="AB469" s="50">
        <f t="shared" si="141"/>
        <v>-3.8763311101307067</v>
      </c>
      <c r="AC469" s="50">
        <f t="shared" si="142"/>
        <v>-3.8763311101307067</v>
      </c>
      <c r="AF469">
        <v>2.0499999999999998</v>
      </c>
      <c r="AG469">
        <v>1.82</v>
      </c>
      <c r="AH469" s="66"/>
      <c r="AJ469" t="s">
        <v>449</v>
      </c>
    </row>
    <row r="470" spans="1:36" ht="15" x14ac:dyDescent="0.25">
      <c r="A470">
        <v>2.5299999999999998</v>
      </c>
      <c r="B470">
        <v>3.11</v>
      </c>
      <c r="C470">
        <v>3.11</v>
      </c>
      <c r="D470" s="43">
        <f t="shared" si="143"/>
        <v>3.834373371630484E-2</v>
      </c>
      <c r="E470" s="44">
        <f>IF(OR($A470="",$B470="",$C470=""),"",A470*'MPTO_working_3-way'!$I469)</f>
        <v>2.627009646302251</v>
      </c>
      <c r="F470" s="45">
        <f>IF(OR($A470="",$B470="",$C470=""),"",B470*'MPTO_working_3-way'!$I469)</f>
        <v>3.229249011857708</v>
      </c>
      <c r="G470" s="46">
        <f>IF(OR($A470="",$B470="",$C470=""),"",C470*'MPTO_working_3-way'!$I469)</f>
        <v>3.229249011857708</v>
      </c>
      <c r="H470" s="44">
        <f>IF(OR($A470="",$B470="",$C470=""),"",'MPTO_working_3-way'!E469)</f>
        <v>2.6145453739906741</v>
      </c>
      <c r="I470" s="45">
        <f>IF(OR($A470="",$B470="",$C470=""),"",'MPTO_working_3-way'!F469)</f>
        <v>3.2387388005433371</v>
      </c>
      <c r="J470" s="46">
        <f>IF(OR($A470="",$B470="",$C470=""),"",'MPTO_working_3-way'!G469)</f>
        <v>3.2387388005433371</v>
      </c>
      <c r="K470" s="44">
        <f>IF(OR($A470="",$B470="",$C470=""),"",'OddsRatio_working_3-way'!H469)</f>
        <v>2.6202102944911498</v>
      </c>
      <c r="L470" s="45">
        <f>IF(OR($A470="",$B470="",$C470=""),"",'OddsRatio_working_3-way'!I469)</f>
        <v>3.2344076610302794</v>
      </c>
      <c r="M470" s="46">
        <f>IF(OR($A470="",$B470="",$C470=""),"",'OddsRatio_working_3-way'!J469)</f>
        <v>3.2344076610302794</v>
      </c>
      <c r="N470" s="47">
        <f t="shared" si="131"/>
        <v>38.066095471236224</v>
      </c>
      <c r="O470" s="48">
        <f t="shared" si="132"/>
        <v>30.966952264381881</v>
      </c>
      <c r="P470" s="48">
        <f t="shared" si="133"/>
        <v>30.966952264381881</v>
      </c>
      <c r="Q470" t="s">
        <v>512</v>
      </c>
      <c r="R470" t="s">
        <v>513</v>
      </c>
      <c r="S470" t="s">
        <v>520</v>
      </c>
      <c r="T470" s="50">
        <v>100</v>
      </c>
      <c r="U470" s="50">
        <f t="shared" si="134"/>
        <v>60.474308300395251</v>
      </c>
      <c r="V470" s="50">
        <f t="shared" si="135"/>
        <v>67.845659163987136</v>
      </c>
      <c r="W470" s="50">
        <f t="shared" si="136"/>
        <v>67.845659163987136</v>
      </c>
      <c r="X470" s="50">
        <f t="shared" si="137"/>
        <v>64.308681672025727</v>
      </c>
      <c r="Y470" s="50">
        <f t="shared" si="138"/>
        <v>71.680032535617613</v>
      </c>
      <c r="Z470" s="50">
        <f t="shared" si="139"/>
        <v>71.680032535617613</v>
      </c>
      <c r="AA470" s="50">
        <f t="shared" si="140"/>
        <v>-3.8343733716304769</v>
      </c>
      <c r="AB470" s="50">
        <f t="shared" si="141"/>
        <v>-3.8343733716304769</v>
      </c>
      <c r="AC470" s="50">
        <f t="shared" si="142"/>
        <v>-3.8343733716304769</v>
      </c>
      <c r="AF470">
        <v>2.09</v>
      </c>
      <c r="AG470">
        <v>1.77</v>
      </c>
      <c r="AH470" s="66"/>
      <c r="AJ470" t="s">
        <v>449</v>
      </c>
    </row>
    <row r="471" spans="1:36" ht="15" x14ac:dyDescent="0.25">
      <c r="A471">
        <v>2.1</v>
      </c>
      <c r="B471">
        <v>3.44</v>
      </c>
      <c r="C471">
        <v>3.66</v>
      </c>
      <c r="D471" s="43">
        <f t="shared" si="143"/>
        <v>4.0112194324927852E-2</v>
      </c>
      <c r="E471" s="44">
        <f>IF(OR($A471="",$B471="",$C471=""),"",A471*'MPTO_working_3-way'!$I470)</f>
        <v>2.1842356080823486</v>
      </c>
      <c r="F471" s="45">
        <f>IF(OR($A471="",$B471="",$C471=""),"",B471*'MPTO_working_3-way'!$I470)</f>
        <v>3.5779859484777519</v>
      </c>
      <c r="G471" s="46">
        <f>IF(OR($A471="",$B471="",$C471=""),"",C471*'MPTO_working_3-way'!$I470)</f>
        <v>3.806810631229236</v>
      </c>
      <c r="H471" s="44">
        <f>IF(OR($A471="",$B471="",$C471=""),"",'MPTO_working_3-way'!E470)</f>
        <v>2.1606684056720344</v>
      </c>
      <c r="I471" s="45">
        <f>IF(OR($A471="",$B471="",$C471=""),"",'MPTO_working_3-way'!F470)</f>
        <v>3.6058523173605659</v>
      </c>
      <c r="J471" s="46">
        <f>IF(OR($A471="",$B471="",$C471=""),"",'MPTO_working_3-way'!G470)</f>
        <v>3.8483250078597129</v>
      </c>
      <c r="K471" s="44">
        <f>IF(OR($A471="",$B471="",$C471=""),"",'OddsRatio_working_3-way'!H470)</f>
        <v>2.1702162897959347</v>
      </c>
      <c r="L471" s="45">
        <f>IF(OR($A471="",$B471="",$C471=""),"",'OddsRatio_working_3-way'!I470)</f>
        <v>3.5957524973655266</v>
      </c>
      <c r="M471" s="46">
        <f>IF(OR($A471="",$B471="",$C471=""),"",'OddsRatio_working_3-way'!J470)</f>
        <v>3.8297957553247133</v>
      </c>
      <c r="N471" s="47">
        <f t="shared" si="131"/>
        <v>45.782606798446565</v>
      </c>
      <c r="O471" s="48">
        <f t="shared" si="132"/>
        <v>27.948684382772615</v>
      </c>
      <c r="P471" s="48">
        <f t="shared" si="133"/>
        <v>26.268708818780816</v>
      </c>
      <c r="Q471" t="s">
        <v>307</v>
      </c>
      <c r="R471" t="s">
        <v>298</v>
      </c>
      <c r="S471" t="s">
        <v>520</v>
      </c>
      <c r="T471" s="50">
        <v>100</v>
      </c>
      <c r="U471" s="50">
        <f t="shared" si="134"/>
        <v>52.38095238095238</v>
      </c>
      <c r="V471" s="50">
        <f t="shared" si="135"/>
        <v>70.930232558139537</v>
      </c>
      <c r="W471" s="50">
        <f t="shared" si="136"/>
        <v>72.67759562841529</v>
      </c>
      <c r="X471" s="50">
        <f t="shared" si="137"/>
        <v>56.39217181344516</v>
      </c>
      <c r="Y471" s="50">
        <f t="shared" si="138"/>
        <v>74.941451990632316</v>
      </c>
      <c r="Z471" s="50">
        <f t="shared" si="139"/>
        <v>76.688815060908084</v>
      </c>
      <c r="AA471" s="50">
        <f t="shared" si="140"/>
        <v>-4.0112194324927799</v>
      </c>
      <c r="AB471" s="50">
        <f t="shared" si="141"/>
        <v>-4.0112194324927799</v>
      </c>
      <c r="AC471" s="50">
        <f t="shared" si="142"/>
        <v>-4.0112194324927941</v>
      </c>
      <c r="AF471">
        <v>2.0699999999999998</v>
      </c>
      <c r="AG471">
        <v>1.78</v>
      </c>
      <c r="AH471" s="66"/>
      <c r="AJ471" t="s">
        <v>449</v>
      </c>
    </row>
    <row r="472" spans="1:36" ht="15" x14ac:dyDescent="0.25">
      <c r="A472">
        <v>2.46</v>
      </c>
      <c r="B472">
        <v>3.28</v>
      </c>
      <c r="C472">
        <v>3.04</v>
      </c>
      <c r="D472" s="43">
        <f t="shared" si="143"/>
        <v>4.0329482242190906E-2</v>
      </c>
      <c r="E472" s="44">
        <f>IF(OR($A472="",$B472="",$C472=""),"",A472*'MPTO_working_3-way'!$I471)</f>
        <v>2.5592105263157894</v>
      </c>
      <c r="F472" s="45">
        <f>IF(OR($A472="",$B472="",$C472=""),"",B472*'MPTO_working_3-way'!$I471)</f>
        <v>3.4122807017543861</v>
      </c>
      <c r="G472" s="46">
        <f>IF(OR($A472="",$B472="",$C472=""),"",C472*'MPTO_working_3-way'!$I471)</f>
        <v>3.1626016260162606</v>
      </c>
      <c r="H472" s="44">
        <f>IF(OR($A472="",$B472="",$C472=""),"",'MPTO_working_3-way'!E471)</f>
        <v>2.5441349904744626</v>
      </c>
      <c r="I472" s="45">
        <f>IF(OR($A472="",$B472="",$C472=""),"",'MPTO_working_3-way'!F471)</f>
        <v>3.4312981769240185</v>
      </c>
      <c r="J472" s="46">
        <f>IF(OR($A472="",$B472="",$C472=""),"",'MPTO_working_3-way'!G471)</f>
        <v>3.169529837251357</v>
      </c>
      <c r="K472" s="44">
        <f>IF(OR($A472="",$B472="",$C472=""),"",'OddsRatio_working_3-way'!H471)</f>
        <v>2.5509103019984942</v>
      </c>
      <c r="L472" s="45">
        <f>IF(OR($A472="",$B472="",$C472=""),"",'OddsRatio_working_3-way'!I471)</f>
        <v>3.4219695127099774</v>
      </c>
      <c r="M472" s="46">
        <f>IF(OR($A472="",$B472="",$C472=""),"",'OddsRatio_working_3-way'!J471)</f>
        <v>3.1670253534773476</v>
      </c>
      <c r="N472" s="47">
        <f t="shared" si="131"/>
        <v>39.07455012853471</v>
      </c>
      <c r="O472" s="48">
        <f t="shared" si="132"/>
        <v>29.305912596401029</v>
      </c>
      <c r="P472" s="48">
        <f t="shared" si="133"/>
        <v>31.619537275064264</v>
      </c>
      <c r="Q472" t="s">
        <v>304</v>
      </c>
      <c r="R472" t="s">
        <v>501</v>
      </c>
      <c r="S472" t="s">
        <v>520</v>
      </c>
      <c r="T472" s="50">
        <v>100</v>
      </c>
      <c r="U472" s="50">
        <f t="shared" si="134"/>
        <v>59.349593495934961</v>
      </c>
      <c r="V472" s="50">
        <f t="shared" si="135"/>
        <v>69.512195121951223</v>
      </c>
      <c r="W472" s="50">
        <f t="shared" si="136"/>
        <v>67.10526315789474</v>
      </c>
      <c r="X472" s="50">
        <f t="shared" si="137"/>
        <v>63.382541720154052</v>
      </c>
      <c r="Y472" s="50">
        <f t="shared" si="138"/>
        <v>73.545143346170306</v>
      </c>
      <c r="Z472" s="50">
        <f t="shared" si="139"/>
        <v>71.138211382113823</v>
      </c>
      <c r="AA472" s="50">
        <f t="shared" si="140"/>
        <v>-4.0329482242190906</v>
      </c>
      <c r="AB472" s="50">
        <f t="shared" si="141"/>
        <v>-4.0329482242190835</v>
      </c>
      <c r="AC472" s="50">
        <f t="shared" si="142"/>
        <v>-4.0329482242190835</v>
      </c>
      <c r="AF472">
        <v>2.19</v>
      </c>
      <c r="AG472">
        <v>1.7</v>
      </c>
      <c r="AH472" s="66"/>
      <c r="AJ472" t="s">
        <v>449</v>
      </c>
    </row>
    <row r="473" spans="1:36" ht="15" x14ac:dyDescent="0.25">
      <c r="A473">
        <v>3.24</v>
      </c>
      <c r="B473">
        <v>3.26</v>
      </c>
      <c r="C473">
        <v>2.36</v>
      </c>
      <c r="D473" s="43">
        <f t="shared" si="143"/>
        <v>3.9119255125632746E-2</v>
      </c>
      <c r="E473" s="44">
        <f>IF(OR($A473="",$B473="",$C473=""),"",A473*'MPTO_working_3-way'!$I472)</f>
        <v>3.3667463866070504</v>
      </c>
      <c r="F473" s="45">
        <f>IF(OR($A473="",$B473="",$C473=""),"",B473*'MPTO_working_3-way'!$I472)</f>
        <v>3.3875287717095626</v>
      </c>
      <c r="G473" s="46">
        <f>IF(OR($A473="",$B473="",$C473=""),"",C473*'MPTO_working_3-way'!$I472)</f>
        <v>2.4523214420964932</v>
      </c>
      <c r="H473" s="44">
        <f>IF(OR($A473="",$B473="",$C473=""),"",'MPTO_working_3-way'!E472)</f>
        <v>3.3829244848741031</v>
      </c>
      <c r="I473" s="45">
        <f>IF(OR($A473="",$B473="",$C473=""),"",'MPTO_working_3-way'!F472)</f>
        <v>3.4047338416059976</v>
      </c>
      <c r="J473" s="46">
        <f>IF(OR($A473="",$B473="",$C473=""),"",'MPTO_working_3-way'!G472)</f>
        <v>2.4349321491385276</v>
      </c>
      <c r="K473" s="44">
        <f>IF(OR($A473="",$B473="",$C473=""),"",'OddsRatio_working_3-way'!H472)</f>
        <v>3.3758987585252656</v>
      </c>
      <c r="L473" s="45">
        <f>IF(OR($A473="",$B473="",$C473=""),"",'OddsRatio_working_3-way'!I472)</f>
        <v>3.3971121402978124</v>
      </c>
      <c r="M473" s="46">
        <f>IF(OR($A473="",$B473="",$C473=""),"",'OddsRatio_working_3-way'!J472)</f>
        <v>2.4425099605331968</v>
      </c>
      <c r="N473" s="47">
        <f t="shared" si="131"/>
        <v>29.702266971400331</v>
      </c>
      <c r="O473" s="48">
        <f t="shared" si="132"/>
        <v>29.520044474643274</v>
      </c>
      <c r="P473" s="48">
        <f t="shared" si="133"/>
        <v>40.777688553956395</v>
      </c>
      <c r="Q473" t="s">
        <v>246</v>
      </c>
      <c r="R473" t="s">
        <v>500</v>
      </c>
      <c r="S473" t="s">
        <v>520</v>
      </c>
      <c r="T473" s="50">
        <v>100</v>
      </c>
      <c r="U473" s="50">
        <f t="shared" si="134"/>
        <v>69.135802469135797</v>
      </c>
      <c r="V473" s="50">
        <f t="shared" si="135"/>
        <v>69.325153374233125</v>
      </c>
      <c r="W473" s="50">
        <f t="shared" si="136"/>
        <v>57.627118644067799</v>
      </c>
      <c r="X473" s="50">
        <f t="shared" si="137"/>
        <v>73.047727981699069</v>
      </c>
      <c r="Y473" s="50">
        <f t="shared" si="138"/>
        <v>73.237078886796397</v>
      </c>
      <c r="Z473" s="50">
        <f t="shared" si="139"/>
        <v>61.539044156631071</v>
      </c>
      <c r="AA473" s="50">
        <f t="shared" si="140"/>
        <v>-3.9119255125632719</v>
      </c>
      <c r="AB473" s="50">
        <f t="shared" si="141"/>
        <v>-3.9119255125632719</v>
      </c>
      <c r="AC473" s="50">
        <f t="shared" si="142"/>
        <v>-3.9119255125632719</v>
      </c>
      <c r="AF473">
        <v>2.17</v>
      </c>
      <c r="AG473">
        <v>1.72</v>
      </c>
      <c r="AH473" s="66"/>
      <c r="AJ473" t="s">
        <v>449</v>
      </c>
    </row>
    <row r="474" spans="1:36" ht="15" x14ac:dyDescent="0.25">
      <c r="A474">
        <v>4.2</v>
      </c>
      <c r="B474">
        <v>3.54</v>
      </c>
      <c r="C474">
        <v>1.92</v>
      </c>
      <c r="D474" s="43">
        <f t="shared" si="143"/>
        <v>4.1414447134786148E-2</v>
      </c>
      <c r="E474" s="44">
        <f>IF(OR($A474="",$B474="",$C474=""),"",A474*'MPTO_working_3-way'!$I473)</f>
        <v>4.3739406779661021</v>
      </c>
      <c r="F474" s="45">
        <f>IF(OR($A474="",$B474="",$C474=""),"",B474*'MPTO_working_3-way'!$I473)</f>
        <v>3.686607142857143</v>
      </c>
      <c r="G474" s="46">
        <f>IF(OR($A474="",$B474="",$C474=""),"",C474*'MPTO_working_3-way'!$I473)</f>
        <v>1.9995157384987894</v>
      </c>
      <c r="H474" s="44">
        <f>IF(OR($A474="",$B474="",$C474=""),"",'MPTO_working_3-way'!E473)</f>
        <v>4.4585051353174912</v>
      </c>
      <c r="I474" s="45">
        <f>IF(OR($A474="",$B474="",$C474=""),"",'MPTO_working_3-way'!F473)</f>
        <v>3.7218849740284128</v>
      </c>
      <c r="J474" s="46">
        <f>IF(OR($A474="",$B474="",$C474=""),"",'MPTO_working_3-way'!G473)</f>
        <v>1.9722756516548385</v>
      </c>
      <c r="K474" s="44">
        <f>IF(OR($A474="",$B474="",$C474=""),"",'OddsRatio_working_3-way'!H473)</f>
        <v>4.4182041224125719</v>
      </c>
      <c r="L474" s="45">
        <f>IF(OR($A474="",$B474="",$C474=""),"",'OddsRatio_working_3-way'!I473)</f>
        <v>3.7131995221649787</v>
      </c>
      <c r="M474" s="46">
        <f>IF(OR($A474="",$B474="",$C474=""),"",'OddsRatio_working_3-way'!J473)</f>
        <v>1.9827336851936141</v>
      </c>
      <c r="N474" s="47">
        <f t="shared" si="131"/>
        <v>22.862678614676675</v>
      </c>
      <c r="O474" s="48">
        <f t="shared" si="132"/>
        <v>27.12521191571809</v>
      </c>
      <c r="P474" s="48">
        <f t="shared" si="133"/>
        <v>50.012109469605228</v>
      </c>
      <c r="Q474" t="s">
        <v>305</v>
      </c>
      <c r="R474" t="s">
        <v>296</v>
      </c>
      <c r="S474" t="s">
        <v>520</v>
      </c>
      <c r="T474" s="50">
        <v>100</v>
      </c>
      <c r="U474" s="50">
        <f t="shared" si="134"/>
        <v>76.19047619047619</v>
      </c>
      <c r="V474" s="50">
        <f t="shared" si="135"/>
        <v>71.751412429378533</v>
      </c>
      <c r="W474" s="50">
        <f t="shared" si="136"/>
        <v>47.916666666666671</v>
      </c>
      <c r="X474" s="50">
        <f t="shared" si="137"/>
        <v>80.331920903954796</v>
      </c>
      <c r="Y474" s="50">
        <f t="shared" si="138"/>
        <v>75.892857142857139</v>
      </c>
      <c r="Z474" s="50">
        <f t="shared" si="139"/>
        <v>52.058111380145277</v>
      </c>
      <c r="AA474" s="50">
        <f t="shared" si="140"/>
        <v>-4.1414447134786059</v>
      </c>
      <c r="AB474" s="50">
        <f t="shared" si="141"/>
        <v>-4.1414447134786059</v>
      </c>
      <c r="AC474" s="50">
        <f t="shared" si="142"/>
        <v>-4.1414447134786059</v>
      </c>
      <c r="AF474">
        <v>2.12</v>
      </c>
      <c r="AG474">
        <v>1.75</v>
      </c>
      <c r="AH474" s="66"/>
      <c r="AJ474" t="s">
        <v>449</v>
      </c>
    </row>
    <row r="475" spans="1:36" ht="15" x14ac:dyDescent="0.25">
      <c r="A475">
        <v>2.94</v>
      </c>
      <c r="B475">
        <v>3.19</v>
      </c>
      <c r="C475">
        <v>2.6</v>
      </c>
      <c r="D475" s="43">
        <f t="shared" si="143"/>
        <v>3.8231062861604714E-2</v>
      </c>
      <c r="E475" s="44">
        <f>IF(OR($A475="",$B475="",$C475=""),"",A475*'MPTO_working_3-way'!$I474)</f>
        <v>3.0523993248131176</v>
      </c>
      <c r="F475" s="45">
        <f>IF(OR($A475="",$B475="",$C475=""),"",B475*'MPTO_working_3-way'!$I474)</f>
        <v>3.3119570905285189</v>
      </c>
      <c r="G475" s="46">
        <f>IF(OR($A475="",$B475="",$C475=""),"",C475*'MPTO_working_3-way'!$I474)</f>
        <v>2.6994007634401722</v>
      </c>
      <c r="H475" s="44">
        <f>IF(OR($A475="",$B475="",$C475=""),"",'MPTO_working_3-way'!E474)</f>
        <v>3.0544389588872707</v>
      </c>
      <c r="I475" s="45">
        <f>IF(OR($A475="",$B475="",$C475=""),"",'MPTO_working_3-way'!F474)</f>
        <v>3.3251762746502691</v>
      </c>
      <c r="J475" s="46">
        <f>IF(OR($A475="",$B475="",$C475=""),"",'MPTO_working_3-way'!G474)</f>
        <v>2.6890995149164301</v>
      </c>
      <c r="K475" s="44">
        <f>IF(OR($A475="",$B475="",$C475=""),"",'OddsRatio_working_3-way'!H474)</f>
        <v>3.0538623253721533</v>
      </c>
      <c r="L475" s="45">
        <f>IF(OR($A475="",$B475="",$C475=""),"",'OddsRatio_working_3-way'!I474)</f>
        <v>3.3185353054458839</v>
      </c>
      <c r="M475" s="46">
        <f>IF(OR($A475="",$B475="",$C475=""),"",'OddsRatio_working_3-way'!J474)</f>
        <v>2.6939070724718794</v>
      </c>
      <c r="N475" s="47">
        <f t="shared" si="131"/>
        <v>32.761113261654415</v>
      </c>
      <c r="O475" s="48">
        <f t="shared" si="132"/>
        <v>30.19362789632099</v>
      </c>
      <c r="P475" s="48">
        <f t="shared" si="133"/>
        <v>37.045258842024602</v>
      </c>
      <c r="Q475" t="s">
        <v>301</v>
      </c>
      <c r="R475" t="s">
        <v>306</v>
      </c>
      <c r="S475" t="s">
        <v>520</v>
      </c>
      <c r="T475" s="50">
        <v>100</v>
      </c>
      <c r="U475" s="50">
        <f t="shared" si="134"/>
        <v>65.986394557823132</v>
      </c>
      <c r="V475" s="50">
        <f t="shared" si="135"/>
        <v>68.652037617554868</v>
      </c>
      <c r="W475" s="50">
        <f t="shared" si="136"/>
        <v>61.538461538461533</v>
      </c>
      <c r="X475" s="50">
        <f t="shared" si="137"/>
        <v>69.809500843983614</v>
      </c>
      <c r="Y475" s="50">
        <f t="shared" si="138"/>
        <v>72.47514390371532</v>
      </c>
      <c r="Z475" s="50">
        <f t="shared" si="139"/>
        <v>65.361567824622014</v>
      </c>
      <c r="AA475" s="50">
        <f t="shared" si="140"/>
        <v>-3.8231062861604812</v>
      </c>
      <c r="AB475" s="50">
        <f t="shared" si="141"/>
        <v>-3.8231062861604528</v>
      </c>
      <c r="AC475" s="50">
        <f t="shared" si="142"/>
        <v>-3.8231062861604812</v>
      </c>
      <c r="AF475">
        <v>2.36</v>
      </c>
      <c r="AG475">
        <v>1.61</v>
      </c>
      <c r="AH475" s="66"/>
      <c r="AJ475" t="s">
        <v>449</v>
      </c>
    </row>
    <row r="476" spans="1:36" ht="15" x14ac:dyDescent="0.25">
      <c r="A476">
        <v>2.16</v>
      </c>
      <c r="B476">
        <v>3.7</v>
      </c>
      <c r="C476">
        <v>3.27</v>
      </c>
      <c r="D476" s="43">
        <f t="shared" si="143"/>
        <v>3.9043630786749883E-2</v>
      </c>
      <c r="E476" s="44">
        <f>IF(OR($A476="",$B476="",$C476=""),"",A476*'MPTO_working_3-way'!$I475)</f>
        <v>2.24433424249938</v>
      </c>
      <c r="F476" s="45">
        <f>IF(OR($A476="",$B476="",$C476=""),"",B476*'MPTO_working_3-way'!$I475)</f>
        <v>3.8444614339109746</v>
      </c>
      <c r="G476" s="46">
        <f>IF(OR($A476="",$B476="",$C476=""),"",C476*'MPTO_working_3-way'!$I475)</f>
        <v>3.3976726726726723</v>
      </c>
      <c r="H476" s="44">
        <f>IF(OR($A476="",$B476="",$C476=""),"",'MPTO_working_3-way'!E475)</f>
        <v>2.2224769705958392</v>
      </c>
      <c r="I476" s="45">
        <f>IF(OR($A476="",$B476="",$C476=""),"",'MPTO_working_3-way'!F475)</f>
        <v>3.8871826603283015</v>
      </c>
      <c r="J476" s="46">
        <f>IF(OR($A476="",$B476="",$C476=""),"",'MPTO_working_3-way'!G475)</f>
        <v>3.4153489077194097</v>
      </c>
      <c r="K476" s="44">
        <f>IF(OR($A476="",$B476="",$C476=""),"",'OddsRatio_working_3-way'!H475)</f>
        <v>2.231553855976939</v>
      </c>
      <c r="L476" s="45">
        <f>IF(OR($A476="",$B476="",$C476=""),"",'OddsRatio_working_3-way'!I475)</f>
        <v>3.8665477682221865</v>
      </c>
      <c r="M476" s="46">
        <f>IF(OR($A476="",$B476="",$C476=""),"",'OddsRatio_working_3-way'!J475)</f>
        <v>3.4100234940238381</v>
      </c>
      <c r="N476" s="47">
        <f t="shared" si="131"/>
        <v>44.556643171222134</v>
      </c>
      <c r="O476" s="48">
        <f t="shared" si="132"/>
        <v>26.01144574319995</v>
      </c>
      <c r="P476" s="48">
        <f t="shared" si="133"/>
        <v>29.431911085577926</v>
      </c>
      <c r="Q476" t="s">
        <v>303</v>
      </c>
      <c r="R476" t="s">
        <v>496</v>
      </c>
      <c r="S476" t="s">
        <v>520</v>
      </c>
      <c r="T476" s="50">
        <v>100</v>
      </c>
      <c r="U476" s="50">
        <f t="shared" si="134"/>
        <v>53.703703703703695</v>
      </c>
      <c r="V476" s="50">
        <f t="shared" si="135"/>
        <v>72.972972972972968</v>
      </c>
      <c r="W476" s="50">
        <f t="shared" si="136"/>
        <v>69.418960244648318</v>
      </c>
      <c r="X476" s="50">
        <f t="shared" si="137"/>
        <v>57.608066782378707</v>
      </c>
      <c r="Y476" s="50">
        <f t="shared" si="138"/>
        <v>76.877336051647973</v>
      </c>
      <c r="Z476" s="50">
        <f t="shared" si="139"/>
        <v>73.323323323323322</v>
      </c>
      <c r="AA476" s="50">
        <f t="shared" si="140"/>
        <v>-3.9043630786750114</v>
      </c>
      <c r="AB476" s="50">
        <f t="shared" si="141"/>
        <v>-3.9043630786750043</v>
      </c>
      <c r="AC476" s="50">
        <f t="shared" si="142"/>
        <v>-3.9043630786750043</v>
      </c>
      <c r="AF476">
        <v>1.76</v>
      </c>
      <c r="AG476">
        <v>2.1</v>
      </c>
      <c r="AH476" s="66"/>
      <c r="AJ476" t="s">
        <v>449</v>
      </c>
    </row>
    <row r="477" spans="1:36" s="50" customFormat="1" ht="15" x14ac:dyDescent="0.25">
      <c r="A477">
        <v>2.57</v>
      </c>
      <c r="B477">
        <v>3.42</v>
      </c>
      <c r="C477">
        <v>2.71</v>
      </c>
      <c r="D477" s="43">
        <f t="shared" si="143"/>
        <v>5.0506409221372728E-2</v>
      </c>
      <c r="E477" s="44">
        <f>IF(OR($A477="",$B477="",$C477=""),"",A477*'MPTO_working_3-way'!$I476)</f>
        <v>2.6998014716989278</v>
      </c>
      <c r="F477" s="45">
        <f>IF(OR($A477="",$B477="",$C477=""),"",B477*'MPTO_working_3-way'!$I476)</f>
        <v>3.5927319195370946</v>
      </c>
      <c r="G477" s="46">
        <f>IF(OR($A477="",$B477="",$C477=""),"",C477*'MPTO_working_3-way'!$I476)</f>
        <v>2.8468723689899202</v>
      </c>
      <c r="H477" s="44">
        <f>IF(OR($A477="",$B477="",$C477=""),"",'MPTO_working_3-way'!E476)</f>
        <v>2.6862253338843787</v>
      </c>
      <c r="I477" s="45">
        <f>IF(OR($A477="",$B477="",$C477=""),"",'MPTO_working_3-way'!F476)</f>
        <v>3.6289448711634527</v>
      </c>
      <c r="J477" s="46">
        <f>IF(OR($A477="",$B477="",$C477=""),"",'MPTO_working_3-way'!G476)</f>
        <v>2.8395520730355375</v>
      </c>
      <c r="K477" s="44">
        <f>IF(OR($A477="",$B477="",$C477=""),"",'OddsRatio_working_3-way'!H476)</f>
        <v>2.692984795428953</v>
      </c>
      <c r="L477" s="45">
        <f>IF(OR($A477="",$B477="",$C477=""),"",'OddsRatio_working_3-way'!I476)</f>
        <v>3.6095689203427179</v>
      </c>
      <c r="M477" s="46">
        <f>IF(OR($A477="",$B477="",$C477=""),"",'OddsRatio_working_3-way'!J476)</f>
        <v>2.843951592473573</v>
      </c>
      <c r="N477" s="47">
        <f t="shared" si="131"/>
        <v>37.039760533604024</v>
      </c>
      <c r="O477" s="48">
        <f t="shared" si="132"/>
        <v>27.833972096889571</v>
      </c>
      <c r="P477" s="48">
        <f t="shared" si="133"/>
        <v>35.126267369506394</v>
      </c>
      <c r="Q477" t="s">
        <v>326</v>
      </c>
      <c r="R477" t="s">
        <v>316</v>
      </c>
      <c r="S477" t="s">
        <v>520</v>
      </c>
      <c r="T477" s="50">
        <v>100</v>
      </c>
      <c r="U477" s="50">
        <f t="shared" si="134"/>
        <v>61.089494163424128</v>
      </c>
      <c r="V477" s="50">
        <f t="shared" si="135"/>
        <v>70.760233918128648</v>
      </c>
      <c r="W477" s="50">
        <f t="shared" si="136"/>
        <v>63.099630996309962</v>
      </c>
      <c r="X477" s="50">
        <f t="shared" si="137"/>
        <v>66.140135085561383</v>
      </c>
      <c r="Y477" s="50">
        <f t="shared" si="138"/>
        <v>75.810874840265924</v>
      </c>
      <c r="Z477" s="50">
        <f t="shared" si="139"/>
        <v>68.150271918447231</v>
      </c>
      <c r="AA477" s="50">
        <f t="shared" si="140"/>
        <v>-5.050640922137255</v>
      </c>
      <c r="AB477" s="50">
        <f t="shared" si="141"/>
        <v>-5.0506409221372763</v>
      </c>
      <c r="AC477" s="50">
        <f t="shared" si="142"/>
        <v>-5.0506409221372692</v>
      </c>
      <c r="AD477" s="51"/>
      <c r="AE477" s="51"/>
      <c r="AF477">
        <v>2.08</v>
      </c>
      <c r="AG477">
        <v>1.75</v>
      </c>
      <c r="AH477" s="66"/>
      <c r="AI477" s="51"/>
      <c r="AJ477" t="s">
        <v>455</v>
      </c>
    </row>
    <row r="478" spans="1:36" ht="15" x14ac:dyDescent="0.25">
      <c r="A478">
        <v>2.97</v>
      </c>
      <c r="B478">
        <v>3.2</v>
      </c>
      <c r="C478">
        <v>2.5</v>
      </c>
      <c r="D478" s="43">
        <f t="shared" si="143"/>
        <v>4.9200336700336855E-2</v>
      </c>
      <c r="E478" s="44">
        <f>IF(OR($A478="",$B478="",$C478=""),"",A478*'MPTO_working_3-way'!$I477)</f>
        <v>3.1161250000000007</v>
      </c>
      <c r="F478" s="45">
        <f>IF(OR($A478="",$B478="",$C478=""),"",B478*'MPTO_working_3-way'!$I477)</f>
        <v>3.3574410774410781</v>
      </c>
      <c r="G478" s="46">
        <f>IF(OR($A478="",$B478="",$C478=""),"",C478*'MPTO_working_3-way'!$I477)</f>
        <v>2.6230008417508421</v>
      </c>
      <c r="H478" s="44">
        <f>IF(OR($A478="",$B478="",$C478=""),"",'MPTO_working_3-way'!E477)</f>
        <v>3.1220708685559115</v>
      </c>
      <c r="I478" s="45">
        <f>IF(OR($A478="",$B478="",$C478=""),"",'MPTO_working_3-way'!F477)</f>
        <v>3.3772386998957655</v>
      </c>
      <c r="J478" s="46">
        <f>IF(OR($A478="",$B478="",$C478=""),"",'MPTO_working_3-way'!G477)</f>
        <v>2.6068829316461257</v>
      </c>
      <c r="K478" s="44">
        <f>IF(OR($A478="",$B478="",$C478=""),"",'OddsRatio_working_3-way'!H477)</f>
        <v>3.1199749610901275</v>
      </c>
      <c r="L478" s="45">
        <f>IF(OR($A478="",$B478="",$C478=""),"",'OddsRatio_working_3-way'!I477)</f>
        <v>3.3674847281209539</v>
      </c>
      <c r="M478" s="46">
        <f>IF(OR($A478="",$B478="",$C478=""),"",'OddsRatio_working_3-way'!J477)</f>
        <v>2.6141941328097418</v>
      </c>
      <c r="N478" s="47">
        <f t="shared" si="131"/>
        <v>32.091138834289374</v>
      </c>
      <c r="O478" s="48">
        <f t="shared" si="132"/>
        <v>29.784588230574826</v>
      </c>
      <c r="P478" s="48">
        <f t="shared" si="133"/>
        <v>38.124272935135778</v>
      </c>
      <c r="Q478" t="s">
        <v>462</v>
      </c>
      <c r="R478" t="s">
        <v>310</v>
      </c>
      <c r="S478" t="s">
        <v>520</v>
      </c>
      <c r="T478" s="50">
        <v>100</v>
      </c>
      <c r="U478" s="50">
        <f t="shared" si="134"/>
        <v>66.329966329966325</v>
      </c>
      <c r="V478" s="50">
        <f t="shared" si="135"/>
        <v>68.75</v>
      </c>
      <c r="W478" s="50">
        <f t="shared" si="136"/>
        <v>60</v>
      </c>
      <c r="X478" s="50">
        <f t="shared" si="137"/>
        <v>71.25</v>
      </c>
      <c r="Y478" s="50">
        <f t="shared" si="138"/>
        <v>73.670033670033661</v>
      </c>
      <c r="Z478" s="50">
        <f t="shared" si="139"/>
        <v>64.920033670033675</v>
      </c>
      <c r="AA478" s="50">
        <f t="shared" si="140"/>
        <v>-4.9200336700336749</v>
      </c>
      <c r="AB478" s="50">
        <f t="shared" si="141"/>
        <v>-4.9200336700336607</v>
      </c>
      <c r="AC478" s="50">
        <f t="shared" si="142"/>
        <v>-4.9200336700336749</v>
      </c>
      <c r="AF478">
        <v>2.19</v>
      </c>
      <c r="AG478">
        <v>1.68</v>
      </c>
      <c r="AH478" s="66"/>
      <c r="AJ478" t="s">
        <v>455</v>
      </c>
    </row>
    <row r="479" spans="1:36" ht="15" x14ac:dyDescent="0.25">
      <c r="A479">
        <v>2.81</v>
      </c>
      <c r="B479">
        <v>3.57</v>
      </c>
      <c r="C479">
        <v>2.42</v>
      </c>
      <c r="D479" s="43">
        <f t="shared" si="143"/>
        <v>4.9207071434791416E-2</v>
      </c>
      <c r="E479" s="44">
        <f>IF(OR($A479="",$B479="",$C479=""),"",A479*'MPTO_working_3-way'!$I478)</f>
        <v>2.9482718707317641</v>
      </c>
      <c r="F479" s="45">
        <f>IF(OR($A479="",$B479="",$C479=""),"",B479*'MPTO_working_3-way'!$I478)</f>
        <v>3.7456692450222051</v>
      </c>
      <c r="G479" s="46">
        <f>IF(OR($A479="",$B479="",$C479=""),"",C479*'MPTO_working_3-way'!$I478)</f>
        <v>2.5390811128721951</v>
      </c>
      <c r="H479" s="44">
        <f>IF(OR($A479="",$B479="",$C479=""),"",'MPTO_working_3-way'!E478)</f>
        <v>2.945772491028213</v>
      </c>
      <c r="I479" s="45">
        <f>IF(OR($A479="",$B479="",$C479=""),"",'MPTO_working_3-way'!F478)</f>
        <v>3.7920487822199855</v>
      </c>
      <c r="J479" s="46">
        <f>IF(OR($A479="",$B479="",$C479=""),"",'MPTO_working_3-way'!G478)</f>
        <v>2.5200292977488221</v>
      </c>
      <c r="K479" s="44">
        <f>IF(OR($A479="",$B479="",$C479=""),"",'OddsRatio_working_3-way'!H478)</f>
        <v>2.9488252068473644</v>
      </c>
      <c r="L479" s="45">
        <f>IF(OR($A479="",$B479="",$C479=""),"",'OddsRatio_working_3-way'!I478)</f>
        <v>3.7671164539213957</v>
      </c>
      <c r="M479" s="46">
        <f>IF(OR($A479="",$B479="",$C479=""),"",'OddsRatio_working_3-way'!J478)</f>
        <v>2.5289125932172691</v>
      </c>
      <c r="N479" s="47">
        <f t="shared" si="131"/>
        <v>33.918174572950726</v>
      </c>
      <c r="O479" s="48">
        <f t="shared" si="132"/>
        <v>26.697498753499037</v>
      </c>
      <c r="P479" s="48">
        <f t="shared" si="133"/>
        <v>39.384326673550227</v>
      </c>
      <c r="Q479" t="s">
        <v>308</v>
      </c>
      <c r="R479" t="s">
        <v>321</v>
      </c>
      <c r="S479" t="s">
        <v>520</v>
      </c>
      <c r="T479" s="50">
        <v>100</v>
      </c>
      <c r="U479" s="50">
        <f t="shared" si="134"/>
        <v>64.412811387900362</v>
      </c>
      <c r="V479" s="50">
        <f t="shared" si="135"/>
        <v>71.988795518207283</v>
      </c>
      <c r="W479" s="50">
        <f t="shared" si="136"/>
        <v>58.677685950413228</v>
      </c>
      <c r="X479" s="50">
        <f t="shared" si="137"/>
        <v>69.333518531379497</v>
      </c>
      <c r="Y479" s="50">
        <f t="shared" si="138"/>
        <v>76.909502661686417</v>
      </c>
      <c r="Z479" s="50">
        <f t="shared" si="139"/>
        <v>63.598393093892369</v>
      </c>
      <c r="AA479" s="50">
        <f t="shared" si="140"/>
        <v>-4.9207071434791345</v>
      </c>
      <c r="AB479" s="50">
        <f t="shared" si="141"/>
        <v>-4.9207071434791345</v>
      </c>
      <c r="AC479" s="50">
        <f t="shared" si="142"/>
        <v>-4.9207071434791416</v>
      </c>
      <c r="AF479">
        <v>2.02</v>
      </c>
      <c r="AG479">
        <v>1.81</v>
      </c>
      <c r="AH479" s="66"/>
      <c r="AJ479" t="s">
        <v>455</v>
      </c>
    </row>
    <row r="480" spans="1:36" ht="15" x14ac:dyDescent="0.25">
      <c r="A480">
        <v>2.0099999999999998</v>
      </c>
      <c r="B480">
        <v>3.81</v>
      </c>
      <c r="C480">
        <v>3.45</v>
      </c>
      <c r="D480" s="43">
        <f t="shared" si="143"/>
        <v>4.9834701875763221E-2</v>
      </c>
      <c r="E480" s="44">
        <f>IF(OR($A480="",$B480="",$C480=""),"",A480*'MPTO_working_3-way'!$I479)</f>
        <v>2.1101677507702838</v>
      </c>
      <c r="F480" s="45">
        <f>IF(OR($A480="",$B480="",$C480=""),"",B480*'MPTO_working_3-way'!$I479)</f>
        <v>3.9998702141466578</v>
      </c>
      <c r="G480" s="46">
        <f>IF(OR($A480="",$B480="",$C480=""),"",C480*'MPTO_working_3-way'!$I479)</f>
        <v>3.6219297214713833</v>
      </c>
      <c r="H480" s="44">
        <f>IF(OR($A480="",$B480="",$C480=""),"",'MPTO_working_3-way'!E479)</f>
        <v>2.0794306296861662</v>
      </c>
      <c r="I480" s="45">
        <f>IF(OR($A480="",$B480="",$C480=""),"",'MPTO_working_3-way'!F479)</f>
        <v>4.0674277955205156</v>
      </c>
      <c r="J480" s="46">
        <f>IF(OR($A480="",$B480="",$C480=""),"",'MPTO_working_3-way'!G479)</f>
        <v>3.6597393206879145</v>
      </c>
      <c r="K480" s="44">
        <f>IF(OR($A480="",$B480="",$C480=""),"",'OddsRatio_working_3-way'!H479)</f>
        <v>2.091492151784057</v>
      </c>
      <c r="L480" s="45">
        <f>IF(OR($A480="",$B480="",$C480=""),"",'OddsRatio_working_3-way'!I479)</f>
        <v>4.0367256896170307</v>
      </c>
      <c r="M480" s="46">
        <f>IF(OR($A480="",$B480="",$C480=""),"",'OddsRatio_working_3-way'!J479)</f>
        <v>3.6476789820504356</v>
      </c>
      <c r="N480" s="47">
        <f t="shared" si="131"/>
        <v>47.389597326324676</v>
      </c>
      <c r="O480" s="48">
        <f t="shared" si="132"/>
        <v>25.000811187903565</v>
      </c>
      <c r="P480" s="48">
        <f t="shared" si="133"/>
        <v>27.609591485771762</v>
      </c>
      <c r="Q480" t="s">
        <v>325</v>
      </c>
      <c r="R480" t="s">
        <v>313</v>
      </c>
      <c r="S480" t="s">
        <v>520</v>
      </c>
      <c r="T480" s="50">
        <v>100</v>
      </c>
      <c r="U480" s="50">
        <f t="shared" si="134"/>
        <v>50.248756218905463</v>
      </c>
      <c r="V480" s="50">
        <f t="shared" si="135"/>
        <v>73.753280839895012</v>
      </c>
      <c r="W480" s="50">
        <f t="shared" si="136"/>
        <v>71.014492753623188</v>
      </c>
      <c r="X480" s="50">
        <f t="shared" si="137"/>
        <v>55.2322264064818</v>
      </c>
      <c r="Y480" s="50">
        <f t="shared" si="138"/>
        <v>78.736751027471357</v>
      </c>
      <c r="Z480" s="50">
        <f t="shared" si="139"/>
        <v>75.997962941199518</v>
      </c>
      <c r="AA480" s="50">
        <f t="shared" si="140"/>
        <v>-4.9834701875763372</v>
      </c>
      <c r="AB480" s="50">
        <f t="shared" si="141"/>
        <v>-4.9834701875763443</v>
      </c>
      <c r="AC480" s="50">
        <f t="shared" si="142"/>
        <v>-4.9834701875763301</v>
      </c>
      <c r="AF480">
        <v>1.76</v>
      </c>
      <c r="AG480">
        <v>2.06</v>
      </c>
      <c r="AH480" s="66"/>
      <c r="AJ480" t="s">
        <v>455</v>
      </c>
    </row>
    <row r="481" spans="1:36" ht="15" x14ac:dyDescent="0.25">
      <c r="A481">
        <v>3.49</v>
      </c>
      <c r="B481">
        <v>4.04</v>
      </c>
      <c r="C481">
        <v>1.93</v>
      </c>
      <c r="D481" s="43">
        <f t="shared" si="143"/>
        <v>5.2192418790552697E-2</v>
      </c>
      <c r="E481" s="44">
        <f>IF(OR($A481="",$B481="",$C481=""),"",A481*'MPTO_working_3-way'!$I480)</f>
        <v>3.6721515415790291</v>
      </c>
      <c r="F481" s="45">
        <f>IF(OR($A481="",$B481="",$C481=""),"",B481*'MPTO_working_3-way'!$I480)</f>
        <v>4.2508573719138329</v>
      </c>
      <c r="G481" s="46">
        <f>IF(OR($A481="",$B481="",$C481=""),"",C481*'MPTO_working_3-way'!$I480)</f>
        <v>2.0307313682657666</v>
      </c>
      <c r="H481" s="44">
        <f>IF(OR($A481="",$B481="",$C481=""),"",'MPTO_working_3-way'!E480)</f>
        <v>3.715600804830733</v>
      </c>
      <c r="I481" s="45">
        <f>IF(OR($A481="",$B481="",$C481=""),"",'MPTO_working_3-way'!F480)</f>
        <v>4.3454213771478623</v>
      </c>
      <c r="J481" s="46">
        <f>IF(OR($A481="",$B481="",$C481=""),"",'MPTO_working_3-way'!G480)</f>
        <v>1.9970553734224485</v>
      </c>
      <c r="K481" s="44">
        <f>IF(OR($A481="",$B481="",$C481=""),"",'OddsRatio_working_3-way'!H480)</f>
        <v>3.7039924656567211</v>
      </c>
      <c r="L481" s="45">
        <f>IF(OR($A481="",$B481="",$C481=""),"",'OddsRatio_working_3-way'!I480)</f>
        <v>4.3012598777495716</v>
      </c>
      <c r="M481" s="46">
        <f>IF(OR($A481="",$B481="",$C481=""),"",'OddsRatio_working_3-way'!J480)</f>
        <v>2.0099248968115462</v>
      </c>
      <c r="N481" s="47">
        <f t="shared" si="131"/>
        <v>27.231991617916695</v>
      </c>
      <c r="O481" s="48">
        <f t="shared" si="132"/>
        <v>23.524666026368632</v>
      </c>
      <c r="P481" s="48">
        <f t="shared" si="133"/>
        <v>49.243342355714653</v>
      </c>
      <c r="Q481" t="s">
        <v>497</v>
      </c>
      <c r="R481" t="s">
        <v>322</v>
      </c>
      <c r="S481" t="s">
        <v>520</v>
      </c>
      <c r="T481" s="50">
        <v>100</v>
      </c>
      <c r="U481" s="50">
        <f t="shared" si="134"/>
        <v>71.346704871060169</v>
      </c>
      <c r="V481" s="50">
        <f t="shared" si="135"/>
        <v>75.247524752475243</v>
      </c>
      <c r="W481" s="50">
        <f t="shared" si="136"/>
        <v>48.186528497409334</v>
      </c>
      <c r="X481" s="50">
        <f t="shared" si="137"/>
        <v>76.56594675011543</v>
      </c>
      <c r="Y481" s="50">
        <f t="shared" si="138"/>
        <v>80.466766631530504</v>
      </c>
      <c r="Z481" s="50">
        <f t="shared" si="139"/>
        <v>53.405770376464581</v>
      </c>
      <c r="AA481" s="50">
        <f t="shared" si="140"/>
        <v>-5.2192418790552608</v>
      </c>
      <c r="AB481" s="50">
        <f t="shared" si="141"/>
        <v>-5.2192418790552608</v>
      </c>
      <c r="AC481" s="50">
        <f t="shared" si="142"/>
        <v>-5.2192418790552466</v>
      </c>
      <c r="AF481">
        <v>1.88</v>
      </c>
      <c r="AG481">
        <v>1.94</v>
      </c>
      <c r="AH481" s="66"/>
      <c r="AJ481" t="s">
        <v>455</v>
      </c>
    </row>
    <row r="482" spans="1:36" ht="15" x14ac:dyDescent="0.25">
      <c r="A482">
        <v>2.09</v>
      </c>
      <c r="B482">
        <v>3.49</v>
      </c>
      <c r="C482">
        <v>3.5</v>
      </c>
      <c r="D482" s="43">
        <f t="shared" si="143"/>
        <v>5.0716136525215116E-2</v>
      </c>
      <c r="E482" s="44">
        <f>IF(OR($A482="",$B482="",$C482=""),"",A482*'MPTO_working_3-way'!$I481)</f>
        <v>2.1959967253376993</v>
      </c>
      <c r="F482" s="45">
        <f>IF(OR($A482="",$B482="",$C482=""),"",B482*'MPTO_working_3-way'!$I481)</f>
        <v>3.6669993164730008</v>
      </c>
      <c r="G482" s="46">
        <f>IF(OR($A482="",$B482="",$C482=""),"",C482*'MPTO_working_3-way'!$I481)</f>
        <v>3.6775064778382527</v>
      </c>
      <c r="H482" s="44">
        <f>IF(OR($A482="",$B482="",$C482=""),"",'MPTO_working_3-way'!E481)</f>
        <v>2.166549034306688</v>
      </c>
      <c r="I482" s="45">
        <f>IF(OR($A482="",$B482="",$C482=""),"",'MPTO_working_3-way'!F481)</f>
        <v>3.7088195058171212</v>
      </c>
      <c r="J482" s="46">
        <f>IF(OR($A482="",$B482="",$C482=""),"",'MPTO_working_3-way'!G481)</f>
        <v>3.7201148266792305</v>
      </c>
      <c r="K482" s="44">
        <f>IF(OR($A482="",$B482="",$C482=""),"",'OddsRatio_working_3-way'!H481)</f>
        <v>2.1783671998723202</v>
      </c>
      <c r="L482" s="45">
        <f>IF(OR($A482="",$B482="",$C482=""),"",'OddsRatio_working_3-way'!I481)</f>
        <v>3.6918663556716314</v>
      </c>
      <c r="M482" s="46">
        <f>IF(OR($A482="",$B482="",$C482=""),"",'OddsRatio_working_3-way'!J481)</f>
        <v>3.7026770639273408</v>
      </c>
      <c r="N482" s="47">
        <f t="shared" si="131"/>
        <v>45.537408524423938</v>
      </c>
      <c r="O482" s="48">
        <f t="shared" si="132"/>
        <v>27.270253242420061</v>
      </c>
      <c r="P482" s="48">
        <f t="shared" si="133"/>
        <v>27.192338233156004</v>
      </c>
      <c r="Q482" t="s">
        <v>314</v>
      </c>
      <c r="R482" t="s">
        <v>323</v>
      </c>
      <c r="S482" t="s">
        <v>520</v>
      </c>
      <c r="T482" s="50">
        <v>100</v>
      </c>
      <c r="U482" s="50">
        <f t="shared" si="134"/>
        <v>52.153110047846894</v>
      </c>
      <c r="V482" s="50">
        <f t="shared" si="135"/>
        <v>71.346704871060169</v>
      </c>
      <c r="W482" s="50">
        <f t="shared" si="136"/>
        <v>71.428571428571431</v>
      </c>
      <c r="X482" s="50">
        <f t="shared" si="137"/>
        <v>57.224723700368394</v>
      </c>
      <c r="Y482" s="50">
        <f t="shared" si="138"/>
        <v>76.418318523581689</v>
      </c>
      <c r="Z482" s="50">
        <f t="shared" si="139"/>
        <v>76.500185081092937</v>
      </c>
      <c r="AA482" s="50">
        <f t="shared" si="140"/>
        <v>-5.0716136525214992</v>
      </c>
      <c r="AB482" s="50">
        <f t="shared" si="141"/>
        <v>-5.0716136525215205</v>
      </c>
      <c r="AC482" s="50">
        <f t="shared" si="142"/>
        <v>-5.0716136525215063</v>
      </c>
      <c r="AF482">
        <v>1.93</v>
      </c>
      <c r="AG482">
        <v>1.89</v>
      </c>
      <c r="AH482" s="66"/>
      <c r="AJ482" t="s">
        <v>455</v>
      </c>
    </row>
    <row r="483" spans="1:36" ht="15" x14ac:dyDescent="0.25">
      <c r="A483">
        <v>2.11</v>
      </c>
      <c r="B483">
        <v>3.73</v>
      </c>
      <c r="C483">
        <v>3.23</v>
      </c>
      <c r="D483" s="43">
        <f t="shared" si="143"/>
        <v>5.1627687254222066E-2</v>
      </c>
      <c r="E483" s="44">
        <f>IF(OR($A483="",$B483="",$C483=""),"",A483*'MPTO_working_3-way'!$I482)</f>
        <v>2.2189344201064083</v>
      </c>
      <c r="F483" s="45">
        <f>IF(OR($A483="",$B483="",$C483=""),"",B483*'MPTO_working_3-way'!$I482)</f>
        <v>3.9225712734582481</v>
      </c>
      <c r="G483" s="46">
        <f>IF(OR($A483="",$B483="",$C483=""),"",C483*'MPTO_working_3-way'!$I482)</f>
        <v>3.3967574298311374</v>
      </c>
      <c r="H483" s="44">
        <f>IF(OR($A483="",$B483="",$C483=""),"",'MPTO_working_3-way'!E482)</f>
        <v>2.1895041205647718</v>
      </c>
      <c r="I483" s="45">
        <f>IF(OR($A483="",$B483="",$C483=""),"",'MPTO_working_3-way'!F482)</f>
        <v>3.9858536368914592</v>
      </c>
      <c r="J483" s="46">
        <f>IF(OR($A483="",$B483="",$C483=""),"",'MPTO_working_3-way'!G482)</f>
        <v>3.4201095599881768</v>
      </c>
      <c r="K483" s="44">
        <f>IF(OR($A483="",$B483="",$C483=""),"",'OddsRatio_working_3-way'!H482)</f>
        <v>2.2015079695086999</v>
      </c>
      <c r="L483" s="45">
        <f>IF(OR($A483="",$B483="",$C483=""),"",'OddsRatio_working_3-way'!I482)</f>
        <v>3.9550601412241</v>
      </c>
      <c r="M483" s="46">
        <f>IF(OR($A483="",$B483="",$C483=""),"",'OddsRatio_working_3-way'!J482)</f>
        <v>3.4138403351390996</v>
      </c>
      <c r="N483" s="47">
        <f t="shared" ref="N483:N546" si="144">(1/E483)* 100</f>
        <v>45.066676641666831</v>
      </c>
      <c r="O483" s="48">
        <f t="shared" ref="O483:O546" si="145">(1/F483)* 100</f>
        <v>25.493481960835656</v>
      </c>
      <c r="P483" s="48">
        <f t="shared" ref="P483:P546" si="146">(1/G483)* 100</f>
        <v>29.439841397497524</v>
      </c>
      <c r="Q483" t="s">
        <v>320</v>
      </c>
      <c r="R483" t="s">
        <v>514</v>
      </c>
      <c r="S483" t="s">
        <v>520</v>
      </c>
      <c r="T483" s="50">
        <v>100</v>
      </c>
      <c r="U483" s="50">
        <f t="shared" ref="U483:U546" si="147">(1/A483)*((T483*A483)-T483)</f>
        <v>52.606635071090047</v>
      </c>
      <c r="V483" s="50">
        <f t="shared" ref="V483:V546" si="148">(1/B483)*((T483*B483)-T483)</f>
        <v>73.190348525469176</v>
      </c>
      <c r="W483" s="50">
        <f t="shared" ref="W483:W546" si="149">(1/C483)*((T483*C483)-T483)</f>
        <v>69.040247678018574</v>
      </c>
      <c r="X483" s="50">
        <f t="shared" ref="X483:X546" si="150">((1/B483)+(1/C483))*T483</f>
        <v>57.76940379651225</v>
      </c>
      <c r="Y483" s="50">
        <f t="shared" ref="Y483:Y546" si="151">((1/A483)+(1/C483))*T483</f>
        <v>78.353117250891387</v>
      </c>
      <c r="Z483" s="50">
        <f t="shared" ref="Z483:Z546" si="152">((1/A483)+(1/B483))*T483</f>
        <v>74.203016403440785</v>
      </c>
      <c r="AA483" s="50">
        <f t="shared" ref="AA483:AA546" si="153">U483-X483</f>
        <v>-5.1627687254222039</v>
      </c>
      <c r="AB483" s="50">
        <f t="shared" ref="AB483:AB546" si="154">V483-Y483</f>
        <v>-5.162768725422211</v>
      </c>
      <c r="AC483" s="50">
        <f t="shared" ref="AC483:AC546" si="155">W483-Z483</f>
        <v>-5.162768725422211</v>
      </c>
      <c r="AF483">
        <v>1.86</v>
      </c>
      <c r="AG483">
        <v>1.96</v>
      </c>
      <c r="AH483" s="66"/>
      <c r="AJ483" t="s">
        <v>455</v>
      </c>
    </row>
    <row r="484" spans="1:36" ht="15" x14ac:dyDescent="0.25">
      <c r="A484">
        <v>1.62</v>
      </c>
      <c r="B484">
        <v>4.1900000000000004</v>
      </c>
      <c r="C484">
        <v>5.0199999999999996</v>
      </c>
      <c r="D484" s="43">
        <f t="shared" si="143"/>
        <v>5.5150622355153445E-2</v>
      </c>
      <c r="E484" s="44">
        <f>IF(OR($A484="",$B484="",$C484=""),"",A484*'MPTO_working_3-way'!$I483)</f>
        <v>1.7093440082153486</v>
      </c>
      <c r="F484" s="45">
        <f>IF(OR($A484="",$B484="",$C484=""),"",B484*'MPTO_working_3-way'!$I483)</f>
        <v>4.4210811076680931</v>
      </c>
      <c r="G484" s="46">
        <f>IF(OR($A484="",$B484="",$C484=""),"",C484*'MPTO_working_3-way'!$I483)</f>
        <v>5.2968561242228702</v>
      </c>
      <c r="H484" s="44">
        <f>IF(OR($A484="",$B484="",$C484=""),"",'MPTO_working_3-way'!E483)</f>
        <v>1.6697266917551874</v>
      </c>
      <c r="I484" s="45">
        <f>IF(OR($A484="",$B484="",$C484=""),"",'MPTO_working_3-way'!F483)</f>
        <v>4.5396779352442111</v>
      </c>
      <c r="J484" s="46">
        <f>IF(OR($A484="",$B484="",$C484=""),"",'MPTO_working_3-way'!G483)</f>
        <v>5.5303724984792373</v>
      </c>
      <c r="K484" s="44">
        <f>IF(OR($A484="",$B484="",$C484=""),"",'OddsRatio_working_3-way'!H483)</f>
        <v>1.6828988023514431</v>
      </c>
      <c r="L484" s="45">
        <f>IF(OR($A484="",$B484="",$C484=""),"",'OddsRatio_working_3-way'!I483)</f>
        <v>4.5136244830662964</v>
      </c>
      <c r="M484" s="46">
        <f>IF(OR($A484="",$B484="",$C484=""),"",'OddsRatio_working_3-way'!J483)</f>
        <v>5.4278277184722592</v>
      </c>
      <c r="N484" s="47">
        <f t="shared" si="144"/>
        <v>58.501974745508143</v>
      </c>
      <c r="O484" s="48">
        <f t="shared" si="145"/>
        <v>22.618901930244199</v>
      </c>
      <c r="P484" s="48">
        <f t="shared" si="146"/>
        <v>18.879123324247651</v>
      </c>
      <c r="Q484" t="s">
        <v>315</v>
      </c>
      <c r="R484" t="s">
        <v>318</v>
      </c>
      <c r="S484" t="s">
        <v>520</v>
      </c>
      <c r="T484" s="50">
        <v>100</v>
      </c>
      <c r="U484" s="50">
        <f t="shared" si="147"/>
        <v>38.271604938271601</v>
      </c>
      <c r="V484" s="50">
        <f t="shared" si="148"/>
        <v>76.133651551312653</v>
      </c>
      <c r="W484" s="50">
        <f t="shared" si="149"/>
        <v>80.079681274900395</v>
      </c>
      <c r="X484" s="50">
        <f t="shared" si="150"/>
        <v>43.786667173786952</v>
      </c>
      <c r="Y484" s="50">
        <f t="shared" si="151"/>
        <v>81.648713786827997</v>
      </c>
      <c r="Z484" s="50">
        <f t="shared" si="152"/>
        <v>85.594743510415739</v>
      </c>
      <c r="AA484" s="50">
        <f t="shared" si="153"/>
        <v>-5.5150622355153516</v>
      </c>
      <c r="AB484" s="50">
        <f t="shared" si="154"/>
        <v>-5.5150622355153445</v>
      </c>
      <c r="AC484" s="50">
        <f t="shared" si="155"/>
        <v>-5.5150622355153445</v>
      </c>
      <c r="AF484">
        <v>1.71</v>
      </c>
      <c r="AG484">
        <v>2.14</v>
      </c>
      <c r="AH484" s="66"/>
      <c r="AJ484" t="s">
        <v>455</v>
      </c>
    </row>
    <row r="485" spans="1:36" ht="15" x14ac:dyDescent="0.25">
      <c r="A485">
        <v>3.66</v>
      </c>
      <c r="B485">
        <v>3.26</v>
      </c>
      <c r="C485">
        <v>2.12</v>
      </c>
      <c r="D485" s="43">
        <f t="shared" si="143"/>
        <v>5.1670623181062858E-2</v>
      </c>
      <c r="E485" s="44">
        <f>IF(OR($A485="",$B485="",$C485=""),"",A485*'MPTO_working_3-way'!$I484)</f>
        <v>3.8491144808426903</v>
      </c>
      <c r="F485" s="45">
        <f>IF(OR($A485="",$B485="",$C485=""),"",B485*'MPTO_working_3-way'!$I484)</f>
        <v>3.4284462315702648</v>
      </c>
      <c r="G485" s="46">
        <f>IF(OR($A485="",$B485="",$C485=""),"",C485*'MPTO_working_3-way'!$I484)</f>
        <v>2.2295417211438533</v>
      </c>
      <c r="H485" s="44">
        <f>IF(OR($A485="",$B485="",$C485=""),"",'MPTO_working_3-way'!E484)</f>
        <v>3.9062423301009259</v>
      </c>
      <c r="I485" s="45">
        <f>IF(OR($A485="",$B485="",$C485=""),"",'MPTO_working_3-way'!F484)</f>
        <v>3.4539340587636418</v>
      </c>
      <c r="J485" s="46">
        <f>IF(OR($A485="",$B485="",$C485=""),"",'MPTO_working_3-way'!G484)</f>
        <v>2.2003431243148301</v>
      </c>
      <c r="K485" s="44">
        <f>IF(OR($A485="",$B485="",$C485=""),"",'OddsRatio_working_3-way'!H484)</f>
        <v>3.8790927224825347</v>
      </c>
      <c r="L485" s="45">
        <f>IF(OR($A485="",$B485="",$C485=""),"",'OddsRatio_working_3-way'!I484)</f>
        <v>3.4461464484250102</v>
      </c>
      <c r="M485" s="46">
        <f>IF(OR($A485="",$B485="",$C485=""),"",'OddsRatio_working_3-way'!J484)</f>
        <v>2.2122495673610669</v>
      </c>
      <c r="N485" s="47">
        <f t="shared" si="144"/>
        <v>25.980001503646342</v>
      </c>
      <c r="O485" s="48">
        <f t="shared" si="145"/>
        <v>29.167731749492521</v>
      </c>
      <c r="P485" s="48">
        <f t="shared" si="146"/>
        <v>44.852266746861133</v>
      </c>
      <c r="Q485" t="s">
        <v>319</v>
      </c>
      <c r="R485" t="s">
        <v>317</v>
      </c>
      <c r="S485" t="s">
        <v>520</v>
      </c>
      <c r="T485" s="50">
        <v>100</v>
      </c>
      <c r="U485" s="50">
        <f t="shared" si="147"/>
        <v>72.67759562841529</v>
      </c>
      <c r="V485" s="50">
        <f t="shared" si="148"/>
        <v>69.325153374233125</v>
      </c>
      <c r="W485" s="50">
        <f t="shared" si="149"/>
        <v>52.830188679245275</v>
      </c>
      <c r="X485" s="50">
        <f t="shared" si="150"/>
        <v>77.844657946521579</v>
      </c>
      <c r="Y485" s="50">
        <f t="shared" si="151"/>
        <v>74.492215692339414</v>
      </c>
      <c r="Z485" s="50">
        <f t="shared" si="152"/>
        <v>57.997250997351571</v>
      </c>
      <c r="AA485" s="50">
        <f t="shared" si="153"/>
        <v>-5.1670623181062894</v>
      </c>
      <c r="AB485" s="50">
        <f t="shared" si="154"/>
        <v>-5.1670623181062894</v>
      </c>
      <c r="AC485" s="50">
        <f t="shared" si="155"/>
        <v>-5.1670623181062965</v>
      </c>
      <c r="AF485">
        <v>2.0699999999999998</v>
      </c>
      <c r="AG485">
        <v>1.76</v>
      </c>
      <c r="AH485" s="66"/>
      <c r="AJ485" t="s">
        <v>455</v>
      </c>
    </row>
    <row r="486" spans="1:36" ht="15" x14ac:dyDescent="0.25">
      <c r="A486">
        <v>1.97</v>
      </c>
      <c r="B486">
        <v>3.73</v>
      </c>
      <c r="C486">
        <v>3.62</v>
      </c>
      <c r="D486" s="43">
        <f t="shared" si="143"/>
        <v>5.1953821865929672E-2</v>
      </c>
      <c r="E486" s="44">
        <f>IF(OR($A486="",$B486="",$C486=""),"",A486*'MPTO_working_3-way'!$I485)</f>
        <v>2.0723490290758813</v>
      </c>
      <c r="F486" s="45">
        <f>IF(OR($A486="",$B486="",$C486=""),"",B486*'MPTO_working_3-way'!$I485)</f>
        <v>3.9237877555599177</v>
      </c>
      <c r="G486" s="46">
        <f>IF(OR($A486="",$B486="",$C486=""),"",C486*'MPTO_working_3-way'!$I485)</f>
        <v>3.8080728351546655</v>
      </c>
      <c r="H486" s="44">
        <f>IF(OR($A486="",$B486="",$C486=""),"",'MPTO_working_3-way'!E485)</f>
        <v>2.0395831172569356</v>
      </c>
      <c r="I486" s="45">
        <f>IF(OR($A486="",$B486="",$C486=""),"",'MPTO_working_3-way'!F485)</f>
        <v>3.9875814889521006</v>
      </c>
      <c r="J486" s="46">
        <f>IF(OR($A486="",$B486="",$C486=""),"",'MPTO_working_3-way'!G485)</f>
        <v>3.8621199495390686</v>
      </c>
      <c r="K486" s="44">
        <f>IF(OR($A486="",$B486="",$C486=""),"",'OddsRatio_working_3-way'!H485)</f>
        <v>2.0522013211322117</v>
      </c>
      <c r="L486" s="45">
        <f>IF(OR($A486="",$B486="",$C486=""),"",'OddsRatio_working_3-way'!I485)</f>
        <v>3.9613501099906552</v>
      </c>
      <c r="M486" s="46">
        <f>IF(OR($A486="",$B486="",$C486=""),"",'OddsRatio_working_3-way'!J485)</f>
        <v>3.8420283106870032</v>
      </c>
      <c r="N486" s="47">
        <f t="shared" si="144"/>
        <v>48.254419789794198</v>
      </c>
      <c r="O486" s="48">
        <f t="shared" si="145"/>
        <v>25.485578280400688</v>
      </c>
      <c r="P486" s="48">
        <f t="shared" si="146"/>
        <v>26.260001929805128</v>
      </c>
      <c r="Q486" t="s">
        <v>309</v>
      </c>
      <c r="R486" t="s">
        <v>312</v>
      </c>
      <c r="S486" t="s">
        <v>520</v>
      </c>
      <c r="T486" s="50">
        <v>100</v>
      </c>
      <c r="U486" s="50">
        <f t="shared" si="147"/>
        <v>49.238578680203041</v>
      </c>
      <c r="V486" s="50">
        <f t="shared" si="148"/>
        <v>73.190348525469176</v>
      </c>
      <c r="W486" s="50">
        <f t="shared" si="149"/>
        <v>72.375690607734811</v>
      </c>
      <c r="X486" s="50">
        <f t="shared" si="150"/>
        <v>54.433960866796028</v>
      </c>
      <c r="Y486" s="50">
        <f t="shared" si="151"/>
        <v>78.385730712062141</v>
      </c>
      <c r="Z486" s="50">
        <f t="shared" si="152"/>
        <v>77.571072794327776</v>
      </c>
      <c r="AA486" s="50">
        <f t="shared" si="153"/>
        <v>-5.1953821865929868</v>
      </c>
      <c r="AB486" s="50">
        <f t="shared" si="154"/>
        <v>-5.1953821865929655</v>
      </c>
      <c r="AC486" s="50">
        <f t="shared" si="155"/>
        <v>-5.1953821865929655</v>
      </c>
      <c r="AF486">
        <v>1.85</v>
      </c>
      <c r="AG486">
        <v>1.97</v>
      </c>
      <c r="AH486" s="66"/>
      <c r="AJ486" t="s">
        <v>455</v>
      </c>
    </row>
    <row r="487" spans="1:36" ht="15" x14ac:dyDescent="0.25">
      <c r="A487">
        <v>2.27</v>
      </c>
      <c r="B487">
        <v>3.08</v>
      </c>
      <c r="C487">
        <v>3.88</v>
      </c>
      <c r="D487" s="43">
        <f t="shared" si="143"/>
        <v>2.2935917799444816E-2</v>
      </c>
      <c r="E487" s="44">
        <f>IF(OR($A487="",$B487="",$C487=""),"",A487*'MPTO_working_3-way'!$I486)</f>
        <v>2.3220645334047396</v>
      </c>
      <c r="F487" s="45">
        <f>IF(OR($A487="",$B487="",$C487=""),"",B487*'MPTO_working_3-way'!$I486)</f>
        <v>3.15064262682229</v>
      </c>
      <c r="G487" s="46">
        <f>IF(OR($A487="",$B487="",$C487=""),"",C487*'MPTO_working_3-way'!$I486)</f>
        <v>3.9689913610618457</v>
      </c>
      <c r="H487" s="44">
        <f>IF(OR($A487="",$B487="",$C487=""),"",'MPTO_working_3-way'!E486)</f>
        <v>2.3100912747812825</v>
      </c>
      <c r="I487" s="45">
        <f>IF(OR($A487="",$B487="",$C487=""),"",'MPTO_working_3-way'!F486)</f>
        <v>3.1542754341293042</v>
      </c>
      <c r="J487" s="46">
        <f>IF(OR($A487="",$B487="",$C487=""),"",'MPTO_working_3-way'!G486)</f>
        <v>3.9986140351153034</v>
      </c>
      <c r="K487" s="44">
        <f>IF(OR($A487="",$B487="",$C487=""),"",'OddsRatio_working_3-way'!H486)</f>
        <v>2.3153649104273968</v>
      </c>
      <c r="L487" s="45">
        <f>IF(OR($A487="",$B487="",$C487=""),"",'OddsRatio_working_3-way'!I486)</f>
        <v>3.154298435975579</v>
      </c>
      <c r="M487" s="46">
        <f>IF(OR($A487="",$B487="",$C487=""),"",'OddsRatio_working_3-way'!J486)</f>
        <v>3.9828747575046477</v>
      </c>
      <c r="N487" s="47">
        <f t="shared" si="144"/>
        <v>43.065125263066854</v>
      </c>
      <c r="O487" s="48">
        <f t="shared" si="145"/>
        <v>31.739556606221349</v>
      </c>
      <c r="P487" s="48">
        <f t="shared" si="146"/>
        <v>25.19531813071179</v>
      </c>
      <c r="Q487" t="s">
        <v>406</v>
      </c>
      <c r="R487" t="s">
        <v>414</v>
      </c>
      <c r="S487" t="s">
        <v>520</v>
      </c>
      <c r="T487" s="50">
        <v>100</v>
      </c>
      <c r="U487" s="50">
        <f t="shared" si="147"/>
        <v>55.947136563876647</v>
      </c>
      <c r="V487" s="50">
        <f t="shared" si="148"/>
        <v>67.532467532467535</v>
      </c>
      <c r="W487" s="50">
        <f t="shared" si="149"/>
        <v>74.226804123711347</v>
      </c>
      <c r="X487" s="50">
        <f t="shared" si="150"/>
        <v>58.240728343821125</v>
      </c>
      <c r="Y487" s="50">
        <f t="shared" si="151"/>
        <v>69.826059312412013</v>
      </c>
      <c r="Z487" s="50">
        <f t="shared" si="152"/>
        <v>76.52039590365581</v>
      </c>
      <c r="AA487" s="50">
        <f t="shared" si="153"/>
        <v>-2.293591779944478</v>
      </c>
      <c r="AB487" s="50">
        <f t="shared" si="154"/>
        <v>-2.293591779944478</v>
      </c>
      <c r="AC487" s="50">
        <f t="shared" si="155"/>
        <v>-2.2935917799444638</v>
      </c>
      <c r="AF487">
        <v>2.41</v>
      </c>
      <c r="AG487">
        <v>1.63</v>
      </c>
      <c r="AH487" s="66"/>
      <c r="AJ487" t="s">
        <v>450</v>
      </c>
    </row>
    <row r="488" spans="1:36" ht="15" x14ac:dyDescent="0.25">
      <c r="A488">
        <v>2.98</v>
      </c>
      <c r="B488">
        <v>3.26</v>
      </c>
      <c r="C488">
        <v>2.64</v>
      </c>
      <c r="D488" s="43">
        <f t="shared" si="143"/>
        <v>2.1106814844205068E-2</v>
      </c>
      <c r="E488" s="44">
        <f>IF(OR($A488="",$B488="",$C488=""),"",A488*'MPTO_working_3-way'!$I487)</f>
        <v>3.0428983082357313</v>
      </c>
      <c r="F488" s="45">
        <f>IF(OR($A488="",$B488="",$C488=""),"",B488*'MPTO_working_3-way'!$I487)</f>
        <v>3.3288082163921082</v>
      </c>
      <c r="G488" s="46">
        <f>IF(OR($A488="",$B488="",$C488=""),"",C488*'MPTO_working_3-way'!$I487)</f>
        <v>2.6957219911887016</v>
      </c>
      <c r="H488" s="44">
        <f>IF(OR($A488="",$B488="",$C488=""),"",'MPTO_working_3-way'!E487)</f>
        <v>3.043816979530555</v>
      </c>
      <c r="I488" s="45">
        <f>IF(OR($A488="",$B488="",$C488=""),"",'MPTO_working_3-way'!F487)</f>
        <v>3.3365268198050733</v>
      </c>
      <c r="J488" s="46">
        <f>IF(OR($A488="",$B488="",$C488=""),"",'MPTO_working_3-way'!G487)</f>
        <v>2.6899633717665008</v>
      </c>
      <c r="K488" s="44">
        <f>IF(OR($A488="",$B488="",$C488=""),"",'OddsRatio_working_3-way'!H487)</f>
        <v>3.0436068589923182</v>
      </c>
      <c r="L488" s="45">
        <f>IF(OR($A488="",$B488="",$C488=""),"",'OddsRatio_working_3-way'!I487)</f>
        <v>3.3326017683447673</v>
      </c>
      <c r="M488" s="46">
        <f>IF(OR($A488="",$B488="",$C488=""),"",'OddsRatio_working_3-way'!J487)</f>
        <v>2.6926844690643454</v>
      </c>
      <c r="N488" s="47">
        <f t="shared" si="144"/>
        <v>32.863405171755439</v>
      </c>
      <c r="O488" s="48">
        <f t="shared" si="145"/>
        <v>30.040781414672153</v>
      </c>
      <c r="P488" s="48">
        <f t="shared" si="146"/>
        <v>37.095813413572429</v>
      </c>
      <c r="Q488" t="s">
        <v>417</v>
      </c>
      <c r="R488" t="s">
        <v>329</v>
      </c>
      <c r="S488" t="s">
        <v>520</v>
      </c>
      <c r="T488" s="50">
        <v>100</v>
      </c>
      <c r="U488" s="50">
        <f t="shared" si="147"/>
        <v>66.442953020134226</v>
      </c>
      <c r="V488" s="50">
        <f t="shared" si="148"/>
        <v>69.325153374233125</v>
      </c>
      <c r="W488" s="50">
        <f t="shared" si="149"/>
        <v>62.121212121212118</v>
      </c>
      <c r="X488" s="50">
        <f t="shared" si="150"/>
        <v>68.553634504554751</v>
      </c>
      <c r="Y488" s="50">
        <f t="shared" si="151"/>
        <v>71.435834858653664</v>
      </c>
      <c r="Z488" s="50">
        <f t="shared" si="152"/>
        <v>64.231893605632635</v>
      </c>
      <c r="AA488" s="50">
        <f t="shared" si="153"/>
        <v>-2.1106814844205246</v>
      </c>
      <c r="AB488" s="50">
        <f t="shared" si="154"/>
        <v>-2.1106814844205388</v>
      </c>
      <c r="AC488" s="50">
        <f t="shared" si="155"/>
        <v>-2.1106814844205175</v>
      </c>
      <c r="AF488">
        <v>2.2999999999999998</v>
      </c>
      <c r="AG488">
        <v>1.68</v>
      </c>
      <c r="AH488" s="66"/>
      <c r="AJ488" t="s">
        <v>450</v>
      </c>
    </row>
    <row r="489" spans="1:36" ht="15" x14ac:dyDescent="0.25">
      <c r="A489">
        <v>4.47</v>
      </c>
      <c r="B489">
        <v>3.34</v>
      </c>
      <c r="C489">
        <v>1.93</v>
      </c>
      <c r="D489" s="43">
        <f t="shared" si="143"/>
        <v>4.1249559163135885E-2</v>
      </c>
      <c r="E489" s="44">
        <f>IF(OR($A489="",$B489="",$C489=""),"",A489*'MPTO_working_3-way'!$I488)</f>
        <v>4.6543855294592174</v>
      </c>
      <c r="F489" s="45">
        <f>IF(OR($A489="",$B489="",$C489=""),"",B489*'MPTO_working_3-way'!$I488)</f>
        <v>3.4777735276048736</v>
      </c>
      <c r="G489" s="46">
        <f>IF(OR($A489="",$B489="",$C489=""),"",C489*'MPTO_working_3-way'!$I488)</f>
        <v>2.0096116491848521</v>
      </c>
      <c r="H489" s="44">
        <f>IF(OR($A489="",$B489="",$C489=""),"",'MPTO_working_3-way'!E488)</f>
        <v>4.762725913048885</v>
      </c>
      <c r="I489" s="45">
        <f>IF(OR($A489="",$B489="",$C489=""),"",'MPTO_working_3-way'!F488)</f>
        <v>3.500771199148057</v>
      </c>
      <c r="J489" s="46">
        <f>IF(OR($A489="",$B489="",$C489=""),"",'MPTO_working_3-way'!G488)</f>
        <v>1.9826130310319441</v>
      </c>
      <c r="K489" s="44">
        <f>IF(OR($A489="",$B489="",$C489=""),"",'OddsRatio_working_3-way'!H488)</f>
        <v>4.7058309901791704</v>
      </c>
      <c r="L489" s="45">
        <f>IF(OR($A489="",$B489="",$C489=""),"",'OddsRatio_working_3-way'!I488)</f>
        <v>3.4990330020228413</v>
      </c>
      <c r="M489" s="46">
        <f>IF(OR($A489="",$B489="",$C489=""),"",'OddsRatio_working_3-way'!J488)</f>
        <v>1.9932054238808727</v>
      </c>
      <c r="N489" s="47">
        <f t="shared" si="144"/>
        <v>21.485113204968815</v>
      </c>
      <c r="O489" s="48">
        <f t="shared" si="145"/>
        <v>28.754028750362458</v>
      </c>
      <c r="P489" s="48">
        <f t="shared" si="146"/>
        <v>49.760858044668709</v>
      </c>
      <c r="Q489" t="s">
        <v>349</v>
      </c>
      <c r="R489" t="s">
        <v>333</v>
      </c>
      <c r="S489" t="s">
        <v>520</v>
      </c>
      <c r="T489" s="50">
        <v>100</v>
      </c>
      <c r="U489" s="50">
        <f t="shared" si="147"/>
        <v>77.628635346756155</v>
      </c>
      <c r="V489" s="50">
        <f t="shared" si="148"/>
        <v>70.059880239520965</v>
      </c>
      <c r="W489" s="50">
        <f t="shared" si="149"/>
        <v>48.186528497409334</v>
      </c>
      <c r="X489" s="50">
        <f t="shared" si="150"/>
        <v>81.753591263069723</v>
      </c>
      <c r="Y489" s="50">
        <f t="shared" si="151"/>
        <v>74.184836155834532</v>
      </c>
      <c r="Z489" s="50">
        <f t="shared" si="152"/>
        <v>52.311484413722894</v>
      </c>
      <c r="AA489" s="50">
        <f t="shared" si="153"/>
        <v>-4.1249559163135672</v>
      </c>
      <c r="AB489" s="50">
        <f t="shared" si="154"/>
        <v>-4.1249559163135672</v>
      </c>
      <c r="AC489" s="50">
        <f t="shared" si="155"/>
        <v>-4.1249559163135601</v>
      </c>
      <c r="AF489">
        <v>1.88</v>
      </c>
      <c r="AG489">
        <v>1.97</v>
      </c>
      <c r="AH489" s="66"/>
      <c r="AJ489" t="s">
        <v>456</v>
      </c>
    </row>
    <row r="490" spans="1:36" ht="15" x14ac:dyDescent="0.25">
      <c r="A490">
        <v>3.88</v>
      </c>
      <c r="B490">
        <v>3.05</v>
      </c>
      <c r="C490">
        <v>2.2000000000000002</v>
      </c>
      <c r="D490" s="43">
        <f t="shared" si="143"/>
        <v>4.0146265767357692E-2</v>
      </c>
      <c r="E490" s="44">
        <f>IF(OR($A490="",$B490="",$C490=""),"",A490*'MPTO_working_3-way'!$I489)</f>
        <v>4.0357675111773474</v>
      </c>
      <c r="F490" s="45">
        <f>IF(OR($A490="",$B490="",$C490=""),"",B490*'MPTO_working_3-way'!$I489)</f>
        <v>3.1724461105904407</v>
      </c>
      <c r="G490" s="46">
        <f>IF(OR($A490="",$B490="",$C490=""),"",C490*'MPTO_working_3-way'!$I489)</f>
        <v>2.2883217846881871</v>
      </c>
      <c r="H490" s="44">
        <f>IF(OR($A490="",$B490="",$C490=""),"",'MPTO_working_3-way'!E489)</f>
        <v>4.0924924547283714</v>
      </c>
      <c r="I490" s="45">
        <f>IF(OR($A490="",$B490="",$C490=""),"",'MPTO_working_3-way'!F489)</f>
        <v>3.1797840637060921</v>
      </c>
      <c r="J490" s="46">
        <f>IF(OR($A490="",$B490="",$C490=""),"",'MPTO_working_3-way'!G489)</f>
        <v>2.2667339973532079</v>
      </c>
      <c r="K490" s="44">
        <f>IF(OR($A490="",$B490="",$C490=""),"",'OddsRatio_working_3-way'!H489)</f>
        <v>4.062443077493886</v>
      </c>
      <c r="L490" s="45">
        <f>IF(OR($A490="",$B490="",$C490=""),"",'OddsRatio_working_3-way'!I489)</f>
        <v>3.1798639961327999</v>
      </c>
      <c r="M490" s="46">
        <f>IF(OR($A490="",$B490="",$C490=""),"",'OddsRatio_working_3-way'!J489)</f>
        <v>2.2760179489557859</v>
      </c>
      <c r="N490" s="47">
        <f t="shared" si="144"/>
        <v>24.778434268833085</v>
      </c>
      <c r="O490" s="48">
        <f t="shared" si="145"/>
        <v>31.521418020679466</v>
      </c>
      <c r="P490" s="48">
        <f t="shared" si="146"/>
        <v>43.700147710487435</v>
      </c>
      <c r="Q490" t="s">
        <v>335</v>
      </c>
      <c r="R490" t="s">
        <v>332</v>
      </c>
      <c r="S490" t="s">
        <v>520</v>
      </c>
      <c r="T490" s="50">
        <v>100</v>
      </c>
      <c r="U490" s="50">
        <f t="shared" si="147"/>
        <v>74.226804123711347</v>
      </c>
      <c r="V490" s="50">
        <f t="shared" si="148"/>
        <v>67.21311475409837</v>
      </c>
      <c r="W490" s="50">
        <f t="shared" si="149"/>
        <v>54.545454545454554</v>
      </c>
      <c r="X490" s="50">
        <f t="shared" si="150"/>
        <v>78.241430700447097</v>
      </c>
      <c r="Y490" s="50">
        <f t="shared" si="151"/>
        <v>71.227741330834121</v>
      </c>
      <c r="Z490" s="50">
        <f t="shared" si="152"/>
        <v>58.560081122190311</v>
      </c>
      <c r="AA490" s="50">
        <f t="shared" si="153"/>
        <v>-4.0146265767357505</v>
      </c>
      <c r="AB490" s="50">
        <f t="shared" si="154"/>
        <v>-4.0146265767357505</v>
      </c>
      <c r="AC490" s="50">
        <f t="shared" si="155"/>
        <v>-4.0146265767357576</v>
      </c>
      <c r="AF490">
        <v>2.1800000000000002</v>
      </c>
      <c r="AG490">
        <v>1.71</v>
      </c>
      <c r="AH490" s="66"/>
      <c r="AJ490" t="s">
        <v>456</v>
      </c>
    </row>
    <row r="491" spans="1:36" ht="15" x14ac:dyDescent="0.25">
      <c r="A491">
        <v>2.73</v>
      </c>
      <c r="B491">
        <v>2.84</v>
      </c>
      <c r="C491">
        <v>3.12</v>
      </c>
      <c r="D491" s="43">
        <f t="shared" si="143"/>
        <v>3.8925862869524819E-2</v>
      </c>
      <c r="E491" s="44">
        <f>IF(OR($A491="",$B491="",$C491=""),"",A491*'MPTO_working_3-way'!$I490)</f>
        <v>2.8362676056338025</v>
      </c>
      <c r="F491" s="45">
        <f>IF(OR($A491="",$B491="",$C491=""),"",B491*'MPTO_working_3-way'!$I490)</f>
        <v>2.9505494505494503</v>
      </c>
      <c r="G491" s="46">
        <f>IF(OR($A491="",$B491="",$C491=""),"",C491*'MPTO_working_3-way'!$I490)</f>
        <v>3.2414486921529178</v>
      </c>
      <c r="H491" s="44">
        <f>IF(OR($A491="",$B491="",$C491=""),"",'MPTO_working_3-way'!E490)</f>
        <v>2.8302548003212378</v>
      </c>
      <c r="I491" s="45">
        <f>IF(OR($A491="",$B491="",$C491=""),"",'MPTO_working_3-way'!F490)</f>
        <v>2.9486574884003951</v>
      </c>
      <c r="J491" s="46">
        <f>IF(OR($A491="",$B491="",$C491=""),"",'MPTO_working_3-way'!G490)</f>
        <v>3.2516356316054353</v>
      </c>
      <c r="K491" s="44">
        <f>IF(OR($A491="",$B491="",$C491=""),"",'OddsRatio_working_3-way'!H490)</f>
        <v>2.8331878166433198</v>
      </c>
      <c r="L491" s="45">
        <f>IF(OR($A491="",$B491="",$C491=""),"",'OddsRatio_working_3-way'!I490)</f>
        <v>2.9497488916900041</v>
      </c>
      <c r="M491" s="46">
        <f>IF(OR($A491="",$B491="",$C491=""),"",'OddsRatio_working_3-way'!J490)</f>
        <v>3.2464498099906574</v>
      </c>
      <c r="N491" s="47">
        <f t="shared" si="144"/>
        <v>35.257603972687775</v>
      </c>
      <c r="O491" s="48">
        <f t="shared" si="145"/>
        <v>33.891992551210429</v>
      </c>
      <c r="P491" s="48">
        <f t="shared" si="146"/>
        <v>30.850403476101796</v>
      </c>
      <c r="Q491" t="s">
        <v>337</v>
      </c>
      <c r="R491" t="s">
        <v>348</v>
      </c>
      <c r="S491" t="s">
        <v>520</v>
      </c>
      <c r="T491" s="50">
        <v>100</v>
      </c>
      <c r="U491" s="50">
        <f t="shared" si="147"/>
        <v>63.369963369963365</v>
      </c>
      <c r="V491" s="50">
        <f t="shared" si="148"/>
        <v>64.788732394366207</v>
      </c>
      <c r="W491" s="50">
        <f t="shared" si="149"/>
        <v>67.948717948717942</v>
      </c>
      <c r="X491" s="50">
        <f t="shared" si="150"/>
        <v>67.262549656915851</v>
      </c>
      <c r="Y491" s="50">
        <f t="shared" si="151"/>
        <v>68.681318681318686</v>
      </c>
      <c r="Z491" s="50">
        <f t="shared" si="152"/>
        <v>71.841304235670435</v>
      </c>
      <c r="AA491" s="50">
        <f t="shared" si="153"/>
        <v>-3.8925862869524863</v>
      </c>
      <c r="AB491" s="50">
        <f t="shared" si="154"/>
        <v>-3.8925862869524792</v>
      </c>
      <c r="AC491" s="50">
        <f t="shared" si="155"/>
        <v>-3.8925862869524934</v>
      </c>
      <c r="AF491">
        <v>2.94</v>
      </c>
      <c r="AG491">
        <v>1.41</v>
      </c>
      <c r="AH491" s="66"/>
      <c r="AJ491" t="s">
        <v>456</v>
      </c>
    </row>
    <row r="492" spans="1:36" ht="15" x14ac:dyDescent="0.25">
      <c r="A492">
        <v>6.32</v>
      </c>
      <c r="B492">
        <v>4.26</v>
      </c>
      <c r="C492">
        <v>1.53</v>
      </c>
      <c r="D492" s="43">
        <f t="shared" si="143"/>
        <v>4.6564403380654706E-2</v>
      </c>
      <c r="E492" s="44">
        <f>IF(OR($A492="",$B492="",$C492=""),"",A492*'MPTO_working_3-way'!$I491)</f>
        <v>6.6142870293657383</v>
      </c>
      <c r="F492" s="45">
        <f>IF(OR($A492="",$B492="",$C492=""),"",B492*'MPTO_working_3-way'!$I491)</f>
        <v>4.4583643584015888</v>
      </c>
      <c r="G492" s="46">
        <f>IF(OR($A492="",$B492="",$C492=""),"",C492*'MPTO_working_3-way'!$I491)</f>
        <v>1.6012435371724016</v>
      </c>
      <c r="H492" s="44">
        <f>IF(OR($A492="",$B492="",$C492=""),"",'MPTO_working_3-way'!E491)</f>
        <v>7.0073951693240666</v>
      </c>
      <c r="I492" s="45">
        <f>IF(OR($A492="",$B492="",$C492=""),"",'MPTO_working_3-way'!F491)</f>
        <v>4.561621008186723</v>
      </c>
      <c r="J492" s="46">
        <f>IF(OR($A492="",$B492="",$C492=""),"",'MPTO_working_3-way'!G491)</f>
        <v>1.5672180525275006</v>
      </c>
      <c r="K492" s="44">
        <f>IF(OR($A492="",$B492="",$C492=""),"",'OddsRatio_working_3-way'!H491)</f>
        <v>6.8046685507928339</v>
      </c>
      <c r="L492" s="45">
        <f>IF(OR($A492="",$B492="",$C492=""),"",'OddsRatio_working_3-way'!I491)</f>
        <v>4.5569961420271872</v>
      </c>
      <c r="M492" s="46">
        <f>IF(OR($A492="",$B492="",$C492=""),"",'OddsRatio_working_3-way'!J491)</f>
        <v>1.5782846488571804</v>
      </c>
      <c r="N492" s="47">
        <f t="shared" si="144"/>
        <v>15.118787490779525</v>
      </c>
      <c r="O492" s="48">
        <f t="shared" si="145"/>
        <v>22.429750455804371</v>
      </c>
      <c r="P492" s="48">
        <f t="shared" si="146"/>
        <v>62.451462053416094</v>
      </c>
      <c r="Q492" t="s">
        <v>339</v>
      </c>
      <c r="R492" t="s">
        <v>334</v>
      </c>
      <c r="S492" t="s">
        <v>520</v>
      </c>
      <c r="T492" s="50">
        <v>100</v>
      </c>
      <c r="U492" s="50">
        <f t="shared" si="147"/>
        <v>84.177215189873408</v>
      </c>
      <c r="V492" s="50">
        <f t="shared" si="148"/>
        <v>76.525821596244128</v>
      </c>
      <c r="W492" s="50">
        <f t="shared" si="149"/>
        <v>34.640522875816991</v>
      </c>
      <c r="X492" s="50">
        <f t="shared" si="150"/>
        <v>88.833655527938873</v>
      </c>
      <c r="Y492" s="50">
        <f t="shared" si="151"/>
        <v>81.182261934309579</v>
      </c>
      <c r="Z492" s="50">
        <f t="shared" si="152"/>
        <v>39.296963213882449</v>
      </c>
      <c r="AA492" s="50">
        <f t="shared" si="153"/>
        <v>-4.6564403380654653</v>
      </c>
      <c r="AB492" s="50">
        <f t="shared" si="154"/>
        <v>-4.6564403380654511</v>
      </c>
      <c r="AC492" s="50">
        <f t="shared" si="155"/>
        <v>-4.6564403380654582</v>
      </c>
      <c r="AF492">
        <v>1.83</v>
      </c>
      <c r="AG492">
        <v>2.0299999999999998</v>
      </c>
      <c r="AH492" s="66"/>
      <c r="AJ492" t="s">
        <v>456</v>
      </c>
    </row>
    <row r="493" spans="1:36" ht="15" x14ac:dyDescent="0.25">
      <c r="A493">
        <v>1.77</v>
      </c>
      <c r="B493">
        <v>3.55</v>
      </c>
      <c r="C493">
        <v>5.1100000000000003</v>
      </c>
      <c r="D493" s="43">
        <f t="shared" si="143"/>
        <v>4.2356608500161208E-2</v>
      </c>
      <c r="E493" s="44">
        <f>IF(OR($A493="",$B493="",$C493=""),"",A493*'MPTO_working_3-way'!$I492)</f>
        <v>1.8449711970452853</v>
      </c>
      <c r="F493" s="45">
        <f>IF(OR($A493="",$B493="",$C493=""),"",B493*'MPTO_working_3-way'!$I492)</f>
        <v>3.7003659601755721</v>
      </c>
      <c r="G493" s="46">
        <f>IF(OR($A493="",$B493="",$C493=""),"",C493*'MPTO_working_3-way'!$I492)</f>
        <v>5.326442269435824</v>
      </c>
      <c r="H493" s="44">
        <f>IF(OR($A493="",$B493="",$C493=""),"",'MPTO_working_3-way'!E492)</f>
        <v>1.8153667391706059</v>
      </c>
      <c r="I493" s="45">
        <f>IF(OR($A493="",$B493="",$C493=""),"",'MPTO_working_3-way'!F492)</f>
        <v>3.7373220038655099</v>
      </c>
      <c r="J493" s="46">
        <f>IF(OR($A493="",$B493="",$C493=""),"",'MPTO_working_3-way'!G492)</f>
        <v>5.5073404196624622</v>
      </c>
      <c r="K493" s="44">
        <f>IF(OR($A493="",$B493="",$C493=""),"",'OddsRatio_working_3-way'!H492)</f>
        <v>1.8263201139190099</v>
      </c>
      <c r="L493" s="45">
        <f>IF(OR($A493="",$B493="",$C493=""),"",'OddsRatio_working_3-way'!I492)</f>
        <v>3.7365146629785393</v>
      </c>
      <c r="M493" s="46">
        <f>IF(OR($A493="",$B493="",$C493=""),"",'OddsRatio_working_3-way'!J492)</f>
        <v>5.4106177509183517</v>
      </c>
      <c r="N493" s="47">
        <f t="shared" si="144"/>
        <v>54.201388162671392</v>
      </c>
      <c r="O493" s="48">
        <f t="shared" si="145"/>
        <v>27.02435409800799</v>
      </c>
      <c r="P493" s="48">
        <f t="shared" si="146"/>
        <v>18.774257739320618</v>
      </c>
      <c r="Q493" t="s">
        <v>346</v>
      </c>
      <c r="R493" t="s">
        <v>350</v>
      </c>
      <c r="S493" t="s">
        <v>520</v>
      </c>
      <c r="T493" s="50">
        <v>100</v>
      </c>
      <c r="U493" s="50">
        <f t="shared" si="147"/>
        <v>43.502824858757066</v>
      </c>
      <c r="V493" s="50">
        <f t="shared" si="148"/>
        <v>71.83098591549296</v>
      </c>
      <c r="W493" s="50">
        <f t="shared" si="149"/>
        <v>80.430528375733857</v>
      </c>
      <c r="X493" s="50">
        <f t="shared" si="150"/>
        <v>47.73848570877319</v>
      </c>
      <c r="Y493" s="50">
        <f t="shared" si="151"/>
        <v>76.066646765509077</v>
      </c>
      <c r="Z493" s="50">
        <f t="shared" si="152"/>
        <v>84.666189225749974</v>
      </c>
      <c r="AA493" s="50">
        <f t="shared" si="153"/>
        <v>-4.2356608500161244</v>
      </c>
      <c r="AB493" s="50">
        <f t="shared" si="154"/>
        <v>-4.2356608500161173</v>
      </c>
      <c r="AC493" s="50">
        <f t="shared" si="155"/>
        <v>-4.2356608500161173</v>
      </c>
      <c r="AF493">
        <v>2.57</v>
      </c>
      <c r="AG493">
        <v>1.53</v>
      </c>
      <c r="AH493" s="66"/>
      <c r="AJ493" t="s">
        <v>456</v>
      </c>
    </row>
    <row r="494" spans="1:36" ht="15" x14ac:dyDescent="0.25">
      <c r="A494">
        <v>2.83</v>
      </c>
      <c r="B494">
        <v>2.99</v>
      </c>
      <c r="C494">
        <v>2.85</v>
      </c>
      <c r="D494" s="43">
        <f t="shared" si="143"/>
        <v>3.8682243976937203E-2</v>
      </c>
      <c r="E494" s="44">
        <f>IF(OR($A494="",$B494="",$C494=""),"",A494*'MPTO_working_3-way'!$I493)</f>
        <v>2.9394707504547322</v>
      </c>
      <c r="F494" s="45">
        <f>IF(OR($A494="",$B494="",$C494=""),"",B494*'MPTO_working_3-way'!$I493)</f>
        <v>3.1056599094910426</v>
      </c>
      <c r="G494" s="46">
        <f>IF(OR($A494="",$B494="",$C494=""),"",C494*'MPTO_working_3-way'!$I493)</f>
        <v>2.960244395334271</v>
      </c>
      <c r="H494" s="44">
        <f>IF(OR($A494="",$B494="",$C494=""),"",'MPTO_working_3-way'!E493)</f>
        <v>2.9371783735921819</v>
      </c>
      <c r="I494" s="45">
        <f>IF(OR($A494="",$B494="",$C494=""),"",'MPTO_working_3-way'!F493)</f>
        <v>3.1098967939031055</v>
      </c>
      <c r="J494" s="46">
        <f>IF(OR($A494="",$B494="",$C494=""),"",'MPTO_working_3-way'!G493)</f>
        <v>2.9587277160031729</v>
      </c>
      <c r="K494" s="44">
        <f>IF(OR($A494="",$B494="",$C494=""),"",'OddsRatio_working_3-way'!H493)</f>
        <v>2.9383112976979282</v>
      </c>
      <c r="L494" s="45">
        <f>IF(OR($A494="",$B494="",$C494=""),"",'OddsRatio_working_3-way'!I493)</f>
        <v>3.1077811379338129</v>
      </c>
      <c r="M494" s="46">
        <f>IF(OR($A494="",$B494="",$C494=""),"",'OddsRatio_working_3-way'!J493)</f>
        <v>2.9594950277274137</v>
      </c>
      <c r="N494" s="47">
        <f t="shared" si="144"/>
        <v>34.019729566803861</v>
      </c>
      <c r="O494" s="48">
        <f t="shared" si="145"/>
        <v>32.199275810720714</v>
      </c>
      <c r="P494" s="48">
        <f t="shared" si="146"/>
        <v>33.780994622475419</v>
      </c>
      <c r="Q494" t="s">
        <v>343</v>
      </c>
      <c r="R494" t="s">
        <v>336</v>
      </c>
      <c r="S494" t="s">
        <v>520</v>
      </c>
      <c r="T494" s="50">
        <v>100</v>
      </c>
      <c r="U494" s="50">
        <f t="shared" si="147"/>
        <v>64.664310954063609</v>
      </c>
      <c r="V494" s="50">
        <f t="shared" si="148"/>
        <v>66.555183946488299</v>
      </c>
      <c r="W494" s="50">
        <f t="shared" si="149"/>
        <v>64.912280701754383</v>
      </c>
      <c r="X494" s="50">
        <f t="shared" si="150"/>
        <v>68.532535351757318</v>
      </c>
      <c r="Y494" s="50">
        <f t="shared" si="151"/>
        <v>70.423408344182008</v>
      </c>
      <c r="Z494" s="50">
        <f t="shared" si="152"/>
        <v>68.780505099448106</v>
      </c>
      <c r="AA494" s="50">
        <f t="shared" si="153"/>
        <v>-3.8682243976937087</v>
      </c>
      <c r="AB494" s="50">
        <f t="shared" si="154"/>
        <v>-3.8682243976937087</v>
      </c>
      <c r="AC494" s="50">
        <f t="shared" si="155"/>
        <v>-3.8682243976937229</v>
      </c>
      <c r="AF494">
        <v>2.27</v>
      </c>
      <c r="AG494">
        <v>1.66</v>
      </c>
      <c r="AH494" s="66"/>
      <c r="AJ494" t="s">
        <v>456</v>
      </c>
    </row>
    <row r="495" spans="1:36" ht="15" x14ac:dyDescent="0.25">
      <c r="A495">
        <v>2.4900000000000002</v>
      </c>
      <c r="B495">
        <v>2.9</v>
      </c>
      <c r="C495">
        <v>3.41</v>
      </c>
      <c r="D495" s="43">
        <f t="shared" si="143"/>
        <v>3.9689143874517052E-2</v>
      </c>
      <c r="E495" s="44">
        <f>IF(OR($A495="",$B495="",$C495=""),"",A495*'MPTO_working_3-way'!$I494)</f>
        <v>2.5888259682475478</v>
      </c>
      <c r="F495" s="45">
        <f>IF(OR($A495="",$B495="",$C495=""),"",B495*'MPTO_working_3-way'!$I494)</f>
        <v>3.0150985172360993</v>
      </c>
      <c r="G495" s="46">
        <f>IF(OR($A495="",$B495="",$C495=""),"",C495*'MPTO_working_3-way'!$I494)</f>
        <v>3.5453399806121033</v>
      </c>
      <c r="H495" s="44">
        <f>IF(OR($A495="",$B495="",$C495=""),"",'MPTO_working_3-way'!E494)</f>
        <v>2.5748196827364236</v>
      </c>
      <c r="I495" s="45">
        <f>IF(OR($A495="",$B495="",$C495=""),"",'MPTO_working_3-way'!F494)</f>
        <v>3.0157009006993549</v>
      </c>
      <c r="J495" s="46">
        <f>IF(OR($A495="",$B495="",$C495=""),"",'MPTO_working_3-way'!G494)</f>
        <v>3.5711044000906904</v>
      </c>
      <c r="K495" s="44">
        <f>IF(OR($A495="",$B495="",$C495=""),"",'OddsRatio_working_3-way'!H494)</f>
        <v>2.5813067023077294</v>
      </c>
      <c r="L495" s="45">
        <f>IF(OR($A495="",$B495="",$C495=""),"",'OddsRatio_working_3-way'!I494)</f>
        <v>3.0164313653588493</v>
      </c>
      <c r="M495" s="46">
        <f>IF(OR($A495="",$B495="",$C495=""),"",'OddsRatio_working_3-way'!J494)</f>
        <v>3.5576839950078036</v>
      </c>
      <c r="N495" s="47">
        <f t="shared" si="144"/>
        <v>38.627548250256829</v>
      </c>
      <c r="O495" s="48">
        <f t="shared" si="145"/>
        <v>33.166412118323969</v>
      </c>
      <c r="P495" s="48">
        <f t="shared" si="146"/>
        <v>28.206039631419209</v>
      </c>
      <c r="Q495" t="s">
        <v>345</v>
      </c>
      <c r="R495" t="s">
        <v>342</v>
      </c>
      <c r="S495" t="s">
        <v>520</v>
      </c>
      <c r="T495" s="50">
        <v>100</v>
      </c>
      <c r="U495" s="50">
        <f t="shared" si="147"/>
        <v>59.839357429718881</v>
      </c>
      <c r="V495" s="50">
        <f t="shared" si="148"/>
        <v>65.517241379310349</v>
      </c>
      <c r="W495" s="50">
        <f t="shared" si="149"/>
        <v>70.674486803519059</v>
      </c>
      <c r="X495" s="50">
        <f t="shared" si="150"/>
        <v>63.808271817170592</v>
      </c>
      <c r="Y495" s="50">
        <f t="shared" si="151"/>
        <v>69.486155766762053</v>
      </c>
      <c r="Z495" s="50">
        <f t="shared" si="152"/>
        <v>74.643401190970764</v>
      </c>
      <c r="AA495" s="50">
        <f t="shared" si="153"/>
        <v>-3.9689143874517114</v>
      </c>
      <c r="AB495" s="50">
        <f t="shared" si="154"/>
        <v>-3.9689143874517043</v>
      </c>
      <c r="AC495" s="50">
        <f t="shared" si="155"/>
        <v>-3.9689143874517043</v>
      </c>
      <c r="AF495">
        <v>2.27</v>
      </c>
      <c r="AG495">
        <v>1.66</v>
      </c>
      <c r="AH495" s="66"/>
      <c r="AJ495" t="s">
        <v>456</v>
      </c>
    </row>
    <row r="496" spans="1:36" ht="15" x14ac:dyDescent="0.25">
      <c r="A496">
        <v>1.96</v>
      </c>
      <c r="B496">
        <v>3.47</v>
      </c>
      <c r="C496">
        <v>4.13</v>
      </c>
      <c r="D496" s="43">
        <f t="shared" si="143"/>
        <v>4.0519270278325914E-2</v>
      </c>
      <c r="E496" s="44">
        <f>IF(OR($A496="",$B496="",$C496=""),"",A496*'MPTO_working_3-way'!$I495)</f>
        <v>2.0394177697455187</v>
      </c>
      <c r="F496" s="45">
        <f>IF(OR($A496="",$B496="",$C496=""),"",B496*'MPTO_working_3-way'!$I495)</f>
        <v>3.6106018678657912</v>
      </c>
      <c r="G496" s="46">
        <f>IF(OR($A496="",$B496="",$C496=""),"",C496*'MPTO_working_3-way'!$I495)</f>
        <v>4.2973445862494861</v>
      </c>
      <c r="H496" s="44">
        <f>IF(OR($A496="",$B496="",$C496=""),"",'MPTO_working_3-way'!E495)</f>
        <v>2.0132971909123931</v>
      </c>
      <c r="I496" s="45">
        <f>IF(OR($A496="",$B496="",$C496=""),"",'MPTO_working_3-way'!F495)</f>
        <v>3.6406262853050628</v>
      </c>
      <c r="J496" s="46">
        <f>IF(OR($A496="",$B496="",$C496=""),"",'MPTO_working_3-way'!G495)</f>
        <v>4.3739877218582333</v>
      </c>
      <c r="K496" s="44">
        <f>IF(OR($A496="",$B496="",$C496=""),"",'OddsRatio_working_3-way'!H495)</f>
        <v>2.0234856773229186</v>
      </c>
      <c r="L496" s="45">
        <f>IF(OR($A496="",$B496="",$C496=""),"",'OddsRatio_working_3-way'!I495)</f>
        <v>3.6333433572787599</v>
      </c>
      <c r="M496" s="46">
        <f>IF(OR($A496="",$B496="",$C496=""),"",'OddsRatio_working_3-way'!J495)</f>
        <v>4.336989760438267</v>
      </c>
      <c r="N496" s="47">
        <f t="shared" si="144"/>
        <v>49.03360237587718</v>
      </c>
      <c r="O496" s="48">
        <f t="shared" si="145"/>
        <v>27.696213445740419</v>
      </c>
      <c r="P496" s="48">
        <f t="shared" si="146"/>
        <v>23.27018417838239</v>
      </c>
      <c r="Q496" t="s">
        <v>344</v>
      </c>
      <c r="R496" t="s">
        <v>338</v>
      </c>
      <c r="S496" t="s">
        <v>520</v>
      </c>
      <c r="T496" s="50">
        <v>100</v>
      </c>
      <c r="U496" s="50">
        <f t="shared" si="147"/>
        <v>48.979591836734699</v>
      </c>
      <c r="V496" s="50">
        <f t="shared" si="148"/>
        <v>71.181556195965413</v>
      </c>
      <c r="W496" s="50">
        <f t="shared" si="149"/>
        <v>75.786924939467312</v>
      </c>
      <c r="X496" s="50">
        <f t="shared" si="150"/>
        <v>53.031518864567275</v>
      </c>
      <c r="Y496" s="50">
        <f t="shared" si="151"/>
        <v>75.23348322379799</v>
      </c>
      <c r="Z496" s="50">
        <f t="shared" si="152"/>
        <v>79.838851967299888</v>
      </c>
      <c r="AA496" s="50">
        <f t="shared" si="153"/>
        <v>-4.0519270278325763</v>
      </c>
      <c r="AB496" s="50">
        <f t="shared" si="154"/>
        <v>-4.0519270278325763</v>
      </c>
      <c r="AC496" s="50">
        <f t="shared" si="155"/>
        <v>-4.0519270278325763</v>
      </c>
      <c r="AF496">
        <v>2.08</v>
      </c>
      <c r="AG496">
        <v>1.78</v>
      </c>
      <c r="AH496" s="66"/>
      <c r="AJ496" t="s">
        <v>456</v>
      </c>
    </row>
    <row r="497" spans="1:36" ht="15" x14ac:dyDescent="0.25">
      <c r="A497">
        <v>3.8</v>
      </c>
      <c r="B497">
        <v>3.33</v>
      </c>
      <c r="C497">
        <v>2.1</v>
      </c>
      <c r="D497" s="43">
        <f t="shared" si="143"/>
        <v>3.9648671227618504E-2</v>
      </c>
      <c r="E497" s="44">
        <f>IF(OR($A497="",$B497="",$C497=""),"",A497*'MPTO_working_3-way'!$I496)</f>
        <v>3.95066495066495</v>
      </c>
      <c r="F497" s="45">
        <f>IF(OR($A497="",$B497="",$C497=""),"",B497*'MPTO_working_3-way'!$I496)</f>
        <v>3.4620300751879696</v>
      </c>
      <c r="G497" s="46">
        <f>IF(OR($A497="",$B497="",$C497=""),"",C497*'MPTO_working_3-way'!$I496)</f>
        <v>2.183262209577999</v>
      </c>
      <c r="H497" s="44">
        <f>IF(OR($A497="",$B497="",$C497=""),"",'MPTO_working_3-way'!E496)</f>
        <v>4.0009334818874391</v>
      </c>
      <c r="I497" s="45">
        <f>IF(OR($A497="",$B497="",$C497=""),"",'MPTO_working_3-way'!F496)</f>
        <v>3.4833001258389258</v>
      </c>
      <c r="J497" s="46">
        <f>IF(OR($A497="",$B497="",$C497=""),"",'MPTO_working_3-way'!G496)</f>
        <v>2.1599473290633027</v>
      </c>
      <c r="K497" s="44">
        <f>IF(OR($A497="",$B497="",$C497=""),"",'OddsRatio_working_3-way'!H496)</f>
        <v>3.9767877456946565</v>
      </c>
      <c r="L497" s="45">
        <f>IF(OR($A497="",$B497="",$C497=""),"",'OddsRatio_working_3-way'!I496)</f>
        <v>3.4771126598101967</v>
      </c>
      <c r="M497" s="46">
        <f>IF(OR($A497="",$B497="",$C497=""),"",'OddsRatio_working_3-way'!J496)</f>
        <v>2.1694523286657583</v>
      </c>
      <c r="N497" s="47">
        <f t="shared" si="144"/>
        <v>25.312194592246719</v>
      </c>
      <c r="O497" s="48">
        <f t="shared" si="145"/>
        <v>28.884786621783043</v>
      </c>
      <c r="P497" s="48">
        <f t="shared" si="146"/>
        <v>45.803018785970245</v>
      </c>
      <c r="Q497" t="s">
        <v>347</v>
      </c>
      <c r="R497" t="s">
        <v>331</v>
      </c>
      <c r="S497" t="s">
        <v>520</v>
      </c>
      <c r="T497" s="50">
        <v>100</v>
      </c>
      <c r="U497" s="50">
        <f t="shared" si="147"/>
        <v>73.68421052631578</v>
      </c>
      <c r="V497" s="50">
        <f t="shared" si="148"/>
        <v>69.969969969969966</v>
      </c>
      <c r="W497" s="50">
        <f t="shared" si="149"/>
        <v>52.38095238095238</v>
      </c>
      <c r="X497" s="50">
        <f t="shared" si="150"/>
        <v>77.64907764907764</v>
      </c>
      <c r="Y497" s="50">
        <f t="shared" si="151"/>
        <v>73.934837092731826</v>
      </c>
      <c r="Z497" s="50">
        <f t="shared" si="152"/>
        <v>56.345819503714246</v>
      </c>
      <c r="AA497" s="50">
        <f t="shared" si="153"/>
        <v>-3.9648671227618593</v>
      </c>
      <c r="AB497" s="50">
        <f t="shared" si="154"/>
        <v>-3.9648671227618593</v>
      </c>
      <c r="AC497" s="50">
        <f t="shared" si="155"/>
        <v>-3.9648671227618664</v>
      </c>
      <c r="AF497">
        <v>2.0699999999999998</v>
      </c>
      <c r="AG497">
        <v>1.8</v>
      </c>
      <c r="AH497" s="66"/>
      <c r="AJ497" t="s">
        <v>456</v>
      </c>
    </row>
    <row r="498" spans="1:36" ht="15" x14ac:dyDescent="0.25">
      <c r="A498">
        <v>2</v>
      </c>
      <c r="B498">
        <v>2.82</v>
      </c>
      <c r="C498">
        <v>5.07</v>
      </c>
      <c r="D498" s="43">
        <f t="shared" si="143"/>
        <v>5.1848587855134465E-2</v>
      </c>
      <c r="E498" s="44">
        <f>IF(OR($A498="",$B498="",$C498=""),"",A498*'MPTO_working_3-way'!$I497)</f>
        <v>2.1036971757102689</v>
      </c>
      <c r="F498" s="45">
        <f>IF(OR($A498="",$B498="",$C498=""),"",B498*'MPTO_working_3-way'!$I497)</f>
        <v>2.9662130177514792</v>
      </c>
      <c r="G498" s="46">
        <f>IF(OR($A498="",$B498="",$C498=""),"",C498*'MPTO_working_3-way'!$I497)</f>
        <v>5.3328723404255323</v>
      </c>
      <c r="H498" s="44">
        <f>IF(OR($A498="",$B498="",$C498=""),"",'MPTO_working_3-way'!E497)</f>
        <v>2.0716065839805262</v>
      </c>
      <c r="I498" s="45">
        <f>IF(OR($A498="",$B498="",$C498=""),"",'MPTO_working_3-way'!F497)</f>
        <v>2.9644819506935658</v>
      </c>
      <c r="J498" s="46">
        <f>IF(OR($A498="",$B498="",$C498=""),"",'MPTO_working_3-way'!G497)</f>
        <v>5.5569202067705703</v>
      </c>
      <c r="K498" s="44">
        <f>IF(OR($A498="",$B498="",$C498=""),"",'OddsRatio_working_3-way'!H497)</f>
        <v>2.0857392301693496</v>
      </c>
      <c r="L498" s="45">
        <f>IF(OR($A498="",$B498="",$C498=""),"",'OddsRatio_working_3-way'!I497)</f>
        <v>2.9760453989082163</v>
      </c>
      <c r="M498" s="46">
        <f>IF(OR($A498="",$B498="",$C498=""),"",'OddsRatio_working_3-way'!J497)</f>
        <v>5.4189586667892531</v>
      </c>
      <c r="N498" s="47">
        <f t="shared" si="144"/>
        <v>47.535358774362145</v>
      </c>
      <c r="O498" s="48">
        <f t="shared" si="145"/>
        <v>33.713020407349042</v>
      </c>
      <c r="P498" s="48">
        <f t="shared" si="146"/>
        <v>18.751620818288814</v>
      </c>
      <c r="Q498" t="s">
        <v>420</v>
      </c>
      <c r="R498" t="s">
        <v>351</v>
      </c>
      <c r="S498" t="s">
        <v>520</v>
      </c>
      <c r="T498" s="50">
        <v>100</v>
      </c>
      <c r="U498" s="50">
        <f t="shared" si="147"/>
        <v>50</v>
      </c>
      <c r="V498" s="50">
        <f t="shared" si="148"/>
        <v>64.539007092198588</v>
      </c>
      <c r="W498" s="50">
        <f t="shared" si="149"/>
        <v>80.276134122287957</v>
      </c>
      <c r="X498" s="50">
        <f t="shared" si="150"/>
        <v>55.184858785513448</v>
      </c>
      <c r="Y498" s="50">
        <f t="shared" si="151"/>
        <v>69.723865877712029</v>
      </c>
      <c r="Z498" s="50">
        <f t="shared" si="152"/>
        <v>85.460992907801426</v>
      </c>
      <c r="AA498" s="50">
        <f t="shared" si="153"/>
        <v>-5.1848587855134483</v>
      </c>
      <c r="AB498" s="50">
        <f t="shared" si="154"/>
        <v>-5.1848587855134411</v>
      </c>
      <c r="AC498" s="50">
        <f t="shared" si="155"/>
        <v>-5.1848587855134696</v>
      </c>
      <c r="AF498">
        <v>2.39</v>
      </c>
      <c r="AG498">
        <v>1.57</v>
      </c>
      <c r="AH498" s="66"/>
      <c r="AJ498" t="s">
        <v>457</v>
      </c>
    </row>
    <row r="499" spans="1:36" ht="15" x14ac:dyDescent="0.25">
      <c r="A499">
        <v>1.38</v>
      </c>
      <c r="B499">
        <v>4.6500000000000004</v>
      </c>
      <c r="C499">
        <v>8.67</v>
      </c>
      <c r="D499" s="43">
        <f t="shared" si="143"/>
        <v>5.5031698348838809E-2</v>
      </c>
      <c r="E499" s="44">
        <f>IF(OR($A499="",$B499="",$C499=""),"",A499*'MPTO_working_3-way'!$I498)</f>
        <v>1.4559437437213973</v>
      </c>
      <c r="F499" s="45">
        <f>IF(OR($A499="",$B499="",$C499=""),"",B499*'MPTO_working_3-way'!$I498)</f>
        <v>4.905897397322101</v>
      </c>
      <c r="G499" s="46">
        <f>IF(OR($A499="",$B499="",$C499=""),"",C499*'MPTO_working_3-way'!$I498)</f>
        <v>9.1471248246844326</v>
      </c>
      <c r="H499" s="44">
        <f>IF(OR($A499="",$B499="",$C499=""),"",'MPTO_working_3-way'!E498)</f>
        <v>1.4158414329787583</v>
      </c>
      <c r="I499" s="45">
        <f>IF(OR($A499="",$B499="",$C499=""),"",'MPTO_working_3-way'!F498)</f>
        <v>5.0836291567183212</v>
      </c>
      <c r="J499" s="46">
        <f>IF(OR($A499="",$B499="",$C499=""),"",'MPTO_working_3-way'!G498)</f>
        <v>10.309665834635121</v>
      </c>
      <c r="K499" s="44">
        <f>IF(OR($A499="",$B499="",$C499=""),"",'OddsRatio_working_3-way'!H498)</f>
        <v>1.4277038668784923</v>
      </c>
      <c r="L499" s="45">
        <f>IF(OR($A499="",$B499="",$C499=""),"",'OddsRatio_working_3-way'!I498)</f>
        <v>5.1082081950170988</v>
      </c>
      <c r="M499" s="46">
        <f>IF(OR($A499="",$B499="",$C499=""),"",'OddsRatio_working_3-way'!J498)</f>
        <v>9.6328648919948314</v>
      </c>
      <c r="N499" s="47">
        <f t="shared" si="144"/>
        <v>68.683972462012605</v>
      </c>
      <c r="O499" s="48">
        <f t="shared" si="145"/>
        <v>20.383630537113415</v>
      </c>
      <c r="P499" s="48">
        <f t="shared" si="146"/>
        <v>10.932397000873978</v>
      </c>
      <c r="Q499" t="s">
        <v>92</v>
      </c>
      <c r="R499" t="s">
        <v>353</v>
      </c>
      <c r="S499" t="s">
        <v>520</v>
      </c>
      <c r="T499" s="50">
        <v>100</v>
      </c>
      <c r="U499" s="50">
        <f t="shared" si="147"/>
        <v>27.536231884057976</v>
      </c>
      <c r="V499" s="50">
        <f t="shared" si="148"/>
        <v>78.494623655913983</v>
      </c>
      <c r="W499" s="50">
        <f t="shared" si="149"/>
        <v>88.46597462514417</v>
      </c>
      <c r="X499" s="50">
        <f t="shared" si="150"/>
        <v>33.039401718941839</v>
      </c>
      <c r="Y499" s="50">
        <f t="shared" si="151"/>
        <v>83.997793490797861</v>
      </c>
      <c r="Z499" s="50">
        <f t="shared" si="152"/>
        <v>93.969144460028062</v>
      </c>
      <c r="AA499" s="50">
        <f t="shared" si="153"/>
        <v>-5.5031698348838631</v>
      </c>
      <c r="AB499" s="50">
        <f t="shared" si="154"/>
        <v>-5.5031698348838773</v>
      </c>
      <c r="AC499" s="50">
        <f t="shared" si="155"/>
        <v>-5.5031698348838916</v>
      </c>
      <c r="AF499">
        <v>1.77</v>
      </c>
      <c r="AG499">
        <v>2.0499999999999998</v>
      </c>
      <c r="AH499" s="66"/>
      <c r="AJ499" t="s">
        <v>457</v>
      </c>
    </row>
    <row r="500" spans="1:36" ht="15" x14ac:dyDescent="0.25">
      <c r="A500">
        <v>1.68</v>
      </c>
      <c r="B500">
        <v>4.25</v>
      </c>
      <c r="C500">
        <v>5.08</v>
      </c>
      <c r="D500" s="43">
        <f t="shared" si="143"/>
        <v>2.7382606585941272E-2</v>
      </c>
      <c r="E500" s="44">
        <f>IF(OR($A500="",$B500="",$C500=""),"",A500*'MPTO_working_3-way'!$I499)</f>
        <v>1.7260027790643813</v>
      </c>
      <c r="F500" s="45">
        <f>IF(OR($A500="",$B500="",$C500=""),"",B500*'MPTO_working_3-way'!$I499)</f>
        <v>4.3663760779902505</v>
      </c>
      <c r="G500" s="46">
        <f>IF(OR($A500="",$B500="",$C500=""),"",C500*'MPTO_working_3-way'!$I499)</f>
        <v>5.2191036414565817</v>
      </c>
      <c r="H500" s="44">
        <f>IF(OR($A500="",$B500="",$C500=""),"",'MPTO_working_3-way'!E499)</f>
        <v>1.7061627425646944</v>
      </c>
      <c r="I500" s="45">
        <f>IF(OR($A500="",$B500="",$C500=""),"",'MPTO_working_3-way'!F499)</f>
        <v>4.4215197074360004</v>
      </c>
      <c r="J500" s="46">
        <f>IF(OR($A500="",$B500="",$C500=""),"",'MPTO_working_3-way'!G499)</f>
        <v>5.3270017819727009</v>
      </c>
      <c r="K500" s="44">
        <f>IF(OR($A500="",$B500="",$C500=""),"",'OddsRatio_working_3-way'!H499)</f>
        <v>1.7131390179399413</v>
      </c>
      <c r="L500" s="45">
        <f>IF(OR($A500="",$B500="",$C500=""),"",'OddsRatio_working_3-way'!I499)</f>
        <v>4.4083850122129533</v>
      </c>
      <c r="M500" s="46">
        <f>IF(OR($A500="",$B500="",$C500=""),"",'OddsRatio_working_3-way'!J499)</f>
        <v>5.2788341076396463</v>
      </c>
      <c r="N500" s="47">
        <f t="shared" si="144"/>
        <v>57.937334292246767</v>
      </c>
      <c r="O500" s="48">
        <f t="shared" si="145"/>
        <v>22.902287437876367</v>
      </c>
      <c r="P500" s="48">
        <f t="shared" si="146"/>
        <v>19.160378269876883</v>
      </c>
      <c r="Q500" t="s">
        <v>51</v>
      </c>
      <c r="R500" t="s">
        <v>99</v>
      </c>
      <c r="S500" t="s">
        <v>520</v>
      </c>
      <c r="T500" s="50">
        <v>100</v>
      </c>
      <c r="U500" s="50">
        <f t="shared" si="147"/>
        <v>40.476190476190474</v>
      </c>
      <c r="V500" s="50">
        <f t="shared" si="148"/>
        <v>76.470588235294116</v>
      </c>
      <c r="W500" s="50">
        <f t="shared" si="149"/>
        <v>80.314960629921259</v>
      </c>
      <c r="X500" s="50">
        <f t="shared" si="150"/>
        <v>43.214451134784618</v>
      </c>
      <c r="Y500" s="50">
        <f t="shared" si="151"/>
        <v>79.208848893888259</v>
      </c>
      <c r="Z500" s="50">
        <f t="shared" si="152"/>
        <v>83.053221288515402</v>
      </c>
      <c r="AA500" s="50">
        <f t="shared" si="153"/>
        <v>-2.7382606585941431</v>
      </c>
      <c r="AB500" s="50">
        <f t="shared" si="154"/>
        <v>-2.7382606585941431</v>
      </c>
      <c r="AC500" s="50">
        <f t="shared" si="155"/>
        <v>-2.7382606585941431</v>
      </c>
      <c r="AF500">
        <v>1.66</v>
      </c>
      <c r="AG500">
        <v>2.34</v>
      </c>
      <c r="AH500" s="66"/>
      <c r="AJ500" t="s">
        <v>451</v>
      </c>
    </row>
    <row r="501" spans="1:36" ht="15" x14ac:dyDescent="0.25">
      <c r="A501">
        <v>2.89</v>
      </c>
      <c r="B501">
        <v>3.07</v>
      </c>
      <c r="C501">
        <v>2.85</v>
      </c>
      <c r="D501" s="43">
        <f t="shared" si="143"/>
        <v>2.2630853250932059E-2</v>
      </c>
      <c r="E501" s="44">
        <f>IF(OR($A501="",$B501="",$C501=""),"",A501*'MPTO_working_3-way'!$I500)</f>
        <v>2.9554031658951936</v>
      </c>
      <c r="F501" s="45">
        <f>IF(OR($A501="",$B501="",$C501=""),"",B501*'MPTO_working_3-way'!$I500)</f>
        <v>3.1394767194803612</v>
      </c>
      <c r="G501" s="46">
        <f>IF(OR($A501="",$B501="",$C501=""),"",C501*'MPTO_working_3-way'!$I500)</f>
        <v>2.9144979317651565</v>
      </c>
      <c r="H501" s="44">
        <f>IF(OR($A501="",$B501="",$C501=""),"",'MPTO_working_3-way'!E500)</f>
        <v>2.9544092391978496</v>
      </c>
      <c r="I501" s="45">
        <f>IF(OR($A501="",$B501="",$C501=""),"",'MPTO_working_3-way'!F500)</f>
        <v>3.1427834275272803</v>
      </c>
      <c r="J501" s="46">
        <f>IF(OR($A501="",$B501="",$C501=""),"",'MPTO_working_3-way'!G500)</f>
        <v>2.9126193071092703</v>
      </c>
      <c r="K501" s="44">
        <f>IF(OR($A501="",$B501="",$C501=""),"",'OddsRatio_working_3-way'!H500)</f>
        <v>2.9549274159188665</v>
      </c>
      <c r="L501" s="45">
        <f>IF(OR($A501="",$B501="",$C501=""),"",'OddsRatio_working_3-way'!I500)</f>
        <v>3.1411109793397101</v>
      </c>
      <c r="M501" s="46">
        <f>IF(OR($A501="",$B501="",$C501=""),"",'OddsRatio_working_3-way'!J500)</f>
        <v>2.9135532907142343</v>
      </c>
      <c r="N501" s="47">
        <f t="shared" si="144"/>
        <v>33.83633108131626</v>
      </c>
      <c r="O501" s="48">
        <f t="shared" si="145"/>
        <v>31.852441962542017</v>
      </c>
      <c r="P501" s="48">
        <f t="shared" si="146"/>
        <v>34.311226956141745</v>
      </c>
      <c r="Q501" t="s">
        <v>96</v>
      </c>
      <c r="R501" t="s">
        <v>142</v>
      </c>
      <c r="S501" t="s">
        <v>520</v>
      </c>
      <c r="T501" s="50">
        <v>100</v>
      </c>
      <c r="U501" s="50">
        <f t="shared" si="147"/>
        <v>65.397923875432525</v>
      </c>
      <c r="V501" s="50">
        <f t="shared" si="148"/>
        <v>67.426710097719877</v>
      </c>
      <c r="W501" s="50">
        <f t="shared" si="149"/>
        <v>64.912280701754383</v>
      </c>
      <c r="X501" s="50">
        <f t="shared" si="150"/>
        <v>67.66100920052574</v>
      </c>
      <c r="Y501" s="50">
        <f t="shared" si="151"/>
        <v>69.689795422813077</v>
      </c>
      <c r="Z501" s="50">
        <f t="shared" si="152"/>
        <v>67.175366026847598</v>
      </c>
      <c r="AA501" s="50">
        <f t="shared" si="153"/>
        <v>-2.2630853250932148</v>
      </c>
      <c r="AB501" s="50">
        <f t="shared" si="154"/>
        <v>-2.2630853250932006</v>
      </c>
      <c r="AC501" s="50">
        <f t="shared" si="155"/>
        <v>-2.2630853250932148</v>
      </c>
      <c r="AF501">
        <v>2.2599999999999998</v>
      </c>
      <c r="AG501">
        <v>1.7</v>
      </c>
      <c r="AH501" s="66"/>
      <c r="AJ501" t="s">
        <v>451</v>
      </c>
    </row>
    <row r="502" spans="1:36" ht="15" x14ac:dyDescent="0.25">
      <c r="A502">
        <v>2.33</v>
      </c>
      <c r="B502">
        <v>3.48</v>
      </c>
      <c r="C502">
        <v>3.27</v>
      </c>
      <c r="D502" s="43">
        <f t="shared" si="143"/>
        <v>2.2351268748820541E-2</v>
      </c>
      <c r="E502" s="44">
        <f>IF(OR($A502="",$B502="",$C502=""),"",A502*'MPTO_working_3-way'!$I501)</f>
        <v>2.3820784561847521</v>
      </c>
      <c r="F502" s="45">
        <f>IF(OR($A502="",$B502="",$C502=""),"",B502*'MPTO_working_3-way'!$I501)</f>
        <v>3.5577824152458954</v>
      </c>
      <c r="G502" s="46">
        <f>IF(OR($A502="",$B502="",$C502=""),"",C502*'MPTO_working_3-way'!$I501)</f>
        <v>3.3430886488086431</v>
      </c>
      <c r="H502" s="44">
        <f>IF(OR($A502="",$B502="",$C502=""),"",'MPTO_working_3-way'!E501)</f>
        <v>2.3711621547951474</v>
      </c>
      <c r="I502" s="45">
        <f>IF(OR($A502="",$B502="",$C502=""),"",'MPTO_working_3-way'!F501)</f>
        <v>3.5726292437866132</v>
      </c>
      <c r="J502" s="46">
        <f>IF(OR($A502="",$B502="",$C502=""),"",'MPTO_working_3-way'!G501)</f>
        <v>3.3516560028396425</v>
      </c>
      <c r="K502" s="44">
        <f>IF(OR($A502="",$B502="",$C502=""),"",'OddsRatio_working_3-way'!H501)</f>
        <v>2.3759150991146534</v>
      </c>
      <c r="L502" s="45">
        <f>IF(OR($A502="",$B502="",$C502=""),"",'OddsRatio_working_3-way'!I501)</f>
        <v>3.5656161246649187</v>
      </c>
      <c r="M502" s="46">
        <f>IF(OR($A502="",$B502="",$C502=""),"",'OddsRatio_working_3-way'!J501)</f>
        <v>3.3483663721731318</v>
      </c>
      <c r="N502" s="47">
        <f t="shared" si="144"/>
        <v>41.980145423154816</v>
      </c>
      <c r="O502" s="48">
        <f t="shared" si="145"/>
        <v>28.107396217227219</v>
      </c>
      <c r="P502" s="48">
        <f t="shared" si="146"/>
        <v>29.912458359617961</v>
      </c>
      <c r="Q502" t="s">
        <v>101</v>
      </c>
      <c r="R502" t="s">
        <v>100</v>
      </c>
      <c r="S502" t="s">
        <v>520</v>
      </c>
      <c r="T502" s="50">
        <v>100</v>
      </c>
      <c r="U502" s="50">
        <f t="shared" si="147"/>
        <v>57.081545064377686</v>
      </c>
      <c r="V502" s="50">
        <f t="shared" si="148"/>
        <v>71.264367816091948</v>
      </c>
      <c r="W502" s="50">
        <f t="shared" si="149"/>
        <v>69.418960244648318</v>
      </c>
      <c r="X502" s="50">
        <f t="shared" si="150"/>
        <v>59.316671939259727</v>
      </c>
      <c r="Y502" s="50">
        <f t="shared" si="151"/>
        <v>73.499494690974004</v>
      </c>
      <c r="Z502" s="50">
        <f t="shared" si="152"/>
        <v>71.654087119530359</v>
      </c>
      <c r="AA502" s="50">
        <f t="shared" si="153"/>
        <v>-2.2351268748820416</v>
      </c>
      <c r="AB502" s="50">
        <f t="shared" si="154"/>
        <v>-2.2351268748820559</v>
      </c>
      <c r="AC502" s="50">
        <f t="shared" si="155"/>
        <v>-2.2351268748820416</v>
      </c>
      <c r="AF502">
        <v>1.65</v>
      </c>
      <c r="AG502">
        <v>2.36</v>
      </c>
      <c r="AH502" s="66"/>
      <c r="AJ502" t="s">
        <v>451</v>
      </c>
    </row>
    <row r="503" spans="1:36" ht="15" x14ac:dyDescent="0.25">
      <c r="A503">
        <v>2.5</v>
      </c>
      <c r="B503">
        <v>3.06</v>
      </c>
      <c r="C503">
        <v>3.33</v>
      </c>
      <c r="D503" s="43">
        <f t="shared" si="143"/>
        <v>2.7097685921215309E-2</v>
      </c>
      <c r="E503" s="44">
        <f>IF(OR($A503="",$B503="",$C503=""),"",A503*'MPTO_working_3-way'!$I502)</f>
        <v>2.5677442148030383</v>
      </c>
      <c r="F503" s="45">
        <f>IF(OR($A503="",$B503="",$C503=""),"",B503*'MPTO_working_3-way'!$I502)</f>
        <v>3.1429189189189191</v>
      </c>
      <c r="G503" s="46">
        <f>IF(OR($A503="",$B503="",$C503=""),"",C503*'MPTO_working_3-way'!$I502)</f>
        <v>3.420235294117647</v>
      </c>
      <c r="H503" s="44">
        <f>IF(OR($A503="",$B503="",$C503=""),"",'MPTO_working_3-way'!E502)</f>
        <v>2.5577577637880657</v>
      </c>
      <c r="I503" s="45">
        <f>IF(OR($A503="",$B503="",$C503=""),"",'MPTO_working_3-way'!F502)</f>
        <v>3.146981432753956</v>
      </c>
      <c r="J503" s="46">
        <f>IF(OR($A503="",$B503="",$C503=""),"",'MPTO_working_3-way'!G502)</f>
        <v>3.4332672947074756</v>
      </c>
      <c r="K503" s="44">
        <f>IF(OR($A503="",$B503="",$C503=""),"",'OddsRatio_working_3-way'!H502)</f>
        <v>2.5623063327890474</v>
      </c>
      <c r="L503" s="45">
        <f>IF(OR($A503="",$B503="",$C503=""),"",'OddsRatio_working_3-way'!I502)</f>
        <v>3.1455673636969581</v>
      </c>
      <c r="M503" s="46">
        <f>IF(OR($A503="",$B503="",$C503=""),"",'OddsRatio_working_3-way'!J502)</f>
        <v>3.4267825035989872</v>
      </c>
      <c r="N503" s="47">
        <f t="shared" si="144"/>
        <v>38.944689047881127</v>
      </c>
      <c r="O503" s="48">
        <f t="shared" si="145"/>
        <v>31.817556411667582</v>
      </c>
      <c r="P503" s="48">
        <f t="shared" si="146"/>
        <v>29.237754540451295</v>
      </c>
      <c r="Q503" t="s">
        <v>356</v>
      </c>
      <c r="R503" t="s">
        <v>235</v>
      </c>
      <c r="S503" t="s">
        <v>520</v>
      </c>
      <c r="T503" s="50">
        <v>100</v>
      </c>
      <c r="U503" s="50">
        <f t="shared" si="147"/>
        <v>60</v>
      </c>
      <c r="V503" s="50">
        <f t="shared" si="148"/>
        <v>67.320261437908499</v>
      </c>
      <c r="W503" s="50">
        <f t="shared" si="149"/>
        <v>69.969969969969966</v>
      </c>
      <c r="X503" s="50">
        <f t="shared" si="150"/>
        <v>62.709768592121542</v>
      </c>
      <c r="Y503" s="50">
        <f t="shared" si="151"/>
        <v>70.030030030030034</v>
      </c>
      <c r="Z503" s="50">
        <f t="shared" si="152"/>
        <v>72.679738562091515</v>
      </c>
      <c r="AA503" s="50">
        <f t="shared" si="153"/>
        <v>-2.7097685921215415</v>
      </c>
      <c r="AB503" s="50">
        <f t="shared" si="154"/>
        <v>-2.7097685921215344</v>
      </c>
      <c r="AC503" s="50">
        <f t="shared" si="155"/>
        <v>-2.7097685921215486</v>
      </c>
      <c r="AF503">
        <v>2.2000000000000002</v>
      </c>
      <c r="AG503">
        <v>1.72</v>
      </c>
      <c r="AH503" s="66"/>
      <c r="AJ503" t="s">
        <v>444</v>
      </c>
    </row>
    <row r="504" spans="1:36" ht="15" x14ac:dyDescent="0.25">
      <c r="A504">
        <v>2.4</v>
      </c>
      <c r="B504">
        <v>3.04</v>
      </c>
      <c r="C504">
        <v>3.17</v>
      </c>
      <c r="D504" s="43">
        <f t="shared" si="143"/>
        <v>6.1071448336930789E-2</v>
      </c>
      <c r="E504" s="44">
        <f>IF(OR($A504="",$B504="",$C504=""),"",A504*'MPTO_working_3-way'!$I503)</f>
        <v>2.546571476008634</v>
      </c>
      <c r="F504" s="45">
        <f>IF(OR($A504="",$B504="",$C504=""),"",B504*'MPTO_working_3-way'!$I503)</f>
        <v>3.2256572029442698</v>
      </c>
      <c r="G504" s="46">
        <f>IF(OR($A504="",$B504="",$C504=""),"",C504*'MPTO_working_3-way'!$I503)</f>
        <v>3.3635964912280705</v>
      </c>
      <c r="H504" s="44">
        <f>IF(OR($A504="",$B504="",$C504=""),"",'MPTO_working_3-way'!E503)</f>
        <v>2.523280306292258</v>
      </c>
      <c r="I504" s="45">
        <f>IF(OR($A504="",$B504="",$C504=""),"",'MPTO_working_3-way'!F503)</f>
        <v>3.2405434084081852</v>
      </c>
      <c r="J504" s="46">
        <f>IF(OR($A504="",$B504="",$C504=""),"",'MPTO_working_3-way'!G503)</f>
        <v>3.3886787734816997</v>
      </c>
      <c r="K504" s="44">
        <f>IF(OR($A504="",$B504="",$C504=""),"",'OddsRatio_working_3-way'!H503)</f>
        <v>2.5335054126551553</v>
      </c>
      <c r="L504" s="45">
        <f>IF(OR($A504="",$B504="",$C504=""),"",'OddsRatio_working_3-way'!I503)</f>
        <v>3.2345364584403682</v>
      </c>
      <c r="M504" s="46">
        <f>IF(OR($A504="",$B504="",$C504=""),"",'OddsRatio_working_3-way'!J503)</f>
        <v>3.3769333896154907</v>
      </c>
      <c r="N504" s="47">
        <f t="shared" si="144"/>
        <v>39.268483505020207</v>
      </c>
      <c r="O504" s="48">
        <f t="shared" si="145"/>
        <v>31.001434346068578</v>
      </c>
      <c r="P504" s="48">
        <f t="shared" si="146"/>
        <v>29.730082148911197</v>
      </c>
      <c r="Q504" t="s">
        <v>105</v>
      </c>
      <c r="R504" t="s">
        <v>429</v>
      </c>
      <c r="S504" t="s">
        <v>520</v>
      </c>
      <c r="T504" s="50">
        <v>100</v>
      </c>
      <c r="U504" s="50">
        <f t="shared" si="147"/>
        <v>58.333333333333336</v>
      </c>
      <c r="V504" s="50">
        <f t="shared" si="148"/>
        <v>67.10526315789474</v>
      </c>
      <c r="W504" s="50">
        <f t="shared" si="149"/>
        <v>68.454258675078862</v>
      </c>
      <c r="X504" s="50">
        <f t="shared" si="150"/>
        <v>64.440478167026399</v>
      </c>
      <c r="Y504" s="50">
        <f t="shared" si="151"/>
        <v>73.212407991587796</v>
      </c>
      <c r="Z504" s="50">
        <f t="shared" si="152"/>
        <v>74.561403508771946</v>
      </c>
      <c r="AA504" s="50">
        <f t="shared" si="153"/>
        <v>-6.1071448336930629</v>
      </c>
      <c r="AB504" s="50">
        <f t="shared" si="154"/>
        <v>-6.1071448336930558</v>
      </c>
      <c r="AC504" s="50">
        <f t="shared" si="155"/>
        <v>-6.1071448336930843</v>
      </c>
      <c r="AF504">
        <v>2.0099999999999998</v>
      </c>
      <c r="AG504">
        <v>1.79</v>
      </c>
      <c r="AH504" s="66"/>
      <c r="AJ504" t="s">
        <v>444</v>
      </c>
    </row>
    <row r="505" spans="1:36" s="50" customFormat="1" ht="15" x14ac:dyDescent="0.25">
      <c r="A505">
        <v>1.63</v>
      </c>
      <c r="B505">
        <v>3.85</v>
      </c>
      <c r="C505">
        <v>6.27</v>
      </c>
      <c r="D505" s="43">
        <f t="shared" si="143"/>
        <v>3.2726825429440831E-2</v>
      </c>
      <c r="E505" s="44">
        <f>IF(OR($A505="",$B505="",$C505=""),"",A505*'MPTO_working_3-way'!$I504)</f>
        <v>1.6833447254499885</v>
      </c>
      <c r="F505" s="45">
        <f>IF(OR($A505="",$B505="",$C505=""),"",B505*'MPTO_working_3-way'!$I504)</f>
        <v>3.9759982779033471</v>
      </c>
      <c r="G505" s="46">
        <f>IF(OR($A505="",$B505="",$C505=""),"",C505*'MPTO_working_3-way'!$I504)</f>
        <v>6.4751971954425933</v>
      </c>
      <c r="H505" s="44">
        <f>IF(OR($A505="",$B505="",$C505=""),"",'MPTO_working_3-way'!E504)</f>
        <v>1.6595086782748143</v>
      </c>
      <c r="I505" s="45">
        <f>IF(OR($A505="",$B505="",$C505=""),"",'MPTO_working_3-way'!F504)</f>
        <v>4.0187867359988916</v>
      </c>
      <c r="J505" s="46">
        <f>IF(OR($A505="",$B505="",$C505=""),"",'MPTO_working_3-way'!G504)</f>
        <v>6.7303496222799923</v>
      </c>
      <c r="K505" s="44">
        <f>IF(OR($A505="",$B505="",$C505=""),"",'OddsRatio_working_3-way'!H504)</f>
        <v>1.6679433254486151</v>
      </c>
      <c r="L505" s="45">
        <f>IF(OR($A505="",$B505="",$C505=""),"",'OddsRatio_working_3-way'!I504)</f>
        <v>4.0216483770294502</v>
      </c>
      <c r="M505" s="46">
        <f>IF(OR($A505="",$B505="",$C505=""),"",'OddsRatio_working_3-way'!J504)</f>
        <v>6.5873989287527017</v>
      </c>
      <c r="N505" s="47">
        <f t="shared" si="144"/>
        <v>59.405538561489948</v>
      </c>
      <c r="O505" s="48">
        <f t="shared" si="145"/>
        <v>25.150916326033407</v>
      </c>
      <c r="P505" s="48">
        <f t="shared" si="146"/>
        <v>15.443545112476652</v>
      </c>
      <c r="Q505" t="s">
        <v>428</v>
      </c>
      <c r="R505" t="s">
        <v>363</v>
      </c>
      <c r="S505" t="s">
        <v>520</v>
      </c>
      <c r="T505" s="50">
        <v>100</v>
      </c>
      <c r="U505" s="50">
        <f t="shared" si="147"/>
        <v>38.650306748466257</v>
      </c>
      <c r="V505" s="50">
        <f t="shared" si="148"/>
        <v>74.025974025974023</v>
      </c>
      <c r="W505" s="50">
        <f t="shared" si="149"/>
        <v>84.051036682615631</v>
      </c>
      <c r="X505" s="50">
        <f t="shared" si="150"/>
        <v>41.922989291410339</v>
      </c>
      <c r="Y505" s="50">
        <f t="shared" si="151"/>
        <v>77.298656568918105</v>
      </c>
      <c r="Z505" s="50">
        <f t="shared" si="152"/>
        <v>87.323719225559714</v>
      </c>
      <c r="AA505" s="50">
        <f t="shared" si="153"/>
        <v>-3.2726825429440822</v>
      </c>
      <c r="AB505" s="50">
        <f t="shared" si="154"/>
        <v>-3.2726825429440822</v>
      </c>
      <c r="AC505" s="50">
        <f t="shared" si="155"/>
        <v>-3.2726825429440822</v>
      </c>
      <c r="AD505" s="51"/>
      <c r="AE505" s="51"/>
      <c r="AF505">
        <v>1.98</v>
      </c>
      <c r="AG505">
        <v>1.91</v>
      </c>
      <c r="AH505" s="66"/>
      <c r="AI505" s="51"/>
      <c r="AJ505" t="s">
        <v>444</v>
      </c>
    </row>
    <row r="506" spans="1:36" ht="15" x14ac:dyDescent="0.25">
      <c r="A506">
        <v>1.75</v>
      </c>
      <c r="B506">
        <v>3.4</v>
      </c>
      <c r="C506">
        <v>6.01</v>
      </c>
      <c r="D506" s="43">
        <f t="shared" si="143"/>
        <v>3.1935569568925848E-2</v>
      </c>
      <c r="E506" s="44">
        <f>IF(OR($A506="",$B506="",$C506=""),"",A506*'MPTO_working_3-way'!$I505)</f>
        <v>1.8058872467456202</v>
      </c>
      <c r="F506" s="45">
        <f>IF(OR($A506="",$B506="",$C506=""),"",B506*'MPTO_working_3-way'!$I505)</f>
        <v>3.5085809365343477</v>
      </c>
      <c r="G506" s="46">
        <f>IF(OR($A506="",$B506="",$C506=""),"",C506*'MPTO_working_3-way'!$I505)</f>
        <v>6.2019327731092444</v>
      </c>
      <c r="H506" s="44">
        <f>IF(OR($A506="",$B506="",$C506=""),"",'MPTO_working_3-way'!E505)</f>
        <v>1.7832197473404257</v>
      </c>
      <c r="I506" s="45">
        <f>IF(OR($A506="",$B506="",$C506=""),"",'MPTO_working_3-way'!F505)</f>
        <v>3.5276795843540882</v>
      </c>
      <c r="J506" s="46">
        <f>IF(OR($A506="",$B506="",$C506=""),"",'MPTO_working_3-way'!G505)</f>
        <v>6.4207864496049813</v>
      </c>
      <c r="K506" s="44">
        <f>IF(OR($A506="",$B506="",$C506=""),"",'OddsRatio_working_3-way'!H505)</f>
        <v>1.79191516787122</v>
      </c>
      <c r="L506" s="45">
        <f>IF(OR($A506="",$B506="",$C506=""),"",'OddsRatio_working_3-way'!I505)</f>
        <v>3.5341285371879034</v>
      </c>
      <c r="M506" s="46">
        <f>IF(OR($A506="",$B506="",$C506=""),"",'OddsRatio_working_3-way'!J505)</f>
        <v>6.2899933213797468</v>
      </c>
      <c r="N506" s="47">
        <f t="shared" si="144"/>
        <v>55.374442773328994</v>
      </c>
      <c r="O506" s="48">
        <f t="shared" si="145"/>
        <v>28.501551427448746</v>
      </c>
      <c r="P506" s="48">
        <f t="shared" si="146"/>
        <v>16.124005799222253</v>
      </c>
      <c r="Q506" t="s">
        <v>250</v>
      </c>
      <c r="R506" t="s">
        <v>360</v>
      </c>
      <c r="S506" t="s">
        <v>520</v>
      </c>
      <c r="T506" s="50">
        <v>100</v>
      </c>
      <c r="U506" s="50">
        <f t="shared" si="147"/>
        <v>42.857142857142854</v>
      </c>
      <c r="V506" s="50">
        <f t="shared" si="148"/>
        <v>70.588235294117652</v>
      </c>
      <c r="W506" s="50">
        <f t="shared" si="149"/>
        <v>83.361064891846937</v>
      </c>
      <c r="X506" s="50">
        <f t="shared" si="150"/>
        <v>46.050699814035433</v>
      </c>
      <c r="Y506" s="50">
        <f t="shared" si="151"/>
        <v>73.781792251010231</v>
      </c>
      <c r="Z506" s="50">
        <f t="shared" si="152"/>
        <v>86.554621848739501</v>
      </c>
      <c r="AA506" s="50">
        <f t="shared" si="153"/>
        <v>-3.1935569568925786</v>
      </c>
      <c r="AB506" s="50">
        <f t="shared" si="154"/>
        <v>-3.1935569568925786</v>
      </c>
      <c r="AC506" s="50">
        <f t="shared" si="155"/>
        <v>-3.1935569568925644</v>
      </c>
      <c r="AF506">
        <v>2.17</v>
      </c>
      <c r="AG506">
        <v>1.74</v>
      </c>
      <c r="AH506" s="66"/>
      <c r="AJ506" t="s">
        <v>444</v>
      </c>
    </row>
    <row r="507" spans="1:36" ht="15" x14ac:dyDescent="0.25">
      <c r="A507">
        <v>2.99</v>
      </c>
      <c r="B507">
        <v>3.07</v>
      </c>
      <c r="C507">
        <v>2.73</v>
      </c>
      <c r="D507" s="43">
        <f t="shared" si="143"/>
        <v>2.6481425858284613E-2</v>
      </c>
      <c r="E507" s="44">
        <f>IF(OR($A507="",$B507="",$C507=""),"",A507*'MPTO_working_3-way'!$I506)</f>
        <v>3.0691794633162712</v>
      </c>
      <c r="F507" s="45">
        <f>IF(OR($A507="",$B507="",$C507=""),"",B507*'MPTO_working_3-way'!$I506)</f>
        <v>3.1512979773849334</v>
      </c>
      <c r="G507" s="46">
        <f>IF(OR($A507="",$B507="",$C507=""),"",C507*'MPTO_working_3-way'!$I506)</f>
        <v>2.8022942925931171</v>
      </c>
      <c r="H507" s="44">
        <f>IF(OR($A507="",$B507="",$C507=""),"",'MPTO_working_3-way'!E506)</f>
        <v>3.0710548242667626</v>
      </c>
      <c r="I507" s="45">
        <f>IF(OR($A507="",$B507="",$C507=""),"",'MPTO_working_3-way'!F506)</f>
        <v>3.1555122546384933</v>
      </c>
      <c r="J507" s="46">
        <f>IF(OR($A507="",$B507="",$C507=""),"",'MPTO_working_3-way'!G506)</f>
        <v>2.7974123147964955</v>
      </c>
      <c r="K507" s="44">
        <f>IF(OR($A507="",$B507="",$C507=""),"",'OddsRatio_working_3-way'!H506)</f>
        <v>3.0702175857361724</v>
      </c>
      <c r="L507" s="45">
        <f>IF(OR($A507="",$B507="",$C507=""),"",'OddsRatio_working_3-way'!I506)</f>
        <v>3.153442413303456</v>
      </c>
      <c r="M507" s="46">
        <f>IF(OR($A507="",$B507="",$C507=""),"",'OddsRatio_working_3-way'!J506)</f>
        <v>2.7997368961425022</v>
      </c>
      <c r="N507" s="47">
        <f t="shared" si="144"/>
        <v>32.581998281700102</v>
      </c>
      <c r="O507" s="48">
        <f t="shared" si="145"/>
        <v>31.732955981199783</v>
      </c>
      <c r="P507" s="48">
        <f t="shared" si="146"/>
        <v>35.685045737100118</v>
      </c>
      <c r="Q507" t="s">
        <v>249</v>
      </c>
      <c r="R507" t="s">
        <v>140</v>
      </c>
      <c r="S507" t="s">
        <v>520</v>
      </c>
      <c r="T507" s="50">
        <v>100</v>
      </c>
      <c r="U507" s="50">
        <f t="shared" si="147"/>
        <v>66.555183946488299</v>
      </c>
      <c r="V507" s="50">
        <f t="shared" si="148"/>
        <v>67.426710097719877</v>
      </c>
      <c r="W507" s="50">
        <f t="shared" si="149"/>
        <v>63.369963369963365</v>
      </c>
      <c r="X507" s="50">
        <f t="shared" si="150"/>
        <v>69.203326532316751</v>
      </c>
      <c r="Y507" s="50">
        <f t="shared" si="151"/>
        <v>70.074852683548343</v>
      </c>
      <c r="Z507" s="50">
        <f t="shared" si="152"/>
        <v>66.018105955791839</v>
      </c>
      <c r="AA507" s="50">
        <f t="shared" si="153"/>
        <v>-2.6481425858284524</v>
      </c>
      <c r="AB507" s="50">
        <f t="shared" si="154"/>
        <v>-2.6481425858284666</v>
      </c>
      <c r="AC507" s="50">
        <f t="shared" si="155"/>
        <v>-2.6481425858284737</v>
      </c>
      <c r="AF507">
        <v>2.1800000000000002</v>
      </c>
      <c r="AG507">
        <v>1.74</v>
      </c>
      <c r="AH507" s="66"/>
      <c r="AJ507" t="s">
        <v>444</v>
      </c>
    </row>
    <row r="508" spans="1:36" ht="15" x14ac:dyDescent="0.25">
      <c r="A508">
        <v>2.9</v>
      </c>
      <c r="B508">
        <v>2.95</v>
      </c>
      <c r="C508">
        <v>2.91</v>
      </c>
      <c r="D508" s="43">
        <f t="shared" si="143"/>
        <v>2.7453248738202873E-2</v>
      </c>
      <c r="E508" s="44">
        <f>IF(OR($A508="",$B508="",$C508=""),"",A508*'MPTO_working_3-way'!$I507)</f>
        <v>2.9796144213407882</v>
      </c>
      <c r="F508" s="45">
        <f>IF(OR($A508="",$B508="",$C508=""),"",B508*'MPTO_working_3-way'!$I507)</f>
        <v>3.0309870837776987</v>
      </c>
      <c r="G508" s="46">
        <f>IF(OR($A508="",$B508="",$C508=""),"",C508*'MPTO_working_3-way'!$I507)</f>
        <v>2.9898889538281703</v>
      </c>
      <c r="H508" s="44">
        <f>IF(OR($A508="",$B508="",$C508=""),"",'MPTO_working_3-way'!E507)</f>
        <v>2.9790586775854053</v>
      </c>
      <c r="I508" s="45">
        <f>IF(OR($A508="",$B508="",$C508=""),"",'MPTO_working_3-way'!F507)</f>
        <v>3.0318468105490277</v>
      </c>
      <c r="J508" s="46">
        <f>IF(OR($A508="",$B508="",$C508=""),"",'MPTO_working_3-way'!G507)</f>
        <v>2.9896123339024196</v>
      </c>
      <c r="K508" s="44">
        <f>IF(OR($A508="",$B508="",$C508=""),"",'OddsRatio_working_3-way'!H507)</f>
        <v>2.9793329746496275</v>
      </c>
      <c r="L508" s="45">
        <f>IF(OR($A508="",$B508="",$C508=""),"",'OddsRatio_working_3-way'!I507)</f>
        <v>3.0314206845088285</v>
      </c>
      <c r="M508" s="46">
        <f>IF(OR($A508="",$B508="",$C508=""),"",'OddsRatio_working_3-way'!J507)</f>
        <v>2.9897505166214682</v>
      </c>
      <c r="N508" s="47">
        <f t="shared" si="144"/>
        <v>33.561389448169365</v>
      </c>
      <c r="O508" s="48">
        <f t="shared" si="145"/>
        <v>32.992552338878355</v>
      </c>
      <c r="P508" s="48">
        <f t="shared" si="146"/>
        <v>33.446058212952288</v>
      </c>
      <c r="Q508" t="s">
        <v>425</v>
      </c>
      <c r="R508" t="s">
        <v>427</v>
      </c>
      <c r="S508" t="s">
        <v>520</v>
      </c>
      <c r="T508" s="50">
        <v>100</v>
      </c>
      <c r="U508" s="50">
        <f t="shared" si="147"/>
        <v>65.517241379310349</v>
      </c>
      <c r="V508" s="50">
        <f t="shared" si="148"/>
        <v>66.101694915254228</v>
      </c>
      <c r="W508" s="50">
        <f t="shared" si="149"/>
        <v>65.635738831615114</v>
      </c>
      <c r="X508" s="50">
        <f t="shared" si="150"/>
        <v>68.262566253130643</v>
      </c>
      <c r="Y508" s="50">
        <f t="shared" si="151"/>
        <v>68.847019789074537</v>
      </c>
      <c r="Z508" s="50">
        <f t="shared" si="152"/>
        <v>68.381063705435423</v>
      </c>
      <c r="AA508" s="50">
        <f t="shared" si="153"/>
        <v>-2.7453248738202944</v>
      </c>
      <c r="AB508" s="50">
        <f t="shared" si="154"/>
        <v>-2.7453248738203087</v>
      </c>
      <c r="AC508" s="50">
        <f t="shared" si="155"/>
        <v>-2.7453248738203087</v>
      </c>
      <c r="AF508">
        <v>2.21</v>
      </c>
      <c r="AG508">
        <v>1.72</v>
      </c>
      <c r="AH508" s="66"/>
      <c r="AJ508" t="s">
        <v>444</v>
      </c>
    </row>
    <row r="509" spans="1:36" ht="15" x14ac:dyDescent="0.25">
      <c r="A509">
        <v>3.41</v>
      </c>
      <c r="B509">
        <v>3.38</v>
      </c>
      <c r="C509">
        <v>2.2799999999999998</v>
      </c>
      <c r="D509" s="43">
        <f t="shared" si="143"/>
        <v>2.7709611358559982E-2</v>
      </c>
      <c r="E509" s="44">
        <f>IF(OR($A509="",$B509="",$C509=""),"",A509*'MPTO_working_3-way'!$I508)</f>
        <v>3.5044897747326895</v>
      </c>
      <c r="F509" s="45">
        <f>IF(OR($A509="",$B509="",$C509=""),"",B509*'MPTO_working_3-way'!$I508)</f>
        <v>3.4736584863919324</v>
      </c>
      <c r="G509" s="46">
        <f>IF(OR($A509="",$B509="",$C509=""),"",C509*'MPTO_working_3-way'!$I508)</f>
        <v>2.3431779138975166</v>
      </c>
      <c r="H509" s="44">
        <f>IF(OR($A509="",$B509="",$C509=""),"",'MPTO_working_3-way'!E508)</f>
        <v>3.5208962305609601</v>
      </c>
      <c r="I509" s="45">
        <f>IF(OR($A509="",$B509="",$C509=""),"",'MPTO_working_3-way'!F508)</f>
        <v>3.4889223969456133</v>
      </c>
      <c r="J509" s="46">
        <f>IF(OR($A509="",$B509="",$C509=""),"",'MPTO_working_3-way'!G508)</f>
        <v>2.3290481341610665</v>
      </c>
      <c r="K509" s="44">
        <f>IF(OR($A509="",$B509="",$C509=""),"",'OddsRatio_working_3-way'!H508)</f>
        <v>3.5137353205098707</v>
      </c>
      <c r="L509" s="45">
        <f>IF(OR($A509="",$B509="",$C509=""),"",'OddsRatio_working_3-way'!I508)</f>
        <v>3.4824440094661799</v>
      </c>
      <c r="M509" s="46">
        <f>IF(OR($A509="",$B509="",$C509=""),"",'OddsRatio_working_3-way'!J508)</f>
        <v>2.335095937864164</v>
      </c>
      <c r="N509" s="47">
        <f t="shared" si="144"/>
        <v>28.534824304809863</v>
      </c>
      <c r="O509" s="48">
        <f t="shared" si="145"/>
        <v>28.788091976154334</v>
      </c>
      <c r="P509" s="48">
        <f t="shared" si="146"/>
        <v>42.677083719035807</v>
      </c>
      <c r="Q509" t="s">
        <v>362</v>
      </c>
      <c r="R509" t="s">
        <v>357</v>
      </c>
      <c r="S509" t="s">
        <v>520</v>
      </c>
      <c r="T509" s="50">
        <v>100</v>
      </c>
      <c r="U509" s="50">
        <f t="shared" si="147"/>
        <v>70.674486803519059</v>
      </c>
      <c r="V509" s="50">
        <f t="shared" si="148"/>
        <v>70.414201183431956</v>
      </c>
      <c r="W509" s="50">
        <f t="shared" si="149"/>
        <v>56.140350877192972</v>
      </c>
      <c r="X509" s="50">
        <f t="shared" si="150"/>
        <v>73.445447939375057</v>
      </c>
      <c r="Y509" s="50">
        <f t="shared" si="151"/>
        <v>73.185162319287954</v>
      </c>
      <c r="Z509" s="50">
        <f t="shared" si="152"/>
        <v>58.911312013048978</v>
      </c>
      <c r="AA509" s="50">
        <f t="shared" si="153"/>
        <v>-2.7709611358559982</v>
      </c>
      <c r="AB509" s="50">
        <f t="shared" si="154"/>
        <v>-2.7709611358559982</v>
      </c>
      <c r="AC509" s="50">
        <f t="shared" si="155"/>
        <v>-2.7709611358560053</v>
      </c>
      <c r="AF509">
        <v>1.88</v>
      </c>
      <c r="AG509">
        <v>2.0099999999999998</v>
      </c>
      <c r="AH509" s="66"/>
      <c r="AJ509" t="s">
        <v>444</v>
      </c>
    </row>
    <row r="510" spans="1:36" ht="15" x14ac:dyDescent="0.25">
      <c r="A510">
        <v>3.55</v>
      </c>
      <c r="B510">
        <v>3.77</v>
      </c>
      <c r="C510">
        <v>2.08</v>
      </c>
      <c r="D510" s="43">
        <f t="shared" si="143"/>
        <v>2.7711361004221668E-2</v>
      </c>
      <c r="E510" s="44">
        <f>IF(OR($A510="",$B510="",$C510=""),"",A510*'MPTO_working_3-way'!$I509)</f>
        <v>3.6483753315649867</v>
      </c>
      <c r="F510" s="45">
        <f>IF(OR($A510="",$B510="",$C510=""),"",B510*'MPTO_working_3-way'!$I509)</f>
        <v>3.8744718309859159</v>
      </c>
      <c r="G510" s="46">
        <f>IF(OR($A510="",$B510="",$C510=""),"",C510*'MPTO_working_3-way'!$I509)</f>
        <v>2.1376396308887813</v>
      </c>
      <c r="H510" s="44">
        <f>IF(OR($A510="",$B510="",$C510=""),"",'MPTO_working_3-way'!E509)</f>
        <v>3.670357546878749</v>
      </c>
      <c r="I510" s="45">
        <f>IF(OR($A510="",$B510="",$C510=""),"",'MPTO_working_3-way'!F509)</f>
        <v>3.906023129400606</v>
      </c>
      <c r="J510" s="46">
        <f>IF(OR($A510="",$B510="",$C510=""),"",'MPTO_working_3-way'!G509)</f>
        <v>2.120746345521531</v>
      </c>
      <c r="K510" s="44">
        <f>IF(OR($A510="",$B510="",$C510=""),"",'OddsRatio_working_3-way'!H509)</f>
        <v>3.6623499874433536</v>
      </c>
      <c r="L510" s="45">
        <f>IF(OR($A510="",$B510="",$C510=""),"",'OddsRatio_working_3-way'!I509)</f>
        <v>3.8920429275365063</v>
      </c>
      <c r="M510" s="46">
        <f>IF(OR($A510="",$B510="",$C510=""),"",'OddsRatio_working_3-way'!J509)</f>
        <v>2.127583524093656</v>
      </c>
      <c r="N510" s="47">
        <f t="shared" si="144"/>
        <v>27.4094606261644</v>
      </c>
      <c r="O510" s="48">
        <f t="shared" si="145"/>
        <v>25.809969555141542</v>
      </c>
      <c r="P510" s="48">
        <f t="shared" si="146"/>
        <v>46.780569818694048</v>
      </c>
      <c r="Q510" t="s">
        <v>435</v>
      </c>
      <c r="R510" t="s">
        <v>367</v>
      </c>
      <c r="S510" t="s">
        <v>520</v>
      </c>
      <c r="T510" s="50">
        <v>100</v>
      </c>
      <c r="U510" s="50">
        <f t="shared" si="147"/>
        <v>71.83098591549296</v>
      </c>
      <c r="V510" s="50">
        <f t="shared" si="148"/>
        <v>73.474801061007966</v>
      </c>
      <c r="W510" s="50">
        <f t="shared" si="149"/>
        <v>51.92307692307692</v>
      </c>
      <c r="X510" s="50">
        <f t="shared" si="150"/>
        <v>74.602122015915114</v>
      </c>
      <c r="Y510" s="50">
        <f t="shared" si="151"/>
        <v>76.245937161430106</v>
      </c>
      <c r="Z510" s="50">
        <f t="shared" si="152"/>
        <v>54.694213023499081</v>
      </c>
      <c r="AA510" s="50">
        <f t="shared" si="153"/>
        <v>-2.7711361004221544</v>
      </c>
      <c r="AB510" s="50">
        <f t="shared" si="154"/>
        <v>-2.7711361004221402</v>
      </c>
      <c r="AC510" s="50">
        <f t="shared" si="155"/>
        <v>-2.7711361004221615</v>
      </c>
      <c r="AF510">
        <v>1.88</v>
      </c>
      <c r="AG510">
        <v>2.0099999999999998</v>
      </c>
      <c r="AH510" s="66"/>
      <c r="AJ510" t="s">
        <v>458</v>
      </c>
    </row>
    <row r="511" spans="1:36" ht="15" x14ac:dyDescent="0.25">
      <c r="A511">
        <v>8.2200000000000006</v>
      </c>
      <c r="B511">
        <v>5.32</v>
      </c>
      <c r="C511">
        <v>1.38</v>
      </c>
      <c r="D511" s="43">
        <f t="shared" si="143"/>
        <v>3.4262107187995383E-2</v>
      </c>
      <c r="E511" s="44">
        <f>IF(OR($A511="",$B511="",$C511=""),"",A511*'MPTO_working_3-way'!$I510)</f>
        <v>8.5016345210853235</v>
      </c>
      <c r="F511" s="45">
        <f>IF(OR($A511="",$B511="",$C511=""),"",B511*'MPTO_working_3-way'!$I510)</f>
        <v>5.502274410240136</v>
      </c>
      <c r="G511" s="46">
        <f>IF(OR($A511="",$B511="",$C511=""),"",C511*'MPTO_working_3-way'!$I510)</f>
        <v>1.4272817079194335</v>
      </c>
      <c r="H511" s="44">
        <f>IF(OR($A511="",$B511="",$C511=""),"",'MPTO_working_3-way'!E510)</f>
        <v>9.0716278555176615</v>
      </c>
      <c r="I511" s="45">
        <f>IF(OR($A511="",$B511="",$C511=""),"",'MPTO_working_3-way'!F510)</f>
        <v>5.6641427603885877</v>
      </c>
      <c r="J511" s="46">
        <f>IF(OR($A511="",$B511="",$C511=""),"",'MPTO_working_3-way'!G510)</f>
        <v>1.4020978605049526</v>
      </c>
      <c r="K511" s="44">
        <f>IF(OR($A511="",$B511="",$C511=""),"",'OddsRatio_working_3-way'!H510)</f>
        <v>8.7836520769917747</v>
      </c>
      <c r="L511" s="45">
        <f>IF(OR($A511="",$B511="",$C511=""),"",'OddsRatio_working_3-way'!I510)</f>
        <v>5.6572544283385691</v>
      </c>
      <c r="M511" s="46">
        <f>IF(OR($A511="",$B511="",$C511=""),"",'OddsRatio_working_3-way'!J510)</f>
        <v>1.4096658987890405</v>
      </c>
      <c r="N511" s="47">
        <f t="shared" si="144"/>
        <v>11.762444004383516</v>
      </c>
      <c r="O511" s="48">
        <f t="shared" si="145"/>
        <v>18.174302578201601</v>
      </c>
      <c r="P511" s="48">
        <f t="shared" si="146"/>
        <v>70.063253417414884</v>
      </c>
      <c r="Q511" t="s">
        <v>369</v>
      </c>
      <c r="R511" t="s">
        <v>436</v>
      </c>
      <c r="S511" t="s">
        <v>520</v>
      </c>
      <c r="T511" s="50">
        <v>100</v>
      </c>
      <c r="U511" s="50">
        <f t="shared" si="147"/>
        <v>87.834549878345499</v>
      </c>
      <c r="V511" s="50">
        <f t="shared" si="148"/>
        <v>81.203007518796994</v>
      </c>
      <c r="W511" s="50">
        <f t="shared" si="149"/>
        <v>27.536231884057976</v>
      </c>
      <c r="X511" s="50">
        <f t="shared" si="150"/>
        <v>91.260760597145051</v>
      </c>
      <c r="Y511" s="50">
        <f t="shared" si="151"/>
        <v>84.629218237596533</v>
      </c>
      <c r="Z511" s="50">
        <f t="shared" si="152"/>
        <v>30.962442602857511</v>
      </c>
      <c r="AA511" s="50">
        <f t="shared" si="153"/>
        <v>-3.4262107187995525</v>
      </c>
      <c r="AB511" s="50">
        <f t="shared" si="154"/>
        <v>-3.4262107187995383</v>
      </c>
      <c r="AC511" s="50">
        <f t="shared" si="155"/>
        <v>-3.4262107187995348</v>
      </c>
      <c r="AF511">
        <v>1.44</v>
      </c>
      <c r="AG511">
        <v>2.91</v>
      </c>
      <c r="AH511" s="66"/>
      <c r="AJ511" t="s">
        <v>458</v>
      </c>
    </row>
    <row r="512" spans="1:36" ht="15" x14ac:dyDescent="0.25">
      <c r="A512">
        <v>1.57</v>
      </c>
      <c r="B512">
        <v>4.54</v>
      </c>
      <c r="C512">
        <v>5.66</v>
      </c>
      <c r="D512" s="43">
        <f t="shared" si="143"/>
        <v>3.3885437569534327E-2</v>
      </c>
      <c r="E512" s="44">
        <f>IF(OR($A512="",$B512="",$C512=""),"",A512*'MPTO_working_3-way'!$I511)</f>
        <v>1.6232001369841689</v>
      </c>
      <c r="F512" s="45">
        <f>IF(OR($A512="",$B512="",$C512=""),"",B512*'MPTO_working_3-way'!$I511)</f>
        <v>4.6938398865656863</v>
      </c>
      <c r="G512" s="46">
        <f>IF(OR($A512="",$B512="",$C512=""),"",C512*'MPTO_working_3-way'!$I511)</f>
        <v>5.8517915766435644</v>
      </c>
      <c r="H512" s="44">
        <f>IF(OR($A512="",$B512="",$C512=""),"",'MPTO_working_3-way'!E511)</f>
        <v>1.598344040636565</v>
      </c>
      <c r="I512" s="45">
        <f>IF(OR($A512="",$B512="",$C512=""),"",'MPTO_working_3-way'!F511)</f>
        <v>4.7853948678823457</v>
      </c>
      <c r="J512" s="46">
        <f>IF(OR($A512="",$B512="",$C512=""),"",'MPTO_working_3-way'!G511)</f>
        <v>6.046559742066834</v>
      </c>
      <c r="K512" s="44">
        <f>IF(OR($A512="",$B512="",$C512=""),"",'OddsRatio_working_3-way'!H511)</f>
        <v>1.6066019534990374</v>
      </c>
      <c r="L512" s="45">
        <f>IF(OR($A512="",$B512="",$C512=""),"",'OddsRatio_working_3-way'!I511)</f>
        <v>4.7673173954150716</v>
      </c>
      <c r="M512" s="46">
        <f>IF(OR($A512="",$B512="",$C512=""),"",'OddsRatio_working_3-way'!J511)</f>
        <v>5.9592370233430039</v>
      </c>
      <c r="N512" s="47">
        <f t="shared" si="144"/>
        <v>61.606697610188355</v>
      </c>
      <c r="O512" s="48">
        <f t="shared" si="145"/>
        <v>21.304518777091562</v>
      </c>
      <c r="P512" s="48">
        <f t="shared" si="146"/>
        <v>17.088783612720089</v>
      </c>
      <c r="Q512" t="s">
        <v>368</v>
      </c>
      <c r="R512" t="s">
        <v>438</v>
      </c>
      <c r="S512" t="s">
        <v>520</v>
      </c>
      <c r="T512" s="50">
        <v>100</v>
      </c>
      <c r="U512" s="50">
        <f t="shared" si="147"/>
        <v>36.30573248407643</v>
      </c>
      <c r="V512" s="50">
        <f t="shared" si="148"/>
        <v>77.973568281938327</v>
      </c>
      <c r="W512" s="50">
        <f t="shared" si="149"/>
        <v>82.332155477031804</v>
      </c>
      <c r="X512" s="50">
        <f t="shared" si="150"/>
        <v>39.694276241029868</v>
      </c>
      <c r="Y512" s="50">
        <f t="shared" si="151"/>
        <v>81.362112038891766</v>
      </c>
      <c r="Z512" s="50">
        <f t="shared" si="152"/>
        <v>85.720699233985243</v>
      </c>
      <c r="AA512" s="50">
        <f t="shared" si="153"/>
        <v>-3.3885437569534389</v>
      </c>
      <c r="AB512" s="50">
        <f t="shared" si="154"/>
        <v>-3.3885437569534389</v>
      </c>
      <c r="AC512" s="50">
        <f t="shared" si="155"/>
        <v>-3.3885437569534389</v>
      </c>
      <c r="AF512">
        <v>1.69</v>
      </c>
      <c r="AG512">
        <v>2.25</v>
      </c>
      <c r="AH512" s="66"/>
      <c r="AJ512" t="s">
        <v>458</v>
      </c>
    </row>
    <row r="513" spans="1:36" ht="15" x14ac:dyDescent="0.25">
      <c r="A513">
        <v>2.2200000000000002</v>
      </c>
      <c r="B513">
        <v>2.93</v>
      </c>
      <c r="C513">
        <v>4.2</v>
      </c>
      <c r="D513" s="43">
        <f t="shared" si="143"/>
        <v>2.984261687333345E-2</v>
      </c>
      <c r="E513" s="44">
        <f>IF(OR($A513="",$B513="",$C513=""),"",A513*'MPTO_working_3-way'!$I512)</f>
        <v>2.2862506094588007</v>
      </c>
      <c r="F513" s="45">
        <f>IF(OR($A513="",$B513="",$C513=""),"",B513*'MPTO_working_3-way'!$I512)</f>
        <v>3.0174388674388672</v>
      </c>
      <c r="G513" s="46">
        <f>IF(OR($A513="",$B513="",$C513=""),"",C513*'MPTO_working_3-way'!$I512)</f>
        <v>4.3253389908680004</v>
      </c>
      <c r="H513" s="44">
        <f>IF(OR($A513="",$B513="",$C513=""),"",'MPTO_working_3-way'!E512)</f>
        <v>2.2701325551094209</v>
      </c>
      <c r="I513" s="45">
        <f>IF(OR($A513="",$B513="",$C513=""),"",'MPTO_working_3-way'!F512)</f>
        <v>3.0179624048854206</v>
      </c>
      <c r="J513" s="46">
        <f>IF(OR($A513="",$B513="",$C513=""),"",'MPTO_working_3-way'!G512)</f>
        <v>4.3831255093986039</v>
      </c>
      <c r="K513" s="44">
        <f>IF(OR($A513="",$B513="",$C513=""),"",'OddsRatio_working_3-way'!H512)</f>
        <v>2.2773810168969315</v>
      </c>
      <c r="L513" s="45">
        <f>IF(OR($A513="",$B513="",$C513=""),"",'OddsRatio_working_3-way'!I512)</f>
        <v>3.0207748873861298</v>
      </c>
      <c r="M513" s="46">
        <f>IF(OR($A513="",$B513="",$C513=""),"",'OddsRatio_working_3-way'!J512)</f>
        <v>4.3505075853034265</v>
      </c>
      <c r="N513" s="47">
        <f t="shared" si="144"/>
        <v>43.739736836493144</v>
      </c>
      <c r="O513" s="48">
        <f t="shared" si="145"/>
        <v>33.140687978503344</v>
      </c>
      <c r="P513" s="48">
        <f t="shared" si="146"/>
        <v>23.119575185003523</v>
      </c>
      <c r="Q513" t="s">
        <v>185</v>
      </c>
      <c r="R513" t="s">
        <v>372</v>
      </c>
      <c r="S513" t="s">
        <v>520</v>
      </c>
      <c r="T513" s="50">
        <v>100</v>
      </c>
      <c r="U513" s="50">
        <f t="shared" si="147"/>
        <v>54.954954954954964</v>
      </c>
      <c r="V513" s="50">
        <f t="shared" si="148"/>
        <v>65.870307167235495</v>
      </c>
      <c r="W513" s="50">
        <f t="shared" si="149"/>
        <v>76.19047619047619</v>
      </c>
      <c r="X513" s="50">
        <f t="shared" si="150"/>
        <v>57.939216642288315</v>
      </c>
      <c r="Y513" s="50">
        <f t="shared" si="151"/>
        <v>68.854568854568839</v>
      </c>
      <c r="Z513" s="50">
        <f t="shared" si="152"/>
        <v>79.174737877809548</v>
      </c>
      <c r="AA513" s="50">
        <f t="shared" si="153"/>
        <v>-2.9842616873333512</v>
      </c>
      <c r="AB513" s="50">
        <f t="shared" si="154"/>
        <v>-2.9842616873333441</v>
      </c>
      <c r="AC513" s="50">
        <f t="shared" si="155"/>
        <v>-2.9842616873333583</v>
      </c>
      <c r="AF513">
        <v>2.67</v>
      </c>
      <c r="AG513">
        <v>1.52</v>
      </c>
      <c r="AH513" s="66"/>
      <c r="AJ513" t="s">
        <v>445</v>
      </c>
    </row>
    <row r="514" spans="1:36" ht="15" x14ac:dyDescent="0.25">
      <c r="A514">
        <v>2.7</v>
      </c>
      <c r="B514">
        <v>3.12</v>
      </c>
      <c r="C514">
        <v>2.97</v>
      </c>
      <c r="D514" s="43">
        <f t="shared" si="143"/>
        <v>2.7583527583527445E-2</v>
      </c>
      <c r="E514" s="44">
        <f>IF(OR($A514="",$B514="",$C514=""),"",A514*'MPTO_working_3-way'!$I513)</f>
        <v>2.7744755244755241</v>
      </c>
      <c r="F514" s="45">
        <f>IF(OR($A514="",$B514="",$C514=""),"",B514*'MPTO_working_3-way'!$I513)</f>
        <v>3.2060606060606056</v>
      </c>
      <c r="G514" s="46">
        <f>IF(OR($A514="",$B514="",$C514=""),"",C514*'MPTO_working_3-way'!$I513)</f>
        <v>3.0519230769230767</v>
      </c>
      <c r="H514" s="44">
        <f>IF(OR($A514="",$B514="",$C514=""),"",'MPTO_working_3-way'!E513)</f>
        <v>2.7687343133739692</v>
      </c>
      <c r="I514" s="45">
        <f>IF(OR($A514="",$B514="",$C514=""),"",'MPTO_working_3-way'!F513)</f>
        <v>3.2121464226289511</v>
      </c>
      <c r="J514" s="46">
        <f>IF(OR($A514="",$B514="",$C514=""),"",'MPTO_working_3-way'!G513)</f>
        <v>3.0533807829181492</v>
      </c>
      <c r="K514" s="44">
        <f>IF(OR($A514="",$B514="",$C514=""),"",'OddsRatio_working_3-way'!H513)</f>
        <v>2.7714604548738544</v>
      </c>
      <c r="L514" s="45">
        <f>IF(OR($A514="",$B514="",$C514=""),"",'OddsRatio_working_3-way'!I513)</f>
        <v>3.209115390783865</v>
      </c>
      <c r="M514" s="46">
        <f>IF(OR($A514="",$B514="",$C514=""),"",'OddsRatio_working_3-way'!J513)</f>
        <v>3.0528100565302894</v>
      </c>
      <c r="N514" s="47">
        <f t="shared" si="144"/>
        <v>36.04284814114682</v>
      </c>
      <c r="O514" s="48">
        <f t="shared" si="145"/>
        <v>31.190926275992442</v>
      </c>
      <c r="P514" s="48">
        <f t="shared" si="146"/>
        <v>32.766225582860748</v>
      </c>
      <c r="Q514" t="s">
        <v>171</v>
      </c>
      <c r="R514" t="s">
        <v>173</v>
      </c>
      <c r="S514" t="s">
        <v>520</v>
      </c>
      <c r="T514" s="50">
        <v>100</v>
      </c>
      <c r="U514" s="50">
        <f t="shared" si="147"/>
        <v>62.962962962962962</v>
      </c>
      <c r="V514" s="50">
        <f t="shared" si="148"/>
        <v>67.948717948717942</v>
      </c>
      <c r="W514" s="50">
        <f t="shared" si="149"/>
        <v>66.329966329966325</v>
      </c>
      <c r="X514" s="50">
        <f t="shared" si="150"/>
        <v>65.721315721315719</v>
      </c>
      <c r="Y514" s="50">
        <f t="shared" si="151"/>
        <v>70.707070707070699</v>
      </c>
      <c r="Z514" s="50">
        <f t="shared" si="152"/>
        <v>69.088319088319082</v>
      </c>
      <c r="AA514" s="50">
        <f t="shared" si="153"/>
        <v>-2.758352758352757</v>
      </c>
      <c r="AB514" s="50">
        <f t="shared" si="154"/>
        <v>-2.758352758352757</v>
      </c>
      <c r="AC514" s="50">
        <f t="shared" si="155"/>
        <v>-2.758352758352757</v>
      </c>
      <c r="AF514">
        <v>2.58</v>
      </c>
      <c r="AG514">
        <v>1.55</v>
      </c>
      <c r="AH514" s="66"/>
      <c r="AJ514" t="s">
        <v>445</v>
      </c>
    </row>
    <row r="515" spans="1:36" ht="15" x14ac:dyDescent="0.25">
      <c r="A515">
        <v>1.42</v>
      </c>
      <c r="B515">
        <v>4.7699999999999996</v>
      </c>
      <c r="C515">
        <v>8.2899999999999991</v>
      </c>
      <c r="D515" s="43">
        <f t="shared" si="143"/>
        <v>3.4496219743855194E-2</v>
      </c>
      <c r="E515" s="44">
        <f>IF(OR($A515="",$B515="",$C515=""),"",A515*'MPTO_working_3-way'!$I514)</f>
        <v>1.4689846320362743</v>
      </c>
      <c r="F515" s="45">
        <f>IF(OR($A515="",$B515="",$C515=""),"",B515*'MPTO_working_3-way'!$I514)</f>
        <v>4.9345469681781893</v>
      </c>
      <c r="G515" s="46">
        <f>IF(OR($A515="",$B515="",$C515=""),"",C515*'MPTO_working_3-way'!$I514)</f>
        <v>8.5759736616765583</v>
      </c>
      <c r="H515" s="44">
        <f>IF(OR($A515="",$B515="",$C515=""),"",'MPTO_working_3-way'!E514)</f>
        <v>1.4435709302793318</v>
      </c>
      <c r="I515" s="45">
        <f>IF(OR($A515="",$B515="",$C515=""),"",'MPTO_working_3-way'!F514)</f>
        <v>5.0468125690679004</v>
      </c>
      <c r="J515" s="46">
        <f>IF(OR($A515="",$B515="",$C515=""),"",'MPTO_working_3-way'!G514)</f>
        <v>9.1635072397135104</v>
      </c>
      <c r="K515" s="44">
        <f>IF(OR($A515="",$B515="",$C515=""),"",'OddsRatio_working_3-way'!H514)</f>
        <v>1.4515174324898727</v>
      </c>
      <c r="L515" s="45">
        <f>IF(OR($A515="",$B515="",$C515=""),"",'OddsRatio_working_3-way'!I514)</f>
        <v>5.052906477349576</v>
      </c>
      <c r="M515" s="46">
        <f>IF(OR($A515="",$B515="",$C515=""),"",'OddsRatio_working_3-way'!J514)</f>
        <v>8.8370525782170848</v>
      </c>
      <c r="N515" s="47">
        <f t="shared" si="144"/>
        <v>68.074231560463772</v>
      </c>
      <c r="O515" s="48">
        <f t="shared" si="145"/>
        <v>20.265284867056298</v>
      </c>
      <c r="P515" s="48">
        <f t="shared" si="146"/>
        <v>11.660483572479922</v>
      </c>
      <c r="Q515" t="s">
        <v>172</v>
      </c>
      <c r="R515" t="s">
        <v>145</v>
      </c>
      <c r="S515" t="s">
        <v>520</v>
      </c>
      <c r="T515" s="50">
        <v>100</v>
      </c>
      <c r="U515" s="50">
        <f t="shared" si="147"/>
        <v>29.577464788732396</v>
      </c>
      <c r="V515" s="50">
        <f t="shared" si="148"/>
        <v>79.035639412997895</v>
      </c>
      <c r="W515" s="50">
        <f t="shared" si="149"/>
        <v>87.937273823884198</v>
      </c>
      <c r="X515" s="50">
        <f t="shared" si="150"/>
        <v>33.0270867631179</v>
      </c>
      <c r="Y515" s="50">
        <f t="shared" si="151"/>
        <v>82.485261387383417</v>
      </c>
      <c r="Z515" s="50">
        <f t="shared" si="152"/>
        <v>91.386895798269705</v>
      </c>
      <c r="AA515" s="50">
        <f t="shared" si="153"/>
        <v>-3.4496219743855043</v>
      </c>
      <c r="AB515" s="50">
        <f t="shared" si="154"/>
        <v>-3.4496219743855221</v>
      </c>
      <c r="AC515" s="50">
        <f t="shared" si="155"/>
        <v>-3.4496219743855079</v>
      </c>
      <c r="AF515">
        <v>1.98</v>
      </c>
      <c r="AG515">
        <v>1.91</v>
      </c>
      <c r="AH515" s="66"/>
      <c r="AJ515" t="s">
        <v>445</v>
      </c>
    </row>
    <row r="516" spans="1:36" ht="15" x14ac:dyDescent="0.25">
      <c r="A516">
        <v>1.79</v>
      </c>
      <c r="B516">
        <v>3.48</v>
      </c>
      <c r="C516">
        <v>5.37</v>
      </c>
      <c r="D516" s="43">
        <f t="shared" si="143"/>
        <v>3.2235279008540285E-2</v>
      </c>
      <c r="E516" s="44">
        <f>IF(OR($A516="",$B516="",$C516=""),"",A516*'MPTO_working_3-way'!$I515)</f>
        <v>1.8477011494252871</v>
      </c>
      <c r="F516" s="45">
        <f>IF(OR($A516="",$B516="",$C516=""),"",B516*'MPTO_working_3-way'!$I515)</f>
        <v>3.5921787709497202</v>
      </c>
      <c r="G516" s="46">
        <f>IF(OR($A516="",$B516="",$C516=""),"",C516*'MPTO_working_3-way'!$I515)</f>
        <v>5.5431034482758612</v>
      </c>
      <c r="H516" s="44">
        <f>IF(OR($A516="",$B516="",$C516=""),"",'MPTO_working_3-way'!E515)</f>
        <v>1.8251035237127899</v>
      </c>
      <c r="I516" s="45">
        <f>IF(OR($A516="",$B516="",$C516=""),"",'MPTO_working_3-way'!F515)</f>
        <v>3.615182233227578</v>
      </c>
      <c r="J516" s="46">
        <f>IF(OR($A516="",$B516="",$C516=""),"",'MPTO_working_3-way'!G515)</f>
        <v>5.6988289826787</v>
      </c>
      <c r="K516" s="44">
        <f>IF(OR($A516="",$B516="",$C516=""),"",'OddsRatio_working_3-way'!H515)</f>
        <v>1.8337023000729245</v>
      </c>
      <c r="L516" s="45">
        <f>IF(OR($A516="",$B516="",$C516=""),"",'OddsRatio_working_3-way'!I515)</f>
        <v>3.6171920306086736</v>
      </c>
      <c r="M516" s="46">
        <f>IF(OR($A516="",$B516="",$C516=""),"",'OddsRatio_working_3-way'!J515)</f>
        <v>5.6117456345806058</v>
      </c>
      <c r="N516" s="47">
        <f t="shared" si="144"/>
        <v>54.121306376360813</v>
      </c>
      <c r="O516" s="48">
        <f t="shared" si="145"/>
        <v>27.83825816485226</v>
      </c>
      <c r="P516" s="48">
        <f t="shared" si="146"/>
        <v>18.040435458786938</v>
      </c>
      <c r="Q516" t="s">
        <v>381</v>
      </c>
      <c r="R516" t="s">
        <v>378</v>
      </c>
      <c r="S516" t="s">
        <v>520</v>
      </c>
      <c r="T516" s="50">
        <v>100</v>
      </c>
      <c r="U516" s="50">
        <f t="shared" si="147"/>
        <v>44.134078212290497</v>
      </c>
      <c r="V516" s="50">
        <f t="shared" si="148"/>
        <v>71.264367816091948</v>
      </c>
      <c r="W516" s="50">
        <f t="shared" si="149"/>
        <v>81.378026070763497</v>
      </c>
      <c r="X516" s="50">
        <f t="shared" si="150"/>
        <v>47.357606113144548</v>
      </c>
      <c r="Y516" s="50">
        <f t="shared" si="151"/>
        <v>74.487895716945999</v>
      </c>
      <c r="Z516" s="50">
        <f t="shared" si="152"/>
        <v>84.601553971617534</v>
      </c>
      <c r="AA516" s="50">
        <f t="shared" si="153"/>
        <v>-3.2235279008540516</v>
      </c>
      <c r="AB516" s="50">
        <f t="shared" si="154"/>
        <v>-3.2235279008540516</v>
      </c>
      <c r="AC516" s="50">
        <f t="shared" si="155"/>
        <v>-3.2235279008540374</v>
      </c>
      <c r="AF516">
        <v>2.2799999999999998</v>
      </c>
      <c r="AG516">
        <v>1.68</v>
      </c>
      <c r="AH516" s="66"/>
      <c r="AJ516" t="s">
        <v>459</v>
      </c>
    </row>
    <row r="517" spans="1:36" ht="15" x14ac:dyDescent="0.25">
      <c r="A517">
        <v>1.45</v>
      </c>
      <c r="B517">
        <v>4.71</v>
      </c>
      <c r="C517">
        <v>7.58</v>
      </c>
      <c r="D517" s="43">
        <f t="shared" si="143"/>
        <v>3.3895518838903405E-2</v>
      </c>
      <c r="E517" s="44">
        <f>IF(OR($A517="",$B517="",$C517=""),"",A517*'MPTO_working_3-way'!$I516)</f>
        <v>1.4991485023164099</v>
      </c>
      <c r="F517" s="45">
        <f>IF(OR($A517="",$B517="",$C517=""),"",B517*'MPTO_working_3-way'!$I516)</f>
        <v>4.8696478937312353</v>
      </c>
      <c r="G517" s="46">
        <f>IF(OR($A517="",$B517="",$C517=""),"",C517*'MPTO_working_3-way'!$I516)</f>
        <v>7.8369280327988875</v>
      </c>
      <c r="H517" s="44">
        <f>IF(OR($A517="",$B517="",$C517=""),"",'MPTO_working_3-way'!E516)</f>
        <v>1.4741507674699108</v>
      </c>
      <c r="I517" s="45">
        <f>IF(OR($A517="",$B517="",$C517=""),"",'MPTO_working_3-way'!F516)</f>
        <v>4.9747353396131953</v>
      </c>
      <c r="J517" s="46">
        <f>IF(OR($A517="",$B517="",$C517=""),"",'MPTO_working_3-way'!G516)</f>
        <v>8.2899757176997131</v>
      </c>
      <c r="K517" s="44">
        <f>IF(OR($A517="",$B517="",$C517=""),"",'OddsRatio_working_3-way'!H516)</f>
        <v>1.482071285700338</v>
      </c>
      <c r="L517" s="45">
        <f>IF(OR($A517="",$B517="",$C517=""),"",'OddsRatio_working_3-way'!I516)</f>
        <v>4.9744099332183422</v>
      </c>
      <c r="M517" s="46">
        <f>IF(OR($A517="",$B517="",$C517=""),"",'OddsRatio_working_3-way'!J516)</f>
        <v>8.0489534664627218</v>
      </c>
      <c r="N517" s="47">
        <f t="shared" si="144"/>
        <v>66.704532503274322</v>
      </c>
      <c r="O517" s="48">
        <f t="shared" si="145"/>
        <v>20.53536563264284</v>
      </c>
      <c r="P517" s="48">
        <f t="shared" si="146"/>
        <v>12.76010186408282</v>
      </c>
      <c r="Q517" t="s">
        <v>377</v>
      </c>
      <c r="R517" t="s">
        <v>463</v>
      </c>
      <c r="S517" t="s">
        <v>520</v>
      </c>
      <c r="T517" s="50">
        <v>100</v>
      </c>
      <c r="U517" s="50">
        <f t="shared" si="147"/>
        <v>31.03448275862069</v>
      </c>
      <c r="V517" s="50">
        <f t="shared" si="148"/>
        <v>78.768577494692153</v>
      </c>
      <c r="W517" s="50">
        <f t="shared" si="149"/>
        <v>86.80738786279683</v>
      </c>
      <c r="X517" s="50">
        <f t="shared" si="150"/>
        <v>34.424034642511025</v>
      </c>
      <c r="Y517" s="50">
        <f t="shared" si="151"/>
        <v>82.158129378582473</v>
      </c>
      <c r="Z517" s="50">
        <f t="shared" si="152"/>
        <v>90.196939746687164</v>
      </c>
      <c r="AA517" s="50">
        <f t="shared" si="153"/>
        <v>-3.3895518838903342</v>
      </c>
      <c r="AB517" s="50">
        <f t="shared" si="154"/>
        <v>-3.38955188389032</v>
      </c>
      <c r="AC517" s="50">
        <f t="shared" si="155"/>
        <v>-3.3895518838903342</v>
      </c>
      <c r="AF517">
        <v>1.81</v>
      </c>
      <c r="AG517">
        <v>2.0699999999999998</v>
      </c>
      <c r="AH517" s="66"/>
      <c r="AJ517" t="s">
        <v>459</v>
      </c>
    </row>
    <row r="518" spans="1:36" ht="15" x14ac:dyDescent="0.25">
      <c r="A518">
        <v>3.47</v>
      </c>
      <c r="B518">
        <v>3.17</v>
      </c>
      <c r="C518">
        <v>2.36</v>
      </c>
      <c r="D518" s="43">
        <f t="shared" si="143"/>
        <v>2.7370664848879178E-2</v>
      </c>
      <c r="E518" s="44">
        <f>IF(OR($A518="",$B518="",$C518=""),"",A518*'MPTO_working_3-way'!$I517)</f>
        <v>3.564976207025611</v>
      </c>
      <c r="F518" s="45">
        <f>IF(OR($A518="",$B518="",$C518=""),"",B518*'MPTO_working_3-way'!$I517)</f>
        <v>3.2567650075709471</v>
      </c>
      <c r="G518" s="46">
        <f>IF(OR($A518="",$B518="",$C518=""),"",C518*'MPTO_working_3-way'!$I517)</f>
        <v>2.4245947690433547</v>
      </c>
      <c r="H518" s="44">
        <f>IF(OR($A518="",$B518="",$C518=""),"",'MPTO_working_3-way'!E517)</f>
        <v>3.583447414501701</v>
      </c>
      <c r="I518" s="45">
        <f>IF(OR($A518="",$B518="",$C518=""),"",'MPTO_working_3-way'!F517)</f>
        <v>3.2644122512309144</v>
      </c>
      <c r="J518" s="46">
        <f>IF(OR($A518="",$B518="",$C518=""),"",'MPTO_working_3-way'!G517)</f>
        <v>2.4119327462302831</v>
      </c>
      <c r="K518" s="44">
        <f>IF(OR($A518="",$B518="",$C518=""),"",'OddsRatio_working_3-way'!H517)</f>
        <v>3.5744284769292953</v>
      </c>
      <c r="L518" s="45">
        <f>IF(OR($A518="",$B518="",$C518=""),"",'OddsRatio_working_3-way'!I517)</f>
        <v>3.2617448562496243</v>
      </c>
      <c r="M518" s="46">
        <f>IF(OR($A518="",$B518="",$C518=""),"",'OddsRatio_working_3-way'!J517)</f>
        <v>2.41749908041451</v>
      </c>
      <c r="N518" s="47">
        <f t="shared" si="144"/>
        <v>28.050678095109539</v>
      </c>
      <c r="O518" s="48">
        <f t="shared" si="145"/>
        <v>30.705316400640413</v>
      </c>
      <c r="P518" s="48">
        <f t="shared" si="146"/>
        <v>41.244005504250048</v>
      </c>
      <c r="Q518" t="s">
        <v>465</v>
      </c>
      <c r="R518" t="s">
        <v>379</v>
      </c>
      <c r="S518" t="s">
        <v>520</v>
      </c>
      <c r="T518" s="50">
        <v>100</v>
      </c>
      <c r="U518" s="50">
        <f t="shared" si="147"/>
        <v>71.181556195965413</v>
      </c>
      <c r="V518" s="50">
        <f t="shared" si="148"/>
        <v>68.454258675078862</v>
      </c>
      <c r="W518" s="50">
        <f t="shared" si="149"/>
        <v>57.627118644067799</v>
      </c>
      <c r="X518" s="50">
        <f t="shared" si="150"/>
        <v>73.918622680853346</v>
      </c>
      <c r="Y518" s="50">
        <f t="shared" si="151"/>
        <v>71.191325159966794</v>
      </c>
      <c r="Z518" s="50">
        <f t="shared" si="152"/>
        <v>60.364185128955718</v>
      </c>
      <c r="AA518" s="50">
        <f t="shared" si="153"/>
        <v>-2.7370664848879329</v>
      </c>
      <c r="AB518" s="50">
        <f t="shared" si="154"/>
        <v>-2.7370664848879329</v>
      </c>
      <c r="AC518" s="50">
        <f t="shared" si="155"/>
        <v>-2.7370664848879187</v>
      </c>
      <c r="AF518">
        <v>2.2599999999999998</v>
      </c>
      <c r="AG518">
        <v>1.69</v>
      </c>
      <c r="AH518" s="66"/>
      <c r="AJ518" t="s">
        <v>459</v>
      </c>
    </row>
    <row r="519" spans="1:36" ht="15" x14ac:dyDescent="0.25">
      <c r="A519">
        <v>2.88</v>
      </c>
      <c r="B519">
        <v>3</v>
      </c>
      <c r="C519">
        <v>2.89</v>
      </c>
      <c r="D519" s="43">
        <f t="shared" ref="D519:D582" si="156">IF(OR($A519="",$B519="",$C519=""),"",(1/A519)+(1/B519)+(1/C519)-1)</f>
        <v>2.6576316801230293E-2</v>
      </c>
      <c r="E519" s="44">
        <f>IF(OR($A519="",$B519="",$C519=""),"",A519*'MPTO_working_3-way'!$I518)</f>
        <v>2.9565397923875429</v>
      </c>
      <c r="F519" s="45">
        <f>IF(OR($A519="",$B519="",$C519=""),"",B519*'MPTO_working_3-way'!$I518)</f>
        <v>3.0797289504036911</v>
      </c>
      <c r="G519" s="46">
        <f>IF(OR($A519="",$B519="",$C519=""),"",C519*'MPTO_working_3-way'!$I518)</f>
        <v>2.9668055555555557</v>
      </c>
      <c r="H519" s="44">
        <f>IF(OR($A519="",$B519="",$C519=""),"",'MPTO_working_3-way'!E518)</f>
        <v>2.9554019505728624</v>
      </c>
      <c r="I519" s="45">
        <f>IF(OR($A519="",$B519="",$C519=""),"",'MPTO_working_3-way'!F518)</f>
        <v>3.0819057022957295</v>
      </c>
      <c r="J519" s="46">
        <f>IF(OR($A519="",$B519="",$C519=""),"",'MPTO_working_3-way'!G518)</f>
        <v>2.9659333871810709</v>
      </c>
      <c r="K519" s="44">
        <f>IF(OR($A519="",$B519="",$C519=""),"",'OddsRatio_working_3-way'!H518)</f>
        <v>2.9559680099966648</v>
      </c>
      <c r="L519" s="45">
        <f>IF(OR($A519="",$B519="",$C519=""),"",'OddsRatio_working_3-way'!I518)</f>
        <v>3.0808170319113453</v>
      </c>
      <c r="M519" s="46">
        <f>IF(OR($A519="",$B519="",$C519=""),"",'OddsRatio_working_3-way'!J518)</f>
        <v>2.9663720951562214</v>
      </c>
      <c r="N519" s="47">
        <f t="shared" si="144"/>
        <v>33.823322878142413</v>
      </c>
      <c r="O519" s="48">
        <f t="shared" si="145"/>
        <v>32.470389963016707</v>
      </c>
      <c r="P519" s="48">
        <f t="shared" si="146"/>
        <v>33.706287158840873</v>
      </c>
      <c r="Q519" t="s">
        <v>375</v>
      </c>
      <c r="R519" t="s">
        <v>380</v>
      </c>
      <c r="S519" t="s">
        <v>520</v>
      </c>
      <c r="T519" s="50">
        <v>100</v>
      </c>
      <c r="U519" s="50">
        <f t="shared" si="147"/>
        <v>65.277777777777771</v>
      </c>
      <c r="V519" s="50">
        <f t="shared" si="148"/>
        <v>66.666666666666657</v>
      </c>
      <c r="W519" s="50">
        <f t="shared" si="149"/>
        <v>65.397923875432525</v>
      </c>
      <c r="X519" s="50">
        <f t="shared" si="150"/>
        <v>67.935409457900803</v>
      </c>
      <c r="Y519" s="50">
        <f t="shared" si="151"/>
        <v>69.324298346789689</v>
      </c>
      <c r="Z519" s="50">
        <f t="shared" si="152"/>
        <v>68.055555555555557</v>
      </c>
      <c r="AA519" s="50">
        <f t="shared" si="153"/>
        <v>-2.657631680123032</v>
      </c>
      <c r="AB519" s="50">
        <f t="shared" si="154"/>
        <v>-2.657631680123032</v>
      </c>
      <c r="AC519" s="50">
        <f t="shared" si="155"/>
        <v>-2.657631680123032</v>
      </c>
      <c r="AF519">
        <v>2.4700000000000002</v>
      </c>
      <c r="AG519">
        <v>1.59</v>
      </c>
      <c r="AH519" s="66"/>
      <c r="AJ519" t="s">
        <v>459</v>
      </c>
    </row>
    <row r="520" spans="1:36" ht="15" x14ac:dyDescent="0.25">
      <c r="A520">
        <v>2.99</v>
      </c>
      <c r="B520">
        <v>3.43</v>
      </c>
      <c r="C520">
        <v>2.42</v>
      </c>
      <c r="D520" s="43">
        <f t="shared" si="156"/>
        <v>3.9216490535358028E-2</v>
      </c>
      <c r="E520" s="44">
        <f>IF(OR($A520="",$B520="",$C520=""),"",A520*'MPTO_working_3-way'!$I519)</f>
        <v>3.1072573067007205</v>
      </c>
      <c r="F520" s="45">
        <f>IF(OR($A520="",$B520="",$C520=""),"",B520*'MPTO_working_3-way'!$I519)</f>
        <v>3.5645125625362781</v>
      </c>
      <c r="G520" s="46">
        <f>IF(OR($A520="",$B520="",$C520=""),"",C520*'MPTO_working_3-way'!$I519)</f>
        <v>2.5149039070955665</v>
      </c>
      <c r="H520" s="44">
        <f>IF(OR($A520="",$B520="",$C520=""),"",'MPTO_working_3-way'!E519)</f>
        <v>3.1116200626750685</v>
      </c>
      <c r="I520" s="45">
        <f>IF(OR($A520="",$B520="",$C520=""),"",'MPTO_working_3-way'!F519)</f>
        <v>3.5910120789459143</v>
      </c>
      <c r="J520" s="46">
        <f>IF(OR($A520="",$B520="",$C520=""),"",'MPTO_working_3-way'!G519)</f>
        <v>2.4990567498721381</v>
      </c>
      <c r="K520" s="44">
        <f>IF(OR($A520="",$B520="",$C520=""),"",'OddsRatio_working_3-way'!H519)</f>
        <v>3.110785252048704</v>
      </c>
      <c r="L520" s="45">
        <f>IF(OR($A520="",$B520="",$C520=""),"",'OddsRatio_working_3-way'!I519)</f>
        <v>3.5774915389338449</v>
      </c>
      <c r="M520" s="46">
        <f>IF(OR($A520="",$B520="",$C520=""),"",'OddsRatio_working_3-way'!J519)</f>
        <v>2.5061884713111344</v>
      </c>
      <c r="N520" s="47">
        <f t="shared" si="144"/>
        <v>32.182722616615159</v>
      </c>
      <c r="O520" s="48">
        <f t="shared" si="145"/>
        <v>28.054326712442958</v>
      </c>
      <c r="P520" s="48">
        <f t="shared" si="146"/>
        <v>39.762950670941876</v>
      </c>
      <c r="Q520" t="s">
        <v>387</v>
      </c>
      <c r="R520" t="s">
        <v>515</v>
      </c>
      <c r="S520" t="s">
        <v>520</v>
      </c>
      <c r="T520" s="50">
        <v>100</v>
      </c>
      <c r="U520" s="50">
        <f t="shared" si="147"/>
        <v>66.555183946488299</v>
      </c>
      <c r="V520" s="50">
        <f t="shared" si="148"/>
        <v>70.845481049562679</v>
      </c>
      <c r="W520" s="50">
        <f t="shared" si="149"/>
        <v>58.677685950413228</v>
      </c>
      <c r="X520" s="50">
        <f t="shared" si="150"/>
        <v>70.476833000024101</v>
      </c>
      <c r="Y520" s="50">
        <f t="shared" si="151"/>
        <v>74.767130103098481</v>
      </c>
      <c r="Z520" s="50">
        <f t="shared" si="152"/>
        <v>62.599335003949022</v>
      </c>
      <c r="AA520" s="50">
        <f t="shared" si="153"/>
        <v>-3.921649053535802</v>
      </c>
      <c r="AB520" s="50">
        <f t="shared" si="154"/>
        <v>-3.921649053535802</v>
      </c>
      <c r="AC520" s="50">
        <f t="shared" si="155"/>
        <v>-3.9216490535357948</v>
      </c>
      <c r="AF520">
        <v>1.96</v>
      </c>
      <c r="AG520">
        <v>1.89</v>
      </c>
      <c r="AH520" s="66"/>
      <c r="AJ520" t="s">
        <v>460</v>
      </c>
    </row>
    <row r="521" spans="1:36" ht="15" x14ac:dyDescent="0.25">
      <c r="A521">
        <v>2.65</v>
      </c>
      <c r="B521">
        <v>3.62</v>
      </c>
      <c r="C521">
        <v>2.6</v>
      </c>
      <c r="D521" s="43">
        <f t="shared" si="156"/>
        <v>3.821696910407435E-2</v>
      </c>
      <c r="E521" s="44">
        <f>IF(OR($A521="",$B521="",$C521=""),"",A521*'MPTO_working_3-way'!$I520)</f>
        <v>2.7512749681257969</v>
      </c>
      <c r="F521" s="45">
        <f>IF(OR($A521="",$B521="",$C521=""),"",B521*'MPTO_working_3-way'!$I520)</f>
        <v>3.7583454281567494</v>
      </c>
      <c r="G521" s="46">
        <f>IF(OR($A521="",$B521="",$C521=""),"",C521*'MPTO_working_3-way'!$I520)</f>
        <v>2.6993641196705935</v>
      </c>
      <c r="H521" s="44">
        <f>IF(OR($A521="",$B521="",$C521=""),"",'MPTO_working_3-way'!E520)</f>
        <v>2.7425850719134397</v>
      </c>
      <c r="I521" s="45">
        <f>IF(OR($A521="",$B521="",$C521=""),"",'MPTO_working_3-way'!F520)</f>
        <v>3.795007303416376</v>
      </c>
      <c r="J521" s="46">
        <f>IF(OR($A521="",$B521="",$C521=""),"",'MPTO_working_3-way'!G520)</f>
        <v>2.6890655434884176</v>
      </c>
      <c r="K521" s="44">
        <f>IF(OR($A521="",$B521="",$C521=""),"",'OddsRatio_working_3-way'!H520)</f>
        <v>2.747502046253425</v>
      </c>
      <c r="L521" s="45">
        <f>IF(OR($A521="",$B521="",$C521=""),"",'OddsRatio_working_3-way'!I520)</f>
        <v>3.774821431020591</v>
      </c>
      <c r="M521" s="46">
        <f>IF(OR($A521="",$B521="",$C521=""),"",'OddsRatio_working_3-way'!J520)</f>
        <v>2.6945474387912012</v>
      </c>
      <c r="N521" s="47">
        <f t="shared" si="144"/>
        <v>36.346785093647419</v>
      </c>
      <c r="O521" s="48">
        <f t="shared" si="145"/>
        <v>26.607453176288853</v>
      </c>
      <c r="P521" s="48">
        <f t="shared" si="146"/>
        <v>37.045761730063717</v>
      </c>
      <c r="Q521" t="s">
        <v>516</v>
      </c>
      <c r="R521" t="s">
        <v>384</v>
      </c>
      <c r="S521" t="s">
        <v>520</v>
      </c>
      <c r="T521" s="50">
        <v>100</v>
      </c>
      <c r="U521" s="50">
        <f t="shared" si="147"/>
        <v>62.264150943396231</v>
      </c>
      <c r="V521" s="50">
        <f t="shared" si="148"/>
        <v>72.375690607734811</v>
      </c>
      <c r="W521" s="50">
        <f t="shared" si="149"/>
        <v>61.538461538461533</v>
      </c>
      <c r="X521" s="50">
        <f t="shared" si="150"/>
        <v>66.085847853803642</v>
      </c>
      <c r="Y521" s="50">
        <f t="shared" si="151"/>
        <v>76.197387518142236</v>
      </c>
      <c r="Z521" s="50">
        <f t="shared" si="152"/>
        <v>65.360158448868972</v>
      </c>
      <c r="AA521" s="50">
        <f t="shared" si="153"/>
        <v>-3.821696910407411</v>
      </c>
      <c r="AB521" s="50">
        <f t="shared" si="154"/>
        <v>-3.8216969104074252</v>
      </c>
      <c r="AC521" s="50">
        <f t="shared" si="155"/>
        <v>-3.8216969104074394</v>
      </c>
      <c r="AF521">
        <v>1.78</v>
      </c>
      <c r="AG521">
        <v>2.08</v>
      </c>
      <c r="AH521" s="66"/>
      <c r="AJ521" t="s">
        <v>460</v>
      </c>
    </row>
    <row r="522" spans="1:36" ht="15" x14ac:dyDescent="0.25">
      <c r="A522">
        <v>1.62</v>
      </c>
      <c r="B522">
        <v>4.24</v>
      </c>
      <c r="C522">
        <v>5.22</v>
      </c>
      <c r="D522" s="43">
        <f t="shared" si="156"/>
        <v>4.4703888447111151E-2</v>
      </c>
      <c r="E522" s="44">
        <f>IF(OR($A522="",$B522="",$C522=""),"",A522*'MPTO_working_3-way'!$I521)</f>
        <v>1.6924202992843203</v>
      </c>
      <c r="F522" s="45">
        <f>IF(OR($A522="",$B522="",$C522=""),"",B522*'MPTO_working_3-way'!$I521)</f>
        <v>4.4295444870157512</v>
      </c>
      <c r="G522" s="46">
        <f>IF(OR($A522="",$B522="",$C522=""),"",C522*'MPTO_working_3-way'!$I521)</f>
        <v>5.4533542976939202</v>
      </c>
      <c r="H522" s="44">
        <f>IF(OR($A522="",$B522="",$C522=""),"",'MPTO_working_3-way'!E521)</f>
        <v>1.6600743606781803</v>
      </c>
      <c r="I522" s="45">
        <f>IF(OR($A522="",$B522="",$C522=""),"",'MPTO_working_3-way'!F521)</f>
        <v>4.5259567145730841</v>
      </c>
      <c r="J522" s="46">
        <f>IF(OR($A522="",$B522="",$C522=""),"",'MPTO_working_3-way'!G521)</f>
        <v>5.6602838545415963</v>
      </c>
      <c r="K522" s="44">
        <f>IF(OR($A522="",$B522="",$C522=""),"",'OddsRatio_working_3-way'!H521)</f>
        <v>1.6709649713088734</v>
      </c>
      <c r="L522" s="45">
        <f>IF(OR($A522="",$B522="",$C522=""),"",'OddsRatio_working_3-way'!I521)</f>
        <v>4.5063330758721776</v>
      </c>
      <c r="M522" s="46">
        <f>IF(OR($A522="",$B522="",$C522=""),"",'OddsRatio_working_3-way'!J521)</f>
        <v>5.5668906111668468</v>
      </c>
      <c r="N522" s="47">
        <f t="shared" si="144"/>
        <v>59.086977414704464</v>
      </c>
      <c r="O522" s="48">
        <f t="shared" si="145"/>
        <v>22.575684766938974</v>
      </c>
      <c r="P522" s="48">
        <f t="shared" si="146"/>
        <v>18.337337818356563</v>
      </c>
      <c r="Q522" t="s">
        <v>517</v>
      </c>
      <c r="R522" t="s">
        <v>385</v>
      </c>
      <c r="S522" t="s">
        <v>520</v>
      </c>
      <c r="T522" s="50">
        <v>100</v>
      </c>
      <c r="U522" s="50">
        <f t="shared" si="147"/>
        <v>38.271604938271601</v>
      </c>
      <c r="V522" s="50">
        <f t="shared" si="148"/>
        <v>76.415094339622627</v>
      </c>
      <c r="W522" s="50">
        <f t="shared" si="149"/>
        <v>80.842911877394641</v>
      </c>
      <c r="X522" s="50">
        <f t="shared" si="150"/>
        <v>42.741993782982725</v>
      </c>
      <c r="Y522" s="50">
        <f t="shared" si="151"/>
        <v>80.885483184333751</v>
      </c>
      <c r="Z522" s="50">
        <f t="shared" si="152"/>
        <v>85.313300722105751</v>
      </c>
      <c r="AA522" s="50">
        <f t="shared" si="153"/>
        <v>-4.470388844711124</v>
      </c>
      <c r="AB522" s="50">
        <f t="shared" si="154"/>
        <v>-4.470388844711124</v>
      </c>
      <c r="AC522" s="50">
        <f t="shared" si="155"/>
        <v>-4.4703888447111098</v>
      </c>
      <c r="AF522">
        <v>1.64</v>
      </c>
      <c r="AG522">
        <v>2.31</v>
      </c>
      <c r="AH522" s="66"/>
      <c r="AJ522" t="s">
        <v>460</v>
      </c>
    </row>
    <row r="523" spans="1:36" ht="15" x14ac:dyDescent="0.25">
      <c r="A523">
        <v>1.52</v>
      </c>
      <c r="B523">
        <v>4.4400000000000004</v>
      </c>
      <c r="C523">
        <v>6.25</v>
      </c>
      <c r="D523" s="43">
        <f t="shared" si="156"/>
        <v>4.3119962067330375E-2</v>
      </c>
      <c r="E523" s="44">
        <f>IF(OR($A523="",$B523="",$C523=""),"",A523*'MPTO_working_3-way'!$I522)</f>
        <v>1.5855423423423423</v>
      </c>
      <c r="F523" s="45">
        <f>IF(OR($A523="",$B523="",$C523=""),"",B523*'MPTO_working_3-way'!$I522)</f>
        <v>4.6314526315789477</v>
      </c>
      <c r="G523" s="46">
        <f>IF(OR($A523="",$B523="",$C523=""),"",C523*'MPTO_working_3-way'!$I522)</f>
        <v>6.5194997629208151</v>
      </c>
      <c r="H523" s="44">
        <f>IF(OR($A523="",$B523="",$C523=""),"",'MPTO_working_3-way'!E522)</f>
        <v>1.5539498374087575</v>
      </c>
      <c r="I523" s="45">
        <f>IF(OR($A523="",$B523="",$C523=""),"",'MPTO_working_3-way'!F522)</f>
        <v>4.7426652474401445</v>
      </c>
      <c r="J523" s="46">
        <f>IF(OR($A523="",$B523="",$C523=""),"",'MPTO_working_3-way'!G522)</f>
        <v>6.866873602639517</v>
      </c>
      <c r="K523" s="44">
        <f>IF(OR($A523="",$B523="",$C523=""),"",'OddsRatio_working_3-way'!H522)</f>
        <v>1.5641472993774299</v>
      </c>
      <c r="L523" s="45">
        <f>IF(OR($A523="",$B523="",$C523=""),"",'OddsRatio_working_3-way'!I522)</f>
        <v>4.7320513651122287</v>
      </c>
      <c r="M523" s="46">
        <f>IF(OR($A523="",$B523="",$C523=""),"",'OddsRatio_working_3-way'!J522)</f>
        <v>6.6957179264067435</v>
      </c>
      <c r="N523" s="47">
        <f t="shared" si="144"/>
        <v>63.069901906415637</v>
      </c>
      <c r="O523" s="48">
        <f t="shared" si="145"/>
        <v>21.591497949944088</v>
      </c>
      <c r="P523" s="48">
        <f t="shared" si="146"/>
        <v>15.338600143640283</v>
      </c>
      <c r="Q523" t="s">
        <v>518</v>
      </c>
      <c r="R523" t="s">
        <v>382</v>
      </c>
      <c r="S523" t="s">
        <v>520</v>
      </c>
      <c r="T523" s="50">
        <v>100</v>
      </c>
      <c r="U523" s="50">
        <f t="shared" si="147"/>
        <v>34.21052631578948</v>
      </c>
      <c r="V523" s="50">
        <f t="shared" si="148"/>
        <v>77.477477477477478</v>
      </c>
      <c r="W523" s="50">
        <f t="shared" si="149"/>
        <v>84</v>
      </c>
      <c r="X523" s="50">
        <f t="shared" si="150"/>
        <v>38.522522522522515</v>
      </c>
      <c r="Y523" s="50">
        <f t="shared" si="151"/>
        <v>81.789473684210535</v>
      </c>
      <c r="Z523" s="50">
        <f t="shared" si="152"/>
        <v>88.311996206733042</v>
      </c>
      <c r="AA523" s="50">
        <f t="shared" si="153"/>
        <v>-4.3119962067330349</v>
      </c>
      <c r="AB523" s="50">
        <f t="shared" si="154"/>
        <v>-4.3119962067330562</v>
      </c>
      <c r="AC523" s="50">
        <f t="shared" si="155"/>
        <v>-4.311996206733042</v>
      </c>
      <c r="AF523">
        <v>1.74</v>
      </c>
      <c r="AG523">
        <v>2.13</v>
      </c>
      <c r="AH523" s="66"/>
      <c r="AJ523" t="s">
        <v>460</v>
      </c>
    </row>
    <row r="524" spans="1:36" ht="15" x14ac:dyDescent="0.25">
      <c r="A524">
        <v>1.22</v>
      </c>
      <c r="B524">
        <v>6.51</v>
      </c>
      <c r="C524">
        <v>12.98</v>
      </c>
      <c r="D524" s="43">
        <f t="shared" si="156"/>
        <v>5.0323564642058116E-2</v>
      </c>
      <c r="E524" s="44">
        <f>IF(OR($A524="",$B524="",$C524=""),"",A524*'MPTO_working_3-way'!$I523)</f>
        <v>1.2813947488633108</v>
      </c>
      <c r="F524" s="45">
        <f>IF(OR($A524="",$B524="",$C524=""),"",B524*'MPTO_working_3-way'!$I523)</f>
        <v>6.8376064058197983</v>
      </c>
      <c r="G524" s="46">
        <f>IF(OR($A524="",$B524="",$C524=""),"",C524*'MPTO_working_3-way'!$I523)</f>
        <v>13.633199869053914</v>
      </c>
      <c r="H524" s="44">
        <f>IF(OR($A524="",$B524="",$C524=""),"",'MPTO_working_3-way'!E523)</f>
        <v>1.2454888245313884</v>
      </c>
      <c r="I524" s="45">
        <f>IF(OR($A524="",$B524="",$C524=""),"",'MPTO_working_3-way'!F523)</f>
        <v>7.3080552365233213</v>
      </c>
      <c r="J524" s="46">
        <f>IF(OR($A524="",$B524="",$C524=""),"",'MPTO_working_3-way'!G523)</f>
        <v>16.592806301021376</v>
      </c>
      <c r="K524" s="44">
        <f>IF(OR($A524="",$B524="",$C524=""),"",'OddsRatio_working_3-way'!H523)</f>
        <v>1.254530841291944</v>
      </c>
      <c r="L524" s="45">
        <f>IF(OR($A524="",$B524="",$C524=""),"",'OddsRatio_working_3-way'!I523)</f>
        <v>7.3748406159936906</v>
      </c>
      <c r="M524" s="46">
        <f>IF(OR($A524="",$B524="",$C524=""),"",'OddsRatio_working_3-way'!J523)</f>
        <v>14.860361266715866</v>
      </c>
      <c r="N524" s="47">
        <f t="shared" si="144"/>
        <v>78.039963944527784</v>
      </c>
      <c r="O524" s="48">
        <f t="shared" si="145"/>
        <v>14.625000923552056</v>
      </c>
      <c r="P524" s="48">
        <f t="shared" si="146"/>
        <v>7.3350351319201756</v>
      </c>
      <c r="Q524" t="s">
        <v>383</v>
      </c>
      <c r="R524" t="s">
        <v>386</v>
      </c>
      <c r="S524" t="s">
        <v>520</v>
      </c>
      <c r="T524" s="50">
        <v>100</v>
      </c>
      <c r="U524" s="50">
        <f t="shared" si="147"/>
        <v>18.032786885245901</v>
      </c>
      <c r="V524" s="50">
        <f t="shared" si="148"/>
        <v>84.639016897081419</v>
      </c>
      <c r="W524" s="50">
        <f t="shared" si="149"/>
        <v>92.295839753466865</v>
      </c>
      <c r="X524" s="50">
        <f t="shared" si="150"/>
        <v>23.065143349451716</v>
      </c>
      <c r="Y524" s="50">
        <f t="shared" si="151"/>
        <v>89.671373361287237</v>
      </c>
      <c r="Z524" s="50">
        <f t="shared" si="152"/>
        <v>97.328196217672698</v>
      </c>
      <c r="AA524" s="50">
        <f t="shared" si="153"/>
        <v>-5.0323564642058152</v>
      </c>
      <c r="AB524" s="50">
        <f t="shared" si="154"/>
        <v>-5.0323564642058187</v>
      </c>
      <c r="AC524" s="50">
        <f t="shared" si="155"/>
        <v>-5.0323564642058329</v>
      </c>
      <c r="AF524">
        <v>1.45</v>
      </c>
      <c r="AG524">
        <v>2.76</v>
      </c>
      <c r="AH524" s="66"/>
      <c r="AJ524" t="s">
        <v>460</v>
      </c>
    </row>
    <row r="525" spans="1:36" ht="15" x14ac:dyDescent="0.25">
      <c r="A525">
        <v>3.85</v>
      </c>
      <c r="B525">
        <v>3.31</v>
      </c>
      <c r="C525">
        <v>2.17</v>
      </c>
      <c r="D525" s="43">
        <f t="shared" si="156"/>
        <v>2.2684556453195004E-2</v>
      </c>
      <c r="E525" s="44">
        <f>IF(OR($A525="",$B525="",$C525=""),"",A525*'MPTO_working_3-way'!$I524)</f>
        <v>3.9373355423448007</v>
      </c>
      <c r="F525" s="45">
        <f>IF(OR($A525="",$B525="",$C525=""),"",B525*'MPTO_working_3-way'!$I524)</f>
        <v>3.3850858818600753</v>
      </c>
      <c r="G525" s="46">
        <f>IF(OR($A525="",$B525="",$C525=""),"",C525*'MPTO_working_3-way'!$I524)</f>
        <v>2.219225487503433</v>
      </c>
      <c r="H525" s="44">
        <f>IF(OR($A525="",$B525="",$C525=""),"",'MPTO_working_3-way'!E524)</f>
        <v>3.9654413228560386</v>
      </c>
      <c r="I525" s="45">
        <f>IF(OR($A525="",$B525="",$C525=""),"",'MPTO_working_3-way'!F524)</f>
        <v>3.3949714757146108</v>
      </c>
      <c r="J525" s="46">
        <f>IF(OR($A525="",$B525="",$C525=""),"",'MPTO_working_3-way'!G524)</f>
        <v>2.2062004305751146</v>
      </c>
      <c r="K525" s="44">
        <f>IF(OR($A525="",$B525="",$C525=""),"",'OddsRatio_working_3-way'!H524)</f>
        <v>3.9515173580205301</v>
      </c>
      <c r="L525" s="45">
        <f>IF(OR($A525="",$B525="",$C525=""),"",'OddsRatio_working_3-way'!I524)</f>
        <v>3.3922824901850608</v>
      </c>
      <c r="M525" s="46">
        <f>IF(OR($A525="",$B525="",$C525=""),"",'OddsRatio_working_3-way'!J524)</f>
        <v>2.2116755469768492</v>
      </c>
      <c r="N525" s="47">
        <f t="shared" si="144"/>
        <v>25.397886190935871</v>
      </c>
      <c r="O525" s="48">
        <f t="shared" si="145"/>
        <v>29.54134798643598</v>
      </c>
      <c r="P525" s="48">
        <f t="shared" si="146"/>
        <v>45.060765822628156</v>
      </c>
      <c r="Q525" t="s">
        <v>59</v>
      </c>
      <c r="R525" t="s">
        <v>150</v>
      </c>
      <c r="S525" t="s">
        <v>520</v>
      </c>
      <c r="T525" s="50">
        <v>100</v>
      </c>
      <c r="U525" s="50">
        <f t="shared" si="147"/>
        <v>74.025974025974023</v>
      </c>
      <c r="V525" s="50">
        <f t="shared" si="148"/>
        <v>69.78851963746223</v>
      </c>
      <c r="W525" s="50">
        <f t="shared" si="149"/>
        <v>53.917050691244242</v>
      </c>
      <c r="X525" s="50">
        <f t="shared" si="150"/>
        <v>76.294429671293514</v>
      </c>
      <c r="Y525" s="50">
        <f t="shared" si="151"/>
        <v>72.056975282781735</v>
      </c>
      <c r="Z525" s="50">
        <f t="shared" si="152"/>
        <v>56.185506336563741</v>
      </c>
      <c r="AA525" s="50">
        <f t="shared" si="153"/>
        <v>-2.2684556453194915</v>
      </c>
      <c r="AB525" s="50">
        <f t="shared" si="154"/>
        <v>-2.2684556453195057</v>
      </c>
      <c r="AC525" s="50">
        <f t="shared" si="155"/>
        <v>-2.2684556453194986</v>
      </c>
      <c r="AF525">
        <v>2.57</v>
      </c>
      <c r="AG525">
        <v>1.56</v>
      </c>
      <c r="AH525" s="66"/>
      <c r="AJ525" t="s">
        <v>446</v>
      </c>
    </row>
    <row r="526" spans="1:36" ht="15" x14ac:dyDescent="0.25">
      <c r="A526">
        <v>1.56</v>
      </c>
      <c r="B526">
        <v>4.03</v>
      </c>
      <c r="C526">
        <v>7.27</v>
      </c>
      <c r="D526" s="43">
        <f t="shared" si="156"/>
        <v>2.6716180685209423E-2</v>
      </c>
      <c r="E526" s="44">
        <f>IF(OR($A526="",$B526="",$C526=""),"",A526*'MPTO_working_3-way'!$I525)</f>
        <v>1.6016772418689267</v>
      </c>
      <c r="F526" s="45">
        <f>IF(OR($A526="",$B526="",$C526=""),"",B526*'MPTO_working_3-way'!$I525)</f>
        <v>4.1376662081613942</v>
      </c>
      <c r="G526" s="46">
        <f>IF(OR($A526="",$B526="",$C526=""),"",C526*'MPTO_working_3-way'!$I525)</f>
        <v>7.4642266335814718</v>
      </c>
      <c r="H526" s="44">
        <f>IF(OR($A526="",$B526="",$C526=""),"",'MPTO_working_3-way'!E525)</f>
        <v>1.581977486106553</v>
      </c>
      <c r="I526" s="45">
        <f>IF(OR($A526="",$B526="",$C526=""),"",'MPTO_working_3-way'!F525)</f>
        <v>4.1800154719744844</v>
      </c>
      <c r="J526" s="46">
        <f>IF(OR($A526="",$B526="",$C526=""),"",'MPTO_working_3-way'!G525)</f>
        <v>7.7732579049460826</v>
      </c>
      <c r="K526" s="44">
        <f>IF(OR($A526="",$B526="",$C526=""),"",'OddsRatio_working_3-way'!H525)</f>
        <v>1.5888187222417729</v>
      </c>
      <c r="L526" s="45">
        <f>IF(OR($A526="",$B526="",$C526=""),"",'OddsRatio_working_3-way'!I525)</f>
        <v>4.1859298721295906</v>
      </c>
      <c r="M526" s="46">
        <f>IF(OR($A526="",$B526="",$C526=""),"",'OddsRatio_working_3-way'!J525)</f>
        <v>7.5926667650998443</v>
      </c>
      <c r="N526" s="47">
        <f t="shared" si="144"/>
        <v>62.434551347757427</v>
      </c>
      <c r="O526" s="48">
        <f t="shared" si="145"/>
        <v>24.168213424938358</v>
      </c>
      <c r="P526" s="48">
        <f t="shared" si="146"/>
        <v>13.397235227304208</v>
      </c>
      <c r="Q526" t="s">
        <v>57</v>
      </c>
      <c r="R526" t="s">
        <v>153</v>
      </c>
      <c r="S526" t="s">
        <v>520</v>
      </c>
      <c r="T526" s="50">
        <v>100</v>
      </c>
      <c r="U526" s="50">
        <f t="shared" si="147"/>
        <v>35.897435897435898</v>
      </c>
      <c r="V526" s="50">
        <f t="shared" si="148"/>
        <v>75.186104218362274</v>
      </c>
      <c r="W526" s="50">
        <f t="shared" si="149"/>
        <v>86.2448418156809</v>
      </c>
      <c r="X526" s="50">
        <f t="shared" si="150"/>
        <v>38.569053965956833</v>
      </c>
      <c r="Y526" s="50">
        <f t="shared" si="151"/>
        <v>77.857722286883217</v>
      </c>
      <c r="Z526" s="50">
        <f t="shared" si="152"/>
        <v>88.916459884201814</v>
      </c>
      <c r="AA526" s="50">
        <f t="shared" si="153"/>
        <v>-2.6716180685209352</v>
      </c>
      <c r="AB526" s="50">
        <f t="shared" si="154"/>
        <v>-2.6716180685209423</v>
      </c>
      <c r="AC526" s="50">
        <f t="shared" si="155"/>
        <v>-2.6716180685209139</v>
      </c>
      <c r="AF526">
        <v>2.04</v>
      </c>
      <c r="AG526">
        <v>1.87</v>
      </c>
      <c r="AH526" s="66"/>
      <c r="AJ526" t="s">
        <v>446</v>
      </c>
    </row>
    <row r="527" spans="1:36" ht="15" x14ac:dyDescent="0.25">
      <c r="A527">
        <v>2.52</v>
      </c>
      <c r="B527">
        <v>3.28</v>
      </c>
      <c r="C527">
        <v>3.12</v>
      </c>
      <c r="D527" s="43">
        <f t="shared" si="156"/>
        <v>2.2216266118705086E-2</v>
      </c>
      <c r="E527" s="44">
        <f>IF(OR($A527="",$B527="",$C527=""),"",A527*'MPTO_working_3-way'!$I526)</f>
        <v>2.575984990619137</v>
      </c>
      <c r="F527" s="45">
        <f>IF(OR($A527="",$B527="",$C527=""),"",B527*'MPTO_working_3-way'!$I526)</f>
        <v>3.3528693528693525</v>
      </c>
      <c r="G527" s="46">
        <f>IF(OR($A527="",$B527="",$C527=""),"",C527*'MPTO_working_3-way'!$I526)</f>
        <v>3.18931475029036</v>
      </c>
      <c r="H527" s="44">
        <f>IF(OR($A527="",$B527="",$C527=""),"",'MPTO_working_3-way'!E526)</f>
        <v>2.5679216905860462</v>
      </c>
      <c r="I527" s="45">
        <f>IF(OR($A527="",$B527="",$C527=""),"",'MPTO_working_3-way'!F526)</f>
        <v>3.3616538467955883</v>
      </c>
      <c r="J527" s="46">
        <f>IF(OR($A527="",$B527="",$C527=""),"",'MPTO_working_3-way'!G526)</f>
        <v>3.1937923053754576</v>
      </c>
      <c r="K527" s="44">
        <f>IF(OR($A527="",$B527="",$C527=""),"",'OddsRatio_working_3-way'!H526)</f>
        <v>2.5715971473314179</v>
      </c>
      <c r="L527" s="45">
        <f>IF(OR($A527="",$B527="",$C527=""),"",'OddsRatio_working_3-way'!I526)</f>
        <v>3.3573957209971277</v>
      </c>
      <c r="M527" s="46">
        <f>IF(OR($A527="",$B527="",$C527=""),"",'OddsRatio_working_3-way'!J526)</f>
        <v>3.1919644423306628</v>
      </c>
      <c r="N527" s="47">
        <f t="shared" si="144"/>
        <v>38.820101966496722</v>
      </c>
      <c r="O527" s="48">
        <f t="shared" si="145"/>
        <v>29.825200291332848</v>
      </c>
      <c r="P527" s="48">
        <f t="shared" si="146"/>
        <v>31.35469774217043</v>
      </c>
      <c r="Q527" t="s">
        <v>54</v>
      </c>
      <c r="R527" t="s">
        <v>56</v>
      </c>
      <c r="S527" t="s">
        <v>520</v>
      </c>
      <c r="T527" s="50">
        <v>100</v>
      </c>
      <c r="U527" s="50">
        <f t="shared" si="147"/>
        <v>60.317460317460316</v>
      </c>
      <c r="V527" s="50">
        <f t="shared" si="148"/>
        <v>69.512195121951223</v>
      </c>
      <c r="W527" s="50">
        <f t="shared" si="149"/>
        <v>67.948717948717942</v>
      </c>
      <c r="X527" s="50">
        <f t="shared" si="150"/>
        <v>62.539086929330836</v>
      </c>
      <c r="Y527" s="50">
        <f t="shared" si="151"/>
        <v>71.733821733821728</v>
      </c>
      <c r="Z527" s="50">
        <f t="shared" si="152"/>
        <v>70.170344560588461</v>
      </c>
      <c r="AA527" s="50">
        <f t="shared" si="153"/>
        <v>-2.2216266118705192</v>
      </c>
      <c r="AB527" s="50">
        <f t="shared" si="154"/>
        <v>-2.221626611870505</v>
      </c>
      <c r="AC527" s="50">
        <f t="shared" si="155"/>
        <v>-2.2216266118705192</v>
      </c>
      <c r="AF527">
        <v>2.3199999999999998</v>
      </c>
      <c r="AG527">
        <v>1.68</v>
      </c>
      <c r="AH527" s="66"/>
      <c r="AJ527" t="s">
        <v>446</v>
      </c>
    </row>
    <row r="528" spans="1:36" ht="15" x14ac:dyDescent="0.25">
      <c r="A528">
        <v>6.37</v>
      </c>
      <c r="B528">
        <v>4.04</v>
      </c>
      <c r="C528">
        <v>1.61</v>
      </c>
      <c r="D528" s="43">
        <f t="shared" si="156"/>
        <v>2.5628636169193308E-2</v>
      </c>
      <c r="E528" s="44">
        <f>IF(OR($A528="",$B528="",$C528=""),"",A528*'MPTO_working_3-way'!$I527)</f>
        <v>6.5332544123977616</v>
      </c>
      <c r="F528" s="45">
        <f>IF(OR($A528="",$B528="",$C528=""),"",B528*'MPTO_working_3-way'!$I527)</f>
        <v>4.1435396901235411</v>
      </c>
      <c r="G528" s="46">
        <f>IF(OR($A528="",$B528="",$C528=""),"",C528*'MPTO_working_3-way'!$I527)</f>
        <v>1.6512621042324014</v>
      </c>
      <c r="H528" s="44">
        <f>IF(OR($A528="",$B528="",$C528=""),"",'MPTO_working_3-way'!E527)</f>
        <v>6.736592834943913</v>
      </c>
      <c r="I528" s="45">
        <f>IF(OR($A528="",$B528="",$C528=""),"",'MPTO_working_3-way'!F527)</f>
        <v>4.1844177731946717</v>
      </c>
      <c r="J528" s="46">
        <f>IF(OR($A528="",$B528="",$C528=""),"",'MPTO_working_3-way'!G527)</f>
        <v>1.6324528127040909</v>
      </c>
      <c r="K528" s="44">
        <f>IF(OR($A528="",$B528="",$C528=""),"",'OddsRatio_working_3-way'!H527)</f>
        <v>6.6257116765997193</v>
      </c>
      <c r="L528" s="45">
        <f>IF(OR($A528="",$B528="",$C528=""),"",'OddsRatio_working_3-way'!I527)</f>
        <v>4.1847604277212564</v>
      </c>
      <c r="M528" s="46">
        <f>IF(OR($A528="",$B528="",$C528=""),"",'OddsRatio_working_3-way'!J527)</f>
        <v>1.6390473226677522</v>
      </c>
      <c r="N528" s="47">
        <f t="shared" si="144"/>
        <v>15.306307345116707</v>
      </c>
      <c r="O528" s="48">
        <f t="shared" si="145"/>
        <v>24.133954898117185</v>
      </c>
      <c r="P528" s="48">
        <f t="shared" si="146"/>
        <v>60.559737756766097</v>
      </c>
      <c r="Q528" t="s">
        <v>55</v>
      </c>
      <c r="R528" t="s">
        <v>178</v>
      </c>
      <c r="S528" t="s">
        <v>520</v>
      </c>
      <c r="T528" s="50">
        <v>100</v>
      </c>
      <c r="U528" s="50">
        <f t="shared" si="147"/>
        <v>84.301412872841439</v>
      </c>
      <c r="V528" s="50">
        <f t="shared" si="148"/>
        <v>75.247524752475243</v>
      </c>
      <c r="W528" s="50">
        <f t="shared" si="149"/>
        <v>37.888198757763973</v>
      </c>
      <c r="X528" s="50">
        <f t="shared" si="150"/>
        <v>86.864276489760769</v>
      </c>
      <c r="Y528" s="50">
        <f t="shared" si="151"/>
        <v>77.810388369394573</v>
      </c>
      <c r="Z528" s="50">
        <f t="shared" si="152"/>
        <v>40.45106237468331</v>
      </c>
      <c r="AA528" s="50">
        <f t="shared" si="153"/>
        <v>-2.56286361691933</v>
      </c>
      <c r="AB528" s="50">
        <f t="shared" si="154"/>
        <v>-2.56286361691933</v>
      </c>
      <c r="AC528" s="50">
        <f t="shared" si="155"/>
        <v>-2.5628636169193371</v>
      </c>
      <c r="AF528">
        <v>1.93</v>
      </c>
      <c r="AG528">
        <v>1.97</v>
      </c>
      <c r="AH528" s="66"/>
      <c r="AJ528" t="s">
        <v>446</v>
      </c>
    </row>
    <row r="529" spans="1:36" s="50" customFormat="1" ht="15" x14ac:dyDescent="0.25">
      <c r="A529">
        <v>1.48</v>
      </c>
      <c r="B529">
        <v>4.37</v>
      </c>
      <c r="C529">
        <v>7.61</v>
      </c>
      <c r="D529" s="43">
        <f t="shared" si="156"/>
        <v>3.5914672298810846E-2</v>
      </c>
      <c r="E529" s="44">
        <f>IF(OR($A529="",$B529="",$C529=""),"",A529*'MPTO_working_3-way'!$I528)</f>
        <v>1.5331537150022401</v>
      </c>
      <c r="F529" s="45">
        <f>IF(OR($A529="",$B529="",$C529=""),"",B529*'MPTO_working_3-way'!$I528)</f>
        <v>4.5269471179458032</v>
      </c>
      <c r="G529" s="46">
        <f>IF(OR($A529="",$B529="",$C529=""),"",C529*'MPTO_working_3-way'!$I528)</f>
        <v>7.8833106561939505</v>
      </c>
      <c r="H529" s="44">
        <f>IF(OR($A529="",$B529="",$C529=""),"",'MPTO_working_3-way'!E528)</f>
        <v>1.5066954875128054</v>
      </c>
      <c r="I529" s="45">
        <f>IF(OR($A529="",$B529="",$C529=""),"",'MPTO_working_3-way'!F528)</f>
        <v>4.6112402912912422</v>
      </c>
      <c r="J529" s="46">
        <f>IF(OR($A529="",$B529="",$C529=""),"",'MPTO_working_3-way'!G528)</f>
        <v>8.3727910008746154</v>
      </c>
      <c r="K529" s="44">
        <f>IF(OR($A529="",$B529="",$C529=""),"",'OddsRatio_working_3-way'!H528)</f>
        <v>1.5153031846796126</v>
      </c>
      <c r="L529" s="45">
        <f>IF(OR($A529="",$B529="",$C529=""),"",'OddsRatio_working_3-way'!I528)</f>
        <v>4.617857775771447</v>
      </c>
      <c r="M529" s="46">
        <f>IF(OR($A529="",$B529="",$C529=""),"",'OddsRatio_working_3-way'!J528)</f>
        <v>8.0961542723588327</v>
      </c>
      <c r="N529" s="47">
        <f t="shared" si="144"/>
        <v>65.225031920464602</v>
      </c>
      <c r="O529" s="48">
        <f t="shared" si="145"/>
        <v>22.089942160706549</v>
      </c>
      <c r="P529" s="48">
        <f t="shared" si="146"/>
        <v>12.68502591882886</v>
      </c>
      <c r="Q529" t="s">
        <v>115</v>
      </c>
      <c r="R529" t="s">
        <v>236</v>
      </c>
      <c r="S529" t="s">
        <v>520</v>
      </c>
      <c r="T529" s="50">
        <v>100</v>
      </c>
      <c r="U529" s="50">
        <f t="shared" si="147"/>
        <v>32.432432432432435</v>
      </c>
      <c r="V529" s="50">
        <f t="shared" si="148"/>
        <v>77.116704805491992</v>
      </c>
      <c r="W529" s="50">
        <f t="shared" si="149"/>
        <v>86.859395532194483</v>
      </c>
      <c r="X529" s="50">
        <f t="shared" si="150"/>
        <v>36.023899662313532</v>
      </c>
      <c r="Y529" s="50">
        <f t="shared" si="151"/>
        <v>80.708172035373082</v>
      </c>
      <c r="Z529" s="50">
        <f t="shared" si="152"/>
        <v>90.450862762075573</v>
      </c>
      <c r="AA529" s="50">
        <f t="shared" si="153"/>
        <v>-3.591467229881097</v>
      </c>
      <c r="AB529" s="50">
        <f t="shared" si="154"/>
        <v>-3.5914672298810899</v>
      </c>
      <c r="AC529" s="50">
        <f t="shared" si="155"/>
        <v>-3.5914672298810899</v>
      </c>
      <c r="AD529" s="51"/>
      <c r="AE529" s="51"/>
      <c r="AF529">
        <v>2.11</v>
      </c>
      <c r="AG529">
        <v>1.78</v>
      </c>
      <c r="AH529" s="66"/>
      <c r="AI529" s="51"/>
      <c r="AJ529" t="s">
        <v>447</v>
      </c>
    </row>
    <row r="530" spans="1:36" ht="15" x14ac:dyDescent="0.25">
      <c r="A530">
        <v>3.7</v>
      </c>
      <c r="B530">
        <v>2.96</v>
      </c>
      <c r="C530">
        <v>2.35</v>
      </c>
      <c r="D530" s="43">
        <f t="shared" si="156"/>
        <v>3.3640023001725083E-2</v>
      </c>
      <c r="E530" s="44">
        <f>IF(OR($A530="",$B530="",$C530=""),"",A530*'MPTO_working_3-way'!$I529)</f>
        <v>3.8244680851063828</v>
      </c>
      <c r="F530" s="45">
        <f>IF(OR($A530="",$B530="",$C530=""),"",B530*'MPTO_working_3-way'!$I529)</f>
        <v>3.0595744680851062</v>
      </c>
      <c r="G530" s="46">
        <f>IF(OR($A530="",$B530="",$C530=""),"",C530*'MPTO_working_3-way'!$I529)</f>
        <v>2.4290540540540539</v>
      </c>
      <c r="H530" s="44">
        <f>IF(OR($A530="",$B530="",$C530=""),"",'MPTO_working_3-way'!E529)</f>
        <v>3.8601553829078803</v>
      </c>
      <c r="I530" s="45">
        <f>IF(OR($A530="",$B530="",$C530=""),"",'MPTO_working_3-way'!F529)</f>
        <v>3.0616197183098586</v>
      </c>
      <c r="J530" s="46">
        <f>IF(OR($A530="",$B530="",$C530=""),"",'MPTO_working_3-way'!G529)</f>
        <v>2.4136016655100625</v>
      </c>
      <c r="K530" s="44">
        <f>IF(OR($A530="",$B530="",$C530=""),"",'OddsRatio_working_3-way'!H529)</f>
        <v>3.8411416906999674</v>
      </c>
      <c r="L530" s="45">
        <f>IF(OR($A530="",$B530="",$C530=""),"",'OddsRatio_working_3-way'!I529)</f>
        <v>3.0624584125081245</v>
      </c>
      <c r="M530" s="46">
        <f>IF(OR($A530="",$B530="",$C530=""),"",'OddsRatio_working_3-way'!J529)</f>
        <v>2.4205708453499835</v>
      </c>
      <c r="N530" s="47">
        <f t="shared" si="144"/>
        <v>26.147426981919335</v>
      </c>
      <c r="O530" s="48">
        <f t="shared" si="145"/>
        <v>32.684283727399169</v>
      </c>
      <c r="P530" s="48">
        <f t="shared" si="146"/>
        <v>41.1682892906815</v>
      </c>
      <c r="Q530" t="s">
        <v>156</v>
      </c>
      <c r="R530" t="s">
        <v>157</v>
      </c>
      <c r="S530" t="s">
        <v>520</v>
      </c>
      <c r="T530" s="50">
        <v>100</v>
      </c>
      <c r="U530" s="50">
        <f t="shared" si="147"/>
        <v>72.972972972972968</v>
      </c>
      <c r="V530" s="50">
        <f t="shared" si="148"/>
        <v>66.21621621621621</v>
      </c>
      <c r="W530" s="50">
        <f t="shared" si="149"/>
        <v>57.446808510638299</v>
      </c>
      <c r="X530" s="50">
        <f t="shared" si="150"/>
        <v>76.336975273145498</v>
      </c>
      <c r="Y530" s="50">
        <f t="shared" si="151"/>
        <v>69.580218516388726</v>
      </c>
      <c r="Z530" s="50">
        <f t="shared" si="152"/>
        <v>60.810810810810814</v>
      </c>
      <c r="AA530" s="50">
        <f t="shared" si="153"/>
        <v>-3.3640023001725297</v>
      </c>
      <c r="AB530" s="50">
        <f t="shared" si="154"/>
        <v>-3.3640023001725154</v>
      </c>
      <c r="AC530" s="50">
        <f t="shared" si="155"/>
        <v>-3.3640023001725154</v>
      </c>
      <c r="AF530">
        <v>2.99</v>
      </c>
      <c r="AG530">
        <v>1.41</v>
      </c>
      <c r="AH530" s="66"/>
      <c r="AJ530" t="s">
        <v>447</v>
      </c>
    </row>
    <row r="531" spans="1:36" ht="15" x14ac:dyDescent="0.25">
      <c r="A531">
        <v>2.38</v>
      </c>
      <c r="B531">
        <v>3.14</v>
      </c>
      <c r="C531">
        <v>3.41</v>
      </c>
      <c r="D531" s="43">
        <f t="shared" si="156"/>
        <v>3.1894536771317927E-2</v>
      </c>
      <c r="E531" s="44">
        <f>IF(OR($A531="",$B531="",$C531=""),"",A531*'MPTO_working_3-way'!$I530)</f>
        <v>2.4559089975157367</v>
      </c>
      <c r="F531" s="45">
        <f>IF(OR($A531="",$B531="",$C531=""),"",B531*'MPTO_working_3-way'!$I530)</f>
        <v>3.2401488454619383</v>
      </c>
      <c r="G531" s="46">
        <f>IF(OR($A531="",$B531="",$C531=""),"",C531*'MPTO_working_3-way'!$I530)</f>
        <v>3.5187603703901944</v>
      </c>
      <c r="H531" s="44">
        <f>IF(OR($A531="",$B531="",$C531=""),"",'MPTO_working_3-way'!E530)</f>
        <v>2.4417844704333636</v>
      </c>
      <c r="I531" s="45">
        <f>IF(OR($A531="",$B531="",$C531=""),"",'MPTO_working_3-way'!F530)</f>
        <v>3.2484425917028075</v>
      </c>
      <c r="J531" s="46">
        <f>IF(OR($A531="",$B531="",$C531=""),"",'MPTO_working_3-way'!G530)</f>
        <v>3.5382746885565535</v>
      </c>
      <c r="K531" s="44">
        <f>IF(OR($A531="",$B531="",$C531=""),"",'OddsRatio_working_3-way'!H530)</f>
        <v>2.4480146564047094</v>
      </c>
      <c r="L531" s="45">
        <f>IF(OR($A531="",$B531="",$C531=""),"",'OddsRatio_working_3-way'!I530)</f>
        <v>3.2454720034102014</v>
      </c>
      <c r="M531" s="46">
        <f>IF(OR($A531="",$B531="",$C531=""),"",'OddsRatio_working_3-way'!J530)</f>
        <v>3.5287792187937317</v>
      </c>
      <c r="N531" s="47">
        <f t="shared" si="144"/>
        <v>40.71812111163505</v>
      </c>
      <c r="O531" s="48">
        <f t="shared" si="145"/>
        <v>30.862779696080072</v>
      </c>
      <c r="P531" s="48">
        <f t="shared" si="146"/>
        <v>28.419099192284875</v>
      </c>
      <c r="Q531" t="s">
        <v>119</v>
      </c>
      <c r="R531" t="s">
        <v>441</v>
      </c>
      <c r="S531" t="s">
        <v>520</v>
      </c>
      <c r="T531" s="50">
        <v>100</v>
      </c>
      <c r="U531" s="50">
        <f t="shared" si="147"/>
        <v>57.983193277310924</v>
      </c>
      <c r="V531" s="50">
        <f t="shared" si="148"/>
        <v>68.152866242038215</v>
      </c>
      <c r="W531" s="50">
        <f t="shared" si="149"/>
        <v>70.674486803519059</v>
      </c>
      <c r="X531" s="50">
        <f t="shared" si="150"/>
        <v>61.172646954442712</v>
      </c>
      <c r="Y531" s="50">
        <f t="shared" si="151"/>
        <v>71.342319919170023</v>
      </c>
      <c r="Z531" s="50">
        <f t="shared" si="152"/>
        <v>73.863940480650854</v>
      </c>
      <c r="AA531" s="50">
        <f t="shared" si="153"/>
        <v>-3.1894536771317874</v>
      </c>
      <c r="AB531" s="50">
        <f t="shared" si="154"/>
        <v>-3.1894536771318087</v>
      </c>
      <c r="AC531" s="50">
        <f t="shared" si="155"/>
        <v>-3.1894536771317945</v>
      </c>
      <c r="AF531">
        <v>2.61</v>
      </c>
      <c r="AG531">
        <v>1.53</v>
      </c>
      <c r="AH531" s="66"/>
      <c r="AJ531" t="s">
        <v>447</v>
      </c>
    </row>
    <row r="532" spans="1:36" ht="15" x14ac:dyDescent="0.25">
      <c r="A532">
        <v>2.87</v>
      </c>
      <c r="B532">
        <v>3.39</v>
      </c>
      <c r="C532">
        <v>2.5299999999999998</v>
      </c>
      <c r="D532" s="43">
        <f t="shared" si="156"/>
        <v>3.867422348263938E-2</v>
      </c>
      <c r="E532" s="44">
        <f>IF(OR($A532="",$B532="",$C532=""),"",A532*'MPTO_working_3-way'!$I531)</f>
        <v>2.980995021395175</v>
      </c>
      <c r="F532" s="45">
        <f>IF(OR($A532="",$B532="",$C532=""),"",B532*'MPTO_working_3-way'!$I531)</f>
        <v>3.5211056176061475</v>
      </c>
      <c r="G532" s="46">
        <f>IF(OR($A532="",$B532="",$C532=""),"",C532*'MPTO_working_3-way'!$I531)</f>
        <v>2.6278457854110773</v>
      </c>
      <c r="H532" s="44">
        <f>IF(OR($A532="",$B532="",$C532=""),"",'MPTO_working_3-way'!E531)</f>
        <v>2.9802648537345164</v>
      </c>
      <c r="I532" s="45">
        <f>IF(OR($A532="",$B532="",$C532=""),"",'MPTO_working_3-way'!F531)</f>
        <v>3.5449196256273416</v>
      </c>
      <c r="J532" s="46">
        <f>IF(OR($A532="",$B532="",$C532=""),"",'MPTO_working_3-way'!G531)</f>
        <v>2.6152986501701427</v>
      </c>
      <c r="K532" s="44">
        <f>IF(OR($A532="",$B532="",$C532=""),"",'OddsRatio_working_3-way'!H531)</f>
        <v>2.9814626745735602</v>
      </c>
      <c r="L532" s="45">
        <f>IF(OR($A532="",$B532="",$C532=""),"",'OddsRatio_working_3-way'!I531)</f>
        <v>3.5324576429041752</v>
      </c>
      <c r="M532" s="46">
        <f>IF(OR($A532="",$B532="",$C532=""),"",'OddsRatio_working_3-way'!J531)</f>
        <v>2.6211967337420026</v>
      </c>
      <c r="N532" s="47">
        <f t="shared" si="144"/>
        <v>33.545846028685304</v>
      </c>
      <c r="O532" s="48">
        <f t="shared" si="145"/>
        <v>28.400170531659828</v>
      </c>
      <c r="P532" s="48">
        <f t="shared" si="146"/>
        <v>38.053983439654878</v>
      </c>
      <c r="Q532" t="s">
        <v>167</v>
      </c>
      <c r="R532" t="s">
        <v>251</v>
      </c>
      <c r="S532" t="s">
        <v>520</v>
      </c>
      <c r="T532" s="50">
        <v>100</v>
      </c>
      <c r="U532" s="50">
        <f t="shared" si="147"/>
        <v>65.156794425087099</v>
      </c>
      <c r="V532" s="50">
        <f t="shared" si="148"/>
        <v>70.501474926253692</v>
      </c>
      <c r="W532" s="50">
        <f t="shared" si="149"/>
        <v>60.474308300395251</v>
      </c>
      <c r="X532" s="50">
        <f t="shared" si="150"/>
        <v>69.024216773351071</v>
      </c>
      <c r="Y532" s="50">
        <f t="shared" si="151"/>
        <v>74.368897274517636</v>
      </c>
      <c r="Z532" s="50">
        <f t="shared" si="152"/>
        <v>64.341730648659194</v>
      </c>
      <c r="AA532" s="50">
        <f t="shared" si="153"/>
        <v>-3.8674223482639718</v>
      </c>
      <c r="AB532" s="50">
        <f t="shared" si="154"/>
        <v>-3.8674223482639434</v>
      </c>
      <c r="AC532" s="50">
        <f t="shared" si="155"/>
        <v>-3.8674223482639434</v>
      </c>
      <c r="AF532">
        <v>1.74</v>
      </c>
      <c r="AG532">
        <v>2.14</v>
      </c>
      <c r="AH532" s="66"/>
      <c r="AJ532" t="s">
        <v>452</v>
      </c>
    </row>
    <row r="533" spans="1:36" ht="15" x14ac:dyDescent="0.25">
      <c r="A533">
        <v>2.11</v>
      </c>
      <c r="B533">
        <v>3.35</v>
      </c>
      <c r="C533">
        <v>3.75</v>
      </c>
      <c r="D533" s="43">
        <f t="shared" si="156"/>
        <v>3.910777864233328E-2</v>
      </c>
      <c r="E533" s="44">
        <f>IF(OR($A533="",$B533="",$C533=""),"",A533*'MPTO_working_3-way'!$I532)</f>
        <v>2.1925174129353229</v>
      </c>
      <c r="F533" s="45">
        <f>IF(OR($A533="",$B533="",$C533=""),"",B533*'MPTO_working_3-way'!$I532)</f>
        <v>3.4810110584518168</v>
      </c>
      <c r="G533" s="46">
        <f>IF(OR($A533="",$B533="",$C533=""),"",C533*'MPTO_working_3-way'!$I532)</f>
        <v>3.89665416990875</v>
      </c>
      <c r="H533" s="44">
        <f>IF(OR($A533="",$B533="",$C533=""),"",'MPTO_working_3-way'!E532)</f>
        <v>2.1696787593747762</v>
      </c>
      <c r="I533" s="45">
        <f>IF(OR($A533="",$B533="",$C533=""),"",'MPTO_working_3-way'!F532)</f>
        <v>3.5029762068642731</v>
      </c>
      <c r="J533" s="46">
        <f>IF(OR($A533="",$B533="",$C533=""),"",'MPTO_working_3-way'!G532)</f>
        <v>3.9427397413093193</v>
      </c>
      <c r="K533" s="44">
        <f>IF(OR($A533="",$B533="",$C533=""),"",'OddsRatio_working_3-way'!H532)</f>
        <v>2.179002138184285</v>
      </c>
      <c r="L533" s="45">
        <f>IF(OR($A533="",$B533="",$C533=""),"",'OddsRatio_working_3-way'!I532)</f>
        <v>3.4960856078676303</v>
      </c>
      <c r="M533" s="46">
        <f>IF(OR($A533="",$B533="",$C533=""),"",'OddsRatio_working_3-way'!J532)</f>
        <v>3.920951243249355</v>
      </c>
      <c r="N533" s="47">
        <f t="shared" si="144"/>
        <v>45.609671973423865</v>
      </c>
      <c r="O533" s="48">
        <f t="shared" si="145"/>
        <v>28.72728592952965</v>
      </c>
      <c r="P533" s="48">
        <f t="shared" si="146"/>
        <v>25.663042097046489</v>
      </c>
      <c r="Q533" t="s">
        <v>67</v>
      </c>
      <c r="R533" t="s">
        <v>64</v>
      </c>
      <c r="S533" t="s">
        <v>520</v>
      </c>
      <c r="T533" s="50">
        <v>100</v>
      </c>
      <c r="U533" s="50">
        <f t="shared" si="147"/>
        <v>52.606635071090047</v>
      </c>
      <c r="V533" s="50">
        <f t="shared" si="148"/>
        <v>70.149253731343279</v>
      </c>
      <c r="W533" s="50">
        <f t="shared" si="149"/>
        <v>73.333333333333329</v>
      </c>
      <c r="X533" s="50">
        <f t="shared" si="150"/>
        <v>56.517412935323378</v>
      </c>
      <c r="Y533" s="50">
        <f t="shared" si="151"/>
        <v>74.060031595576618</v>
      </c>
      <c r="Z533" s="50">
        <f t="shared" si="152"/>
        <v>77.244111197566667</v>
      </c>
      <c r="AA533" s="50">
        <f t="shared" si="153"/>
        <v>-3.9107778642333315</v>
      </c>
      <c r="AB533" s="50">
        <f t="shared" si="154"/>
        <v>-3.9107778642333386</v>
      </c>
      <c r="AC533" s="50">
        <f t="shared" si="155"/>
        <v>-3.9107778642333386</v>
      </c>
      <c r="AF533">
        <v>1.99</v>
      </c>
      <c r="AG533">
        <v>1.87</v>
      </c>
      <c r="AH533" s="66"/>
      <c r="AJ533" t="s">
        <v>452</v>
      </c>
    </row>
    <row r="534" spans="1:36" ht="15" x14ac:dyDescent="0.25">
      <c r="A534">
        <v>2.48</v>
      </c>
      <c r="B534">
        <v>3.1</v>
      </c>
      <c r="C534">
        <v>3.2</v>
      </c>
      <c r="D534" s="43">
        <f t="shared" si="156"/>
        <v>3.8306451612903247E-2</v>
      </c>
      <c r="E534" s="44">
        <f>IF(OR($A534="",$B534="",$C534=""),"",A534*'MPTO_working_3-way'!$I533)</f>
        <v>2.5750000000000002</v>
      </c>
      <c r="F534" s="45">
        <f>IF(OR($A534="",$B534="",$C534=""),"",B534*'MPTO_working_3-way'!$I533)</f>
        <v>3.21875</v>
      </c>
      <c r="G534" s="46">
        <f>IF(OR($A534="",$B534="",$C534=""),"",C534*'MPTO_working_3-way'!$I533)</f>
        <v>3.3225806451612905</v>
      </c>
      <c r="H534" s="44">
        <f>IF(OR($A534="",$B534="",$C534=""),"",'MPTO_working_3-way'!E533)</f>
        <v>2.5611015490533564</v>
      </c>
      <c r="I534" s="45">
        <f>IF(OR($A534="",$B534="",$C534=""),"",'MPTO_working_3-way'!F533)</f>
        <v>3.2277657266811279</v>
      </c>
      <c r="J534" s="46">
        <f>IF(OR($A534="",$B534="",$C534=""),"",'MPTO_working_3-way'!G533)</f>
        <v>3.3363228699551573</v>
      </c>
      <c r="K534" s="44">
        <f>IF(OR($A534="",$B534="",$C534=""),"",'OddsRatio_working_3-way'!H533)</f>
        <v>2.5673505400144827</v>
      </c>
      <c r="L534" s="45">
        <f>IF(OR($A534="",$B534="",$C534=""),"",'OddsRatio_working_3-way'!I533)</f>
        <v>3.2239433338043333</v>
      </c>
      <c r="M534" s="46">
        <f>IF(OR($A534="",$B534="",$C534=""),"",'OddsRatio_working_3-way'!J533)</f>
        <v>3.3298453973188251</v>
      </c>
      <c r="N534" s="47">
        <f t="shared" si="144"/>
        <v>38.834951456310677</v>
      </c>
      <c r="O534" s="48">
        <f t="shared" si="145"/>
        <v>31.067961165048541</v>
      </c>
      <c r="P534" s="48">
        <f t="shared" si="146"/>
        <v>30.097087378640776</v>
      </c>
      <c r="Q534" t="s">
        <v>125</v>
      </c>
      <c r="R534" t="s">
        <v>169</v>
      </c>
      <c r="S534" t="s">
        <v>520</v>
      </c>
      <c r="T534" s="50">
        <v>100</v>
      </c>
      <c r="U534" s="50">
        <f t="shared" si="147"/>
        <v>59.677419354838712</v>
      </c>
      <c r="V534" s="50">
        <f t="shared" si="148"/>
        <v>67.741935483870961</v>
      </c>
      <c r="W534" s="50">
        <f t="shared" si="149"/>
        <v>68.75</v>
      </c>
      <c r="X534" s="50">
        <f t="shared" si="150"/>
        <v>63.508064516129025</v>
      </c>
      <c r="Y534" s="50">
        <f t="shared" si="151"/>
        <v>71.572580645161295</v>
      </c>
      <c r="Z534" s="50">
        <f t="shared" si="152"/>
        <v>72.58064516129032</v>
      </c>
      <c r="AA534" s="50">
        <f t="shared" si="153"/>
        <v>-3.8306451612903132</v>
      </c>
      <c r="AB534" s="50">
        <f t="shared" si="154"/>
        <v>-3.8306451612903345</v>
      </c>
      <c r="AC534" s="50">
        <f t="shared" si="155"/>
        <v>-3.8306451612903203</v>
      </c>
      <c r="AF534">
        <v>2.35</v>
      </c>
      <c r="AG534">
        <v>1.62</v>
      </c>
      <c r="AH534" s="66"/>
      <c r="AJ534" t="s">
        <v>452</v>
      </c>
    </row>
    <row r="535" spans="1:36" ht="15" x14ac:dyDescent="0.25">
      <c r="A535">
        <v>2.88</v>
      </c>
      <c r="B535">
        <v>3.44</v>
      </c>
      <c r="C535">
        <v>2.5</v>
      </c>
      <c r="D535" s="43">
        <f t="shared" si="156"/>
        <v>3.7919896640826956E-2</v>
      </c>
      <c r="E535" s="44">
        <f>IF(OR($A535="",$B535="",$C535=""),"",A535*'MPTO_working_3-way'!$I534)</f>
        <v>2.9892093023255817</v>
      </c>
      <c r="F535" s="45">
        <f>IF(OR($A535="",$B535="",$C535=""),"",B535*'MPTO_working_3-way'!$I534)</f>
        <v>3.5704444444444445</v>
      </c>
      <c r="G535" s="46">
        <f>IF(OR($A535="",$B535="",$C535=""),"",C535*'MPTO_working_3-way'!$I534)</f>
        <v>2.5947997416020674</v>
      </c>
      <c r="H535" s="44">
        <f>IF(OR($A535="",$B535="",$C535=""),"",'MPTO_working_3-way'!E534)</f>
        <v>2.9888016475736907</v>
      </c>
      <c r="I535" s="45">
        <f>IF(OR($A535="",$B535="",$C535=""),"",'MPTO_working_3-way'!F534)</f>
        <v>3.5963757453728804</v>
      </c>
      <c r="J535" s="46">
        <f>IF(OR($A535="",$B535="",$C535=""),"",'MPTO_working_3-way'!G534)</f>
        <v>2.5815776307743623</v>
      </c>
      <c r="K535" s="44">
        <f>IF(OR($A535="",$B535="",$C535=""),"",'OddsRatio_working_3-way'!H534)</f>
        <v>2.9899874511462432</v>
      </c>
      <c r="L535" s="45">
        <f>IF(OR($A535="",$B535="",$C535=""),"",'OddsRatio_working_3-way'!I534)</f>
        <v>3.5827496706366126</v>
      </c>
      <c r="M535" s="46">
        <f>IF(OR($A535="",$B535="",$C535=""),"",'OddsRatio_working_3-way'!J534)</f>
        <v>2.587755945063491</v>
      </c>
      <c r="N535" s="47">
        <f t="shared" si="144"/>
        <v>33.453662787079104</v>
      </c>
      <c r="O535" s="48">
        <f t="shared" si="145"/>
        <v>28.007717682205762</v>
      </c>
      <c r="P535" s="48">
        <f t="shared" si="146"/>
        <v>38.538619530715131</v>
      </c>
      <c r="Q535" t="s">
        <v>128</v>
      </c>
      <c r="R535" t="s">
        <v>129</v>
      </c>
      <c r="S535" t="s">
        <v>520</v>
      </c>
      <c r="T535" s="50">
        <v>100</v>
      </c>
      <c r="U535" s="50">
        <f t="shared" si="147"/>
        <v>65.277777777777771</v>
      </c>
      <c r="V535" s="50">
        <f t="shared" si="148"/>
        <v>70.930232558139537</v>
      </c>
      <c r="W535" s="50">
        <f t="shared" si="149"/>
        <v>60</v>
      </c>
      <c r="X535" s="50">
        <f t="shared" si="150"/>
        <v>69.069767441860463</v>
      </c>
      <c r="Y535" s="50">
        <f t="shared" si="151"/>
        <v>74.722222222222229</v>
      </c>
      <c r="Z535" s="50">
        <f t="shared" si="152"/>
        <v>63.791989664082685</v>
      </c>
      <c r="AA535" s="50">
        <f t="shared" si="153"/>
        <v>-3.791989664082692</v>
      </c>
      <c r="AB535" s="50">
        <f t="shared" si="154"/>
        <v>-3.791989664082692</v>
      </c>
      <c r="AC535" s="50">
        <f t="shared" si="155"/>
        <v>-3.7919896640826849</v>
      </c>
      <c r="AF535">
        <v>1.78</v>
      </c>
      <c r="AG535">
        <v>2.0699999999999998</v>
      </c>
      <c r="AH535" s="66"/>
      <c r="AJ535" t="s">
        <v>452</v>
      </c>
    </row>
    <row r="536" spans="1:36" ht="15" x14ac:dyDescent="0.25">
      <c r="A536">
        <v>1.63</v>
      </c>
      <c r="B536">
        <v>3.92</v>
      </c>
      <c r="C536">
        <v>5.67</v>
      </c>
      <c r="D536" s="43">
        <f t="shared" si="156"/>
        <v>4.4965816365173605E-2</v>
      </c>
      <c r="E536" s="44">
        <f>IF(OR($A536="",$B536="",$C536=""),"",A536*'MPTO_working_3-way'!$I535)</f>
        <v>1.7032942806752329</v>
      </c>
      <c r="F536" s="45">
        <f>IF(OR($A536="",$B536="",$C536=""),"",B536*'MPTO_working_3-way'!$I535)</f>
        <v>4.0962660001514806</v>
      </c>
      <c r="G536" s="46">
        <f>IF(OR($A536="",$B536="",$C536=""),"",C536*'MPTO_working_3-way'!$I535)</f>
        <v>5.9249561787905343</v>
      </c>
      <c r="H536" s="44">
        <f>IF(OR($A536="",$B536="",$C536=""),"",'MPTO_working_3-way'!E535)</f>
        <v>1.6708205296186023</v>
      </c>
      <c r="I536" s="45">
        <f>IF(OR($A536="",$B536="",$C536=""),"",'MPTO_working_3-way'!F535)</f>
        <v>4.1646982331306246</v>
      </c>
      <c r="J536" s="46">
        <f>IF(OR($A536="",$B536="",$C536=""),"",'MPTO_working_3-way'!G535)</f>
        <v>6.1966223885290823</v>
      </c>
      <c r="K536" s="44">
        <f>IF(OR($A536="",$B536="",$C536=""),"",'OddsRatio_working_3-way'!H535)</f>
        <v>1.6819957011688278</v>
      </c>
      <c r="L536" s="45">
        <f>IF(OR($A536="",$B536="",$C536=""),"",'OddsRatio_working_3-way'!I535)</f>
        <v>4.160995948274568</v>
      </c>
      <c r="M536" s="46">
        <f>IF(OR($A536="",$B536="",$C536=""),"",'OddsRatio_working_3-way'!J535)</f>
        <v>6.0554284515213137</v>
      </c>
      <c r="N536" s="47">
        <f t="shared" si="144"/>
        <v>58.709760923025719</v>
      </c>
      <c r="O536" s="48">
        <f t="shared" si="145"/>
        <v>24.412477118503041</v>
      </c>
      <c r="P536" s="48">
        <f t="shared" si="146"/>
        <v>16.87776195847124</v>
      </c>
      <c r="Q536" t="s">
        <v>394</v>
      </c>
      <c r="R536" t="s">
        <v>258</v>
      </c>
      <c r="S536" t="s">
        <v>521</v>
      </c>
      <c r="T536" s="50">
        <v>100</v>
      </c>
      <c r="U536" s="50">
        <f t="shared" si="147"/>
        <v>38.650306748466257</v>
      </c>
      <c r="V536" s="50">
        <f t="shared" si="148"/>
        <v>74.489795918367349</v>
      </c>
      <c r="W536" s="50">
        <f t="shared" si="149"/>
        <v>82.363315696649025</v>
      </c>
      <c r="X536" s="50">
        <f t="shared" si="150"/>
        <v>43.146888384983626</v>
      </c>
      <c r="Y536" s="50">
        <f t="shared" si="151"/>
        <v>78.986377554884712</v>
      </c>
      <c r="Z536" s="50">
        <f t="shared" si="152"/>
        <v>86.859897333166387</v>
      </c>
      <c r="AA536" s="50">
        <f t="shared" si="153"/>
        <v>-4.4965816365173694</v>
      </c>
      <c r="AB536" s="50">
        <f t="shared" si="154"/>
        <v>-4.4965816365173623</v>
      </c>
      <c r="AC536" s="50">
        <f t="shared" si="155"/>
        <v>-4.4965816365173623</v>
      </c>
      <c r="AF536">
        <v>1.75</v>
      </c>
      <c r="AG536">
        <v>2.11</v>
      </c>
      <c r="AH536" s="66"/>
      <c r="AJ536" t="s">
        <v>448</v>
      </c>
    </row>
    <row r="537" spans="1:36" ht="15" x14ac:dyDescent="0.25">
      <c r="A537">
        <v>3.73</v>
      </c>
      <c r="B537">
        <v>3.81</v>
      </c>
      <c r="C537">
        <v>1.96</v>
      </c>
      <c r="D537" s="43">
        <f t="shared" si="156"/>
        <v>4.076778797901115E-2</v>
      </c>
      <c r="E537" s="44">
        <f>IF(OR($A537="",$B537="",$C537=""),"",A537*'MPTO_working_3-way'!$I536)</f>
        <v>3.8820638491617117</v>
      </c>
      <c r="F537" s="45">
        <f>IF(OR($A537="",$B537="",$C537=""),"",B537*'MPTO_working_3-way'!$I536)</f>
        <v>3.9653252722000327</v>
      </c>
      <c r="G537" s="46">
        <f>IF(OR($A537="",$B537="",$C537=""),"",C537*'MPTO_working_3-way'!$I536)</f>
        <v>2.0399048644388618</v>
      </c>
      <c r="H537" s="44">
        <f>IF(OR($A537="",$B537="",$C537=""),"",'MPTO_working_3-way'!E536)</f>
        <v>3.9291611213637041</v>
      </c>
      <c r="I537" s="45">
        <f>IF(OR($A537="",$B537="",$C537=""),"",'MPTO_working_3-way'!F536)</f>
        <v>4.0180340790104347</v>
      </c>
      <c r="J537" s="46">
        <f>IF(OR($A537="",$B537="",$C537=""),"",'MPTO_working_3-way'!G536)</f>
        <v>2.0136330246206424</v>
      </c>
      <c r="K537" s="44">
        <f>IF(OR($A537="",$B537="",$C537=""),"",'OddsRatio_working_3-way'!H536)</f>
        <v>3.9113583770884799</v>
      </c>
      <c r="L537" s="45">
        <f>IF(OR($A537="",$B537="",$C537=""),"",'OddsRatio_working_3-way'!I536)</f>
        <v>3.9966729082852135</v>
      </c>
      <c r="M537" s="46">
        <f>IF(OR($A537="",$B537="",$C537=""),"",'OddsRatio_working_3-way'!J536)</f>
        <v>2.023774374360785</v>
      </c>
      <c r="N537" s="47">
        <f t="shared" si="144"/>
        <v>25.75949388920893</v>
      </c>
      <c r="O537" s="48">
        <f t="shared" si="145"/>
        <v>25.218612127755719</v>
      </c>
      <c r="P537" s="48">
        <f t="shared" si="146"/>
        <v>49.021893983035355</v>
      </c>
      <c r="Q537" t="s">
        <v>392</v>
      </c>
      <c r="R537" t="s">
        <v>391</v>
      </c>
      <c r="S537" t="s">
        <v>521</v>
      </c>
      <c r="T537" s="50">
        <v>100</v>
      </c>
      <c r="U537" s="50">
        <f t="shared" si="147"/>
        <v>73.190348525469176</v>
      </c>
      <c r="V537" s="50">
        <f t="shared" si="148"/>
        <v>73.753280839895012</v>
      </c>
      <c r="W537" s="50">
        <f t="shared" si="149"/>
        <v>48.979591836734699</v>
      </c>
      <c r="X537" s="50">
        <f t="shared" si="150"/>
        <v>77.267127323370289</v>
      </c>
      <c r="Y537" s="50">
        <f t="shared" si="151"/>
        <v>77.83005963779614</v>
      </c>
      <c r="Z537" s="50">
        <f t="shared" si="152"/>
        <v>53.056370634635819</v>
      </c>
      <c r="AA537" s="50">
        <f t="shared" si="153"/>
        <v>-4.0767787979011132</v>
      </c>
      <c r="AB537" s="50">
        <f t="shared" si="154"/>
        <v>-4.0767787979011274</v>
      </c>
      <c r="AC537" s="50">
        <f t="shared" si="155"/>
        <v>-4.0767787979011203</v>
      </c>
      <c r="AF537">
        <v>1.63</v>
      </c>
      <c r="AG537">
        <v>2.33</v>
      </c>
      <c r="AH537" s="66"/>
      <c r="AJ537" t="s">
        <v>448</v>
      </c>
    </row>
    <row r="538" spans="1:36" ht="15" x14ac:dyDescent="0.25">
      <c r="A538">
        <v>1.68</v>
      </c>
      <c r="B538">
        <v>4.18</v>
      </c>
      <c r="C538">
        <v>4.8099999999999996</v>
      </c>
      <c r="D538" s="43">
        <f t="shared" si="156"/>
        <v>4.2372752899068722E-2</v>
      </c>
      <c r="E538" s="44">
        <f>IF(OR($A538="",$B538="",$C538=""),"",A538*'MPTO_working_3-way'!$I537)</f>
        <v>1.7511862248704353</v>
      </c>
      <c r="F538" s="45">
        <f>IF(OR($A538="",$B538="",$C538=""),"",B538*'MPTO_working_3-way'!$I537)</f>
        <v>4.3571181071181071</v>
      </c>
      <c r="G538" s="46">
        <f>IF(OR($A538="",$B538="",$C538=""),"",C538*'MPTO_working_3-way'!$I537)</f>
        <v>5.0138129414445203</v>
      </c>
      <c r="H538" s="44">
        <f>IF(OR($A538="",$B538="",$C538=""),"",'MPTO_working_3-way'!E537)</f>
        <v>1.7208332065349703</v>
      </c>
      <c r="I538" s="45">
        <f>IF(OR($A538="",$B538="",$C538=""),"",'MPTO_working_3-way'!F537)</f>
        <v>4.4422687437333259</v>
      </c>
      <c r="J538" s="46">
        <f>IF(OR($A538="",$B538="",$C538=""),"",'MPTO_working_3-way'!G537)</f>
        <v>5.1605989505775742</v>
      </c>
      <c r="K538" s="44">
        <f>IF(OR($A538="",$B538="",$C538=""),"",'OddsRatio_working_3-way'!H537)</f>
        <v>1.7313345091606229</v>
      </c>
      <c r="L538" s="45">
        <f>IF(OR($A538="",$B538="",$C538=""),"",'OddsRatio_working_3-way'!I537)</f>
        <v>4.4200643222511493</v>
      </c>
      <c r="M538" s="46">
        <f>IF(OR($A538="",$B538="",$C538=""),"",'OddsRatio_working_3-way'!J537)</f>
        <v>5.0976242351499605</v>
      </c>
      <c r="N538" s="47">
        <f t="shared" si="144"/>
        <v>57.104149507228264</v>
      </c>
      <c r="O538" s="48">
        <f t="shared" si="145"/>
        <v>22.950950041182651</v>
      </c>
      <c r="P538" s="48">
        <f t="shared" si="146"/>
        <v>19.944900451589081</v>
      </c>
      <c r="Q538" t="s">
        <v>253</v>
      </c>
      <c r="R538" t="s">
        <v>257</v>
      </c>
      <c r="S538" t="s">
        <v>521</v>
      </c>
      <c r="T538" s="50">
        <v>100</v>
      </c>
      <c r="U538" s="50">
        <f t="shared" si="147"/>
        <v>40.476190476190474</v>
      </c>
      <c r="V538" s="50">
        <f t="shared" si="148"/>
        <v>76.076555023923447</v>
      </c>
      <c r="W538" s="50">
        <f t="shared" si="149"/>
        <v>79.209979209979196</v>
      </c>
      <c r="X538" s="50">
        <f t="shared" si="150"/>
        <v>44.71346576609735</v>
      </c>
      <c r="Y538" s="50">
        <f t="shared" si="151"/>
        <v>80.313830313830309</v>
      </c>
      <c r="Z538" s="50">
        <f t="shared" si="152"/>
        <v>83.447254499886085</v>
      </c>
      <c r="AA538" s="50">
        <f t="shared" si="153"/>
        <v>-4.2372752899068757</v>
      </c>
      <c r="AB538" s="50">
        <f t="shared" si="154"/>
        <v>-4.2372752899068615</v>
      </c>
      <c r="AC538" s="50">
        <f t="shared" si="155"/>
        <v>-4.23727528990689</v>
      </c>
      <c r="AF538">
        <v>1.65</v>
      </c>
      <c r="AG538">
        <v>2.29</v>
      </c>
      <c r="AH538" s="66"/>
      <c r="AJ538" t="s">
        <v>448</v>
      </c>
    </row>
    <row r="539" spans="1:36" ht="15" x14ac:dyDescent="0.25">
      <c r="A539">
        <v>1.79</v>
      </c>
      <c r="B539">
        <v>4.05</v>
      </c>
      <c r="C539">
        <v>4.22</v>
      </c>
      <c r="D539" s="43">
        <f t="shared" si="156"/>
        <v>4.2539622768558161E-2</v>
      </c>
      <c r="E539" s="44">
        <f>IF(OR($A539="",$B539="",$C539=""),"",A539*'MPTO_working_3-way'!$I538)</f>
        <v>1.8661459247557191</v>
      </c>
      <c r="F539" s="45">
        <f>IF(OR($A539="",$B539="",$C539=""),"",B539*'MPTO_working_3-way'!$I538)</f>
        <v>4.2222854722126604</v>
      </c>
      <c r="G539" s="46">
        <f>IF(OR($A539="",$B539="",$C539=""),"",C539*'MPTO_working_3-way'!$I538)</f>
        <v>4.3995172080833154</v>
      </c>
      <c r="H539" s="44">
        <f>IF(OR($A539="",$B539="",$C539=""),"",'MPTO_working_3-way'!E538)</f>
        <v>1.8366169657599447</v>
      </c>
      <c r="I539" s="45">
        <f>IF(OR($A539="",$B539="",$C539=""),"",'MPTO_working_3-way'!F538)</f>
        <v>4.2967562250731373</v>
      </c>
      <c r="J539" s="46">
        <f>IF(OR($A539="",$B539="",$C539=""),"",'MPTO_working_3-way'!G538)</f>
        <v>4.4885932423635824</v>
      </c>
      <c r="K539" s="44">
        <f>IF(OR($A539="",$B539="",$C539=""),"",'OddsRatio_working_3-way'!H538)</f>
        <v>1.84729370558923</v>
      </c>
      <c r="L539" s="45">
        <f>IF(OR($A539="",$B539="",$C539=""),"",'OddsRatio_working_3-way'!I538)</f>
        <v>4.2711972177812036</v>
      </c>
      <c r="M539" s="46">
        <f>IF(OR($A539="",$B539="",$C539=""),"",'OddsRatio_working_3-way'!J538)</f>
        <v>4.4535262430345819</v>
      </c>
      <c r="N539" s="47">
        <f t="shared" si="144"/>
        <v>53.586377503190228</v>
      </c>
      <c r="O539" s="48">
        <f t="shared" si="145"/>
        <v>23.683855735977907</v>
      </c>
      <c r="P539" s="48">
        <f t="shared" si="146"/>
        <v>22.729766760831875</v>
      </c>
      <c r="Q539" t="s">
        <v>238</v>
      </c>
      <c r="R539" t="s">
        <v>396</v>
      </c>
      <c r="S539" t="s">
        <v>521</v>
      </c>
      <c r="T539" s="50">
        <v>100</v>
      </c>
      <c r="U539" s="50">
        <f t="shared" si="147"/>
        <v>44.134078212290497</v>
      </c>
      <c r="V539" s="50">
        <f t="shared" si="148"/>
        <v>75.308641975308646</v>
      </c>
      <c r="W539" s="50">
        <f t="shared" si="149"/>
        <v>76.30331753554502</v>
      </c>
      <c r="X539" s="50">
        <f t="shared" si="150"/>
        <v>48.388040489146334</v>
      </c>
      <c r="Y539" s="50">
        <f t="shared" si="151"/>
        <v>79.562604252164476</v>
      </c>
      <c r="Z539" s="50">
        <f t="shared" si="152"/>
        <v>80.55727981240085</v>
      </c>
      <c r="AA539" s="50">
        <f t="shared" si="153"/>
        <v>-4.2539622768558374</v>
      </c>
      <c r="AB539" s="50">
        <f t="shared" si="154"/>
        <v>-4.2539622768558303</v>
      </c>
      <c r="AC539" s="50">
        <f t="shared" si="155"/>
        <v>-4.2539622768558303</v>
      </c>
      <c r="AF539">
        <v>1.78</v>
      </c>
      <c r="AG539">
        <v>2.08</v>
      </c>
      <c r="AH539" s="66"/>
      <c r="AJ539" t="s">
        <v>448</v>
      </c>
    </row>
    <row r="540" spans="1:36" ht="15" x14ac:dyDescent="0.25">
      <c r="A540">
        <v>5.5</v>
      </c>
      <c r="B540">
        <v>4.04</v>
      </c>
      <c r="C540">
        <v>1.68</v>
      </c>
      <c r="D540" s="43">
        <f t="shared" si="156"/>
        <v>2.4581029531524523E-2</v>
      </c>
      <c r="E540" s="44">
        <f>IF(OR($A540="",$B540="",$C540=""),"",A540*'MPTO_working_3-way'!$I539)</f>
        <v>5.635195662423385</v>
      </c>
      <c r="F540" s="45">
        <f>IF(OR($A540="",$B540="",$C540=""),"",B540*'MPTO_working_3-way'!$I539)</f>
        <v>4.1393073593073595</v>
      </c>
      <c r="G540" s="46">
        <f>IF(OR($A540="",$B540="",$C540=""),"",C540*'MPTO_working_3-way'!$I539)</f>
        <v>1.7212961296129612</v>
      </c>
      <c r="H540" s="44">
        <f>IF(OR($A540="",$B540="",$C540=""),"",'MPTO_working_3-way'!E539)</f>
        <v>5.7595556469862164</v>
      </c>
      <c r="I540" s="45">
        <f>IF(OR($A540="",$B540="",$C540=""),"",'MPTO_working_3-way'!F539)</f>
        <v>4.1783123899352299</v>
      </c>
      <c r="J540" s="46">
        <f>IF(OR($A540="",$B540="",$C540=""),"",'MPTO_working_3-way'!G539)</f>
        <v>1.7034486115505367</v>
      </c>
      <c r="K540" s="44">
        <f>IF(OR($A540="",$B540="",$C540=""),"",'OddsRatio_working_3-way'!H539)</f>
        <v>5.6972989081588139</v>
      </c>
      <c r="L540" s="45">
        <f>IF(OR($A540="",$B540="",$C540=""),"",'OddsRatio_working_3-way'!I539)</f>
        <v>4.1732863735117327</v>
      </c>
      <c r="M540" s="46">
        <f>IF(OR($A540="",$B540="",$C540=""),"",'OddsRatio_working_3-way'!J539)</f>
        <v>1.7098140572328879</v>
      </c>
      <c r="N540" s="47">
        <f t="shared" si="144"/>
        <v>17.745612750737312</v>
      </c>
      <c r="O540" s="48">
        <f t="shared" si="145"/>
        <v>24.158631220063167</v>
      </c>
      <c r="P540" s="48">
        <f t="shared" si="146"/>
        <v>58.095756029199528</v>
      </c>
      <c r="Q540" t="s">
        <v>262</v>
      </c>
      <c r="R540" t="s">
        <v>270</v>
      </c>
      <c r="S540" t="s">
        <v>521</v>
      </c>
      <c r="T540" s="50">
        <v>100</v>
      </c>
      <c r="U540" s="50">
        <f t="shared" si="147"/>
        <v>81.818181818181827</v>
      </c>
      <c r="V540" s="50">
        <f t="shared" si="148"/>
        <v>75.247524752475243</v>
      </c>
      <c r="W540" s="50">
        <f t="shared" si="149"/>
        <v>40.476190476190474</v>
      </c>
      <c r="X540" s="50">
        <f t="shared" si="150"/>
        <v>84.276284771334275</v>
      </c>
      <c r="Y540" s="50">
        <f t="shared" si="151"/>
        <v>77.705627705627705</v>
      </c>
      <c r="Z540" s="50">
        <f t="shared" si="152"/>
        <v>42.934293429342937</v>
      </c>
      <c r="AA540" s="50">
        <f t="shared" si="153"/>
        <v>-2.4581029531524479</v>
      </c>
      <c r="AB540" s="50">
        <f t="shared" si="154"/>
        <v>-2.4581029531524621</v>
      </c>
      <c r="AC540" s="50">
        <f t="shared" si="155"/>
        <v>-2.4581029531524621</v>
      </c>
      <c r="AF540">
        <v>1.75</v>
      </c>
      <c r="AG540">
        <v>2.1800000000000002</v>
      </c>
      <c r="AH540" s="66"/>
      <c r="AJ540" t="s">
        <v>230</v>
      </c>
    </row>
    <row r="541" spans="1:36" ht="15" x14ac:dyDescent="0.25">
      <c r="A541">
        <v>5.3</v>
      </c>
      <c r="B541">
        <v>4.07</v>
      </c>
      <c r="C541">
        <v>1.69</v>
      </c>
      <c r="D541" s="43">
        <f t="shared" si="156"/>
        <v>2.609546731462542E-2</v>
      </c>
      <c r="E541" s="44">
        <f>IF(OR($A541="",$B541="",$C541=""),"",A541*'MPTO_working_3-way'!$I540)</f>
        <v>5.4383059767675146</v>
      </c>
      <c r="F541" s="45">
        <f>IF(OR($A541="",$B541="",$C541=""),"",B541*'MPTO_working_3-way'!$I540)</f>
        <v>4.1762085519705261</v>
      </c>
      <c r="G541" s="46">
        <f>IF(OR($A541="",$B541="",$C541=""),"",C541*'MPTO_working_3-way'!$I540)</f>
        <v>1.7341013397617169</v>
      </c>
      <c r="H541" s="44">
        <f>IF(OR($A541="",$B541="",$C541=""),"",'MPTO_working_3-way'!E540)</f>
        <v>5.5561495641801102</v>
      </c>
      <c r="I541" s="45">
        <f>IF(OR($A541="",$B541="",$C541=""),"",'MPTO_working_3-way'!F540)</f>
        <v>4.2193780095363786</v>
      </c>
      <c r="J541" s="46">
        <f>IF(OR($A541="",$B541="",$C541=""),"",'MPTO_working_3-way'!G540)</f>
        <v>1.7152144179365383</v>
      </c>
      <c r="K541" s="44">
        <f>IF(OR($A541="",$B541="",$C541=""),"",'OddsRatio_working_3-way'!H540)</f>
        <v>5.4990522770200014</v>
      </c>
      <c r="L541" s="45">
        <f>IF(OR($A541="",$B541="",$C541=""),"",'OddsRatio_working_3-way'!I540)</f>
        <v>4.2121140675468398</v>
      </c>
      <c r="M541" s="46">
        <f>IF(OR($A541="",$B541="",$C541=""),"",'OddsRatio_working_3-way'!J540)</f>
        <v>1.7219409467776279</v>
      </c>
      <c r="N541" s="47">
        <f t="shared" si="144"/>
        <v>18.388079013428221</v>
      </c>
      <c r="O541" s="48">
        <f t="shared" si="145"/>
        <v>23.945164317240678</v>
      </c>
      <c r="P541" s="48">
        <f t="shared" si="146"/>
        <v>57.666756669331107</v>
      </c>
      <c r="Q541" t="s">
        <v>264</v>
      </c>
      <c r="R541" t="s">
        <v>269</v>
      </c>
      <c r="S541" t="s">
        <v>521</v>
      </c>
      <c r="T541" s="50">
        <v>100</v>
      </c>
      <c r="U541" s="50">
        <f t="shared" si="147"/>
        <v>81.132075471698116</v>
      </c>
      <c r="V541" s="50">
        <f t="shared" si="148"/>
        <v>75.429975429975428</v>
      </c>
      <c r="W541" s="50">
        <f t="shared" si="149"/>
        <v>40.828402366863905</v>
      </c>
      <c r="X541" s="50">
        <f t="shared" si="150"/>
        <v>83.741622203160659</v>
      </c>
      <c r="Y541" s="50">
        <f t="shared" si="151"/>
        <v>78.039522161437986</v>
      </c>
      <c r="Z541" s="50">
        <f t="shared" si="152"/>
        <v>43.437949098326456</v>
      </c>
      <c r="AA541" s="50">
        <f t="shared" si="153"/>
        <v>-2.6095467314625438</v>
      </c>
      <c r="AB541" s="50">
        <f t="shared" si="154"/>
        <v>-2.609546731462558</v>
      </c>
      <c r="AC541" s="50">
        <f t="shared" si="155"/>
        <v>-2.6095467314625509</v>
      </c>
      <c r="AF541">
        <v>1.79</v>
      </c>
      <c r="AG541">
        <v>2.12</v>
      </c>
      <c r="AH541" s="66"/>
      <c r="AJ541" t="s">
        <v>230</v>
      </c>
    </row>
    <row r="542" spans="1:36" ht="15" x14ac:dyDescent="0.25">
      <c r="A542">
        <v>2.12</v>
      </c>
      <c r="B542">
        <v>3.76</v>
      </c>
      <c r="C542">
        <v>3.51</v>
      </c>
      <c r="D542" s="43">
        <f t="shared" si="156"/>
        <v>2.2555844916342549E-2</v>
      </c>
      <c r="E542" s="44">
        <f>IF(OR($A542="",$B542="",$C542=""),"",A542*'MPTO_working_3-way'!$I541)</f>
        <v>2.1678183912226463</v>
      </c>
      <c r="F542" s="45">
        <f>IF(OR($A542="",$B542="",$C542=""),"",B542*'MPTO_working_3-way'!$I541)</f>
        <v>3.8448099768854478</v>
      </c>
      <c r="G542" s="46">
        <f>IF(OR($A542="",$B542="",$C542=""),"",C542*'MPTO_working_3-way'!$I541)</f>
        <v>3.5891710156563623</v>
      </c>
      <c r="H542" s="44">
        <f>IF(OR($A542="",$B542="",$C542=""),"",'MPTO_working_3-way'!E541)</f>
        <v>2.1543390085117409</v>
      </c>
      <c r="I542" s="45">
        <f>IF(OR($A542="",$B542="",$C542=""),"",'MPTO_working_3-way'!F541)</f>
        <v>3.8693875564065601</v>
      </c>
      <c r="J542" s="46">
        <f>IF(OR($A542="",$B542="",$C542=""),"",'MPTO_working_3-way'!G541)</f>
        <v>3.6051408885776581</v>
      </c>
      <c r="K542" s="44">
        <f>IF(OR($A542="",$B542="",$C542=""),"",'OddsRatio_working_3-way'!H541)</f>
        <v>2.1598762287291353</v>
      </c>
      <c r="L542" s="45">
        <f>IF(OR($A542="",$B542="",$C542=""),"",'OddsRatio_working_3-way'!I541)</f>
        <v>3.8582664207967974</v>
      </c>
      <c r="M542" s="46">
        <f>IF(OR($A542="",$B542="",$C542=""),"",'OddsRatio_working_3-way'!J541)</f>
        <v>3.5993654768840431</v>
      </c>
      <c r="N542" s="47">
        <f t="shared" si="144"/>
        <v>46.129325410695564</v>
      </c>
      <c r="O542" s="48">
        <f t="shared" si="145"/>
        <v>26.009087731562396</v>
      </c>
      <c r="P542" s="48">
        <f t="shared" si="146"/>
        <v>27.861586857742054</v>
      </c>
      <c r="Q542" t="s">
        <v>260</v>
      </c>
      <c r="R542" t="s">
        <v>267</v>
      </c>
      <c r="S542" t="s">
        <v>521</v>
      </c>
      <c r="T542" s="50">
        <v>100</v>
      </c>
      <c r="U542" s="50">
        <f t="shared" si="147"/>
        <v>52.830188679245275</v>
      </c>
      <c r="V542" s="50">
        <f t="shared" si="148"/>
        <v>73.40425531914893</v>
      </c>
      <c r="W542" s="50">
        <f t="shared" si="149"/>
        <v>71.509971509971507</v>
      </c>
      <c r="X542" s="50">
        <f t="shared" si="150"/>
        <v>55.085773170879548</v>
      </c>
      <c r="Y542" s="50">
        <f t="shared" si="151"/>
        <v>75.659839810783197</v>
      </c>
      <c r="Z542" s="50">
        <f t="shared" si="152"/>
        <v>73.765556001605773</v>
      </c>
      <c r="AA542" s="50">
        <f t="shared" si="153"/>
        <v>-2.2555844916342735</v>
      </c>
      <c r="AB542" s="50">
        <f t="shared" si="154"/>
        <v>-2.2555844916342664</v>
      </c>
      <c r="AC542" s="50">
        <f t="shared" si="155"/>
        <v>-2.2555844916342664</v>
      </c>
      <c r="AF542">
        <v>1.78</v>
      </c>
      <c r="AG542">
        <v>2.15</v>
      </c>
      <c r="AH542" s="66"/>
      <c r="AJ542" t="s">
        <v>230</v>
      </c>
    </row>
    <row r="543" spans="1:36" ht="15" x14ac:dyDescent="0.25">
      <c r="A543">
        <v>2.41</v>
      </c>
      <c r="B543">
        <v>3.31</v>
      </c>
      <c r="C543">
        <v>3.22</v>
      </c>
      <c r="D543" s="43">
        <f t="shared" si="156"/>
        <v>2.761156917265728E-2</v>
      </c>
      <c r="E543" s="44">
        <f>IF(OR($A543="",$B543="",$C543=""),"",A543*'MPTO_working_3-way'!$I542)</f>
        <v>2.4765438817061041</v>
      </c>
      <c r="F543" s="45">
        <f>IF(OR($A543="",$B543="",$C543=""),"",B543*'MPTO_working_3-way'!$I542)</f>
        <v>3.4013942939614958</v>
      </c>
      <c r="G543" s="46">
        <f>IF(OR($A543="",$B543="",$C543=""),"",C543*'MPTO_working_3-way'!$I542)</f>
        <v>3.3089092527359565</v>
      </c>
      <c r="H543" s="44">
        <f>IF(OR($A543="",$B543="",$C543=""),"",'MPTO_working_3-way'!E542)</f>
        <v>2.4646695598790762</v>
      </c>
      <c r="I543" s="45">
        <f>IF(OR($A543="",$B543="",$C543=""),"",'MPTO_working_3-way'!F542)</f>
        <v>3.4140069172609078</v>
      </c>
      <c r="J543" s="46">
        <f>IF(OR($A543="",$B543="",$C543=""),"",'MPTO_working_3-way'!G542)</f>
        <v>3.3183438232143208</v>
      </c>
      <c r="K543" s="44">
        <f>IF(OR($A543="",$B543="",$C543=""),"",'OddsRatio_working_3-way'!H542)</f>
        <v>2.4699273249906479</v>
      </c>
      <c r="L543" s="45">
        <f>IF(OR($A543="",$B543="",$C543=""),"",'OddsRatio_working_3-way'!I542)</f>
        <v>3.4081788090272309</v>
      </c>
      <c r="M543" s="46">
        <f>IF(OR($A543="",$B543="",$C543=""),"",'OddsRatio_working_3-way'!J542)</f>
        <v>3.3143536606235724</v>
      </c>
      <c r="N543" s="47">
        <f t="shared" si="144"/>
        <v>40.378852455911044</v>
      </c>
      <c r="O543" s="48">
        <f t="shared" si="145"/>
        <v>29.399708283608948</v>
      </c>
      <c r="P543" s="48">
        <f t="shared" si="146"/>
        <v>30.221439260480011</v>
      </c>
      <c r="Q543" t="s">
        <v>244</v>
      </c>
      <c r="R543" t="s">
        <v>232</v>
      </c>
      <c r="S543" t="s">
        <v>521</v>
      </c>
      <c r="T543" s="50">
        <v>100</v>
      </c>
      <c r="U543" s="50">
        <f t="shared" si="147"/>
        <v>58.50622406639004</v>
      </c>
      <c r="V543" s="50">
        <f t="shared" si="148"/>
        <v>69.78851963746223</v>
      </c>
      <c r="W543" s="50">
        <f t="shared" si="149"/>
        <v>68.944099378881987</v>
      </c>
      <c r="X543" s="50">
        <f t="shared" si="150"/>
        <v>61.267380983655769</v>
      </c>
      <c r="Y543" s="50">
        <f t="shared" si="151"/>
        <v>72.549676554727967</v>
      </c>
      <c r="Z543" s="50">
        <f t="shared" si="152"/>
        <v>71.705256296147724</v>
      </c>
      <c r="AA543" s="50">
        <f t="shared" si="153"/>
        <v>-2.7611569172657298</v>
      </c>
      <c r="AB543" s="50">
        <f t="shared" si="154"/>
        <v>-2.7611569172657369</v>
      </c>
      <c r="AC543" s="50">
        <f t="shared" si="155"/>
        <v>-2.7611569172657369</v>
      </c>
      <c r="AF543">
        <v>1.97</v>
      </c>
      <c r="AG543">
        <v>1.92</v>
      </c>
      <c r="AH543" s="66"/>
      <c r="AJ543" t="s">
        <v>231</v>
      </c>
    </row>
    <row r="544" spans="1:36" ht="15" x14ac:dyDescent="0.25">
      <c r="A544">
        <v>2.09</v>
      </c>
      <c r="B544">
        <v>3.36</v>
      </c>
      <c r="C544">
        <v>3.98</v>
      </c>
      <c r="D544" s="43">
        <f t="shared" si="156"/>
        <v>2.734422854761398E-2</v>
      </c>
      <c r="E544" s="44">
        <f>IF(OR($A544="",$B544="",$C544=""),"",A544*'MPTO_working_3-way'!$I543)</f>
        <v>2.1471494376645133</v>
      </c>
      <c r="F544" s="45">
        <f>IF(OR($A544="",$B544="",$C544=""),"",B544*'MPTO_working_3-way'!$I543)</f>
        <v>3.4518766079199827</v>
      </c>
      <c r="G544" s="46">
        <f>IF(OR($A544="",$B544="",$C544=""),"",C544*'MPTO_working_3-way'!$I543)</f>
        <v>4.0888300296195039</v>
      </c>
      <c r="H544" s="44">
        <f>IF(OR($A544="",$B544="",$C544=""),"",'MPTO_working_3-way'!E543)</f>
        <v>2.1305872884772108</v>
      </c>
      <c r="I544" s="45">
        <f>IF(OR($A544="",$B544="",$C544=""),"",'MPTO_working_3-way'!F543)</f>
        <v>3.4661527868631263</v>
      </c>
      <c r="J544" s="46">
        <f>IF(OR($A544="",$B544="",$C544=""),"",'MPTO_working_3-way'!G543)</f>
        <v>4.1298159991709582</v>
      </c>
      <c r="K544" s="44">
        <f>IF(OR($A544="",$B544="",$C544=""),"",'OddsRatio_working_3-way'!H543)</f>
        <v>2.1373813125414443</v>
      </c>
      <c r="L544" s="45">
        <f>IF(OR($A544="",$B544="",$C544=""),"",'OddsRatio_working_3-way'!I543)</f>
        <v>3.4625870620163375</v>
      </c>
      <c r="M544" s="46">
        <f>IF(OR($A544="",$B544="",$C544=""),"",'OddsRatio_working_3-way'!J543)</f>
        <v>4.1095379003426649</v>
      </c>
      <c r="N544" s="47">
        <f t="shared" si="144"/>
        <v>46.573376890232431</v>
      </c>
      <c r="O544" s="48">
        <f t="shared" si="145"/>
        <v>28.969749315650535</v>
      </c>
      <c r="P544" s="48">
        <f t="shared" si="146"/>
        <v>24.45687379411703</v>
      </c>
      <c r="Q544" t="s">
        <v>226</v>
      </c>
      <c r="R544" t="s">
        <v>404</v>
      </c>
      <c r="S544" t="s">
        <v>521</v>
      </c>
      <c r="T544" s="50">
        <v>100</v>
      </c>
      <c r="U544" s="50">
        <f t="shared" si="147"/>
        <v>52.153110047846894</v>
      </c>
      <c r="V544" s="50">
        <f t="shared" si="148"/>
        <v>70.238095238095241</v>
      </c>
      <c r="W544" s="50">
        <f t="shared" si="149"/>
        <v>74.874371859296474</v>
      </c>
      <c r="X544" s="50">
        <f t="shared" si="150"/>
        <v>54.887532902608285</v>
      </c>
      <c r="Y544" s="50">
        <f t="shared" si="151"/>
        <v>72.972518092856632</v>
      </c>
      <c r="Z544" s="50">
        <f t="shared" si="152"/>
        <v>77.608794714057879</v>
      </c>
      <c r="AA544" s="50">
        <f t="shared" si="153"/>
        <v>-2.7344228547613909</v>
      </c>
      <c r="AB544" s="50">
        <f t="shared" si="154"/>
        <v>-2.7344228547613909</v>
      </c>
      <c r="AC544" s="50">
        <f t="shared" si="155"/>
        <v>-2.7344228547614051</v>
      </c>
      <c r="AF544">
        <v>1.83</v>
      </c>
      <c r="AG544">
        <v>2.06</v>
      </c>
      <c r="AH544" s="66"/>
      <c r="AJ544" t="s">
        <v>231</v>
      </c>
    </row>
    <row r="545" spans="1:36" ht="15" x14ac:dyDescent="0.25">
      <c r="A545">
        <v>5.49</v>
      </c>
      <c r="B545">
        <v>4.2</v>
      </c>
      <c r="C545">
        <v>1.64</v>
      </c>
      <c r="D545" s="43">
        <f t="shared" si="156"/>
        <v>3.0000698133445081E-2</v>
      </c>
      <c r="E545" s="44">
        <f>IF(OR($A545="",$B545="",$C545=""),"",A545*'MPTO_working_3-way'!$I544)</f>
        <v>5.654703832752614</v>
      </c>
      <c r="F545" s="45">
        <f>IF(OR($A545="",$B545="",$C545=""),"",B545*'MPTO_working_3-way'!$I544)</f>
        <v>4.3260029321604696</v>
      </c>
      <c r="G545" s="46">
        <f>IF(OR($A545="",$B545="",$C545=""),"",C545*'MPTO_working_3-way'!$I544)</f>
        <v>1.6892011449388498</v>
      </c>
      <c r="H545" s="44">
        <f>IF(OR($A545="",$B545="",$C545=""),"",'MPTO_working_3-way'!E544)</f>
        <v>5.8089169626288815</v>
      </c>
      <c r="I545" s="45">
        <f>IF(OR($A545="",$B545="",$C545=""),"",'MPTO_working_3-way'!F544)</f>
        <v>4.3841380845498907</v>
      </c>
      <c r="J545" s="46">
        <f>IF(OR($A545="",$B545="",$C545=""),"",'MPTO_working_3-way'!G544)</f>
        <v>1.6673450959089657</v>
      </c>
      <c r="K545" s="44">
        <f>IF(OR($A545="",$B545="",$C545=""),"",'OddsRatio_working_3-way'!H544)</f>
        <v>5.7350204288729332</v>
      </c>
      <c r="L545" s="45">
        <f>IF(OR($A545="",$B545="",$C545=""),"",'OddsRatio_working_3-way'!I544)</f>
        <v>4.3746248045419582</v>
      </c>
      <c r="M545" s="46">
        <f>IF(OR($A545="",$B545="",$C545=""),"",'OddsRatio_working_3-way'!J544)</f>
        <v>1.6749249609083918</v>
      </c>
      <c r="N545" s="47">
        <f t="shared" si="144"/>
        <v>17.684392137531578</v>
      </c>
      <c r="O545" s="48">
        <f t="shared" si="145"/>
        <v>23.116026865487704</v>
      </c>
      <c r="P545" s="48">
        <f t="shared" si="146"/>
        <v>59.199580996980714</v>
      </c>
      <c r="Q545" t="s">
        <v>243</v>
      </c>
      <c r="R545" t="s">
        <v>271</v>
      </c>
      <c r="S545" t="s">
        <v>521</v>
      </c>
      <c r="T545" s="50">
        <v>100</v>
      </c>
      <c r="U545" s="50">
        <f t="shared" si="147"/>
        <v>81.785063752276869</v>
      </c>
      <c r="V545" s="50">
        <f t="shared" si="148"/>
        <v>76.19047619047619</v>
      </c>
      <c r="W545" s="50">
        <f t="shared" si="149"/>
        <v>39.024390243902438</v>
      </c>
      <c r="X545" s="50">
        <f t="shared" si="150"/>
        <v>84.785133565621365</v>
      </c>
      <c r="Y545" s="50">
        <f t="shared" si="151"/>
        <v>79.1905460038207</v>
      </c>
      <c r="Z545" s="50">
        <f t="shared" si="152"/>
        <v>42.024460057246941</v>
      </c>
      <c r="AA545" s="50">
        <f t="shared" si="153"/>
        <v>-3.0000698133444956</v>
      </c>
      <c r="AB545" s="50">
        <f t="shared" si="154"/>
        <v>-3.0000698133445098</v>
      </c>
      <c r="AC545" s="50">
        <f t="shared" si="155"/>
        <v>-3.0000698133445027</v>
      </c>
      <c r="AF545">
        <v>1.72</v>
      </c>
      <c r="AG545">
        <v>2.21</v>
      </c>
      <c r="AH545" s="66"/>
      <c r="AJ545" t="s">
        <v>231</v>
      </c>
    </row>
    <row r="546" spans="1:36" ht="15" x14ac:dyDescent="0.25">
      <c r="A546">
        <v>2.73</v>
      </c>
      <c r="B546">
        <v>3.38</v>
      </c>
      <c r="C546">
        <v>2.78</v>
      </c>
      <c r="D546" s="43">
        <f t="shared" si="156"/>
        <v>2.1870584681874083E-2</v>
      </c>
      <c r="E546" s="44">
        <f>IF(OR($A546="",$B546="",$C546=""),"",A546*'MPTO_working_3-way'!$I545)</f>
        <v>2.7897066961815162</v>
      </c>
      <c r="F546" s="45">
        <f>IF(OR($A546="",$B546="",$C546=""),"",B546*'MPTO_working_3-way'!$I545)</f>
        <v>3.4539225762247341</v>
      </c>
      <c r="G546" s="46">
        <f>IF(OR($A546="",$B546="",$C546=""),"",C546*'MPTO_working_3-way'!$I545)</f>
        <v>2.8408002254156099</v>
      </c>
      <c r="H546" s="44">
        <f>IF(OR($A546="",$B546="",$C546=""),"",'MPTO_working_3-way'!E545)</f>
        <v>2.7854364016555273</v>
      </c>
      <c r="I546" s="45">
        <f>IF(OR($A546="",$B546="",$C546=""),"",'MPTO_working_3-way'!F545)</f>
        <v>3.4653901901601878</v>
      </c>
      <c r="J546" s="46">
        <f>IF(OR($A546="",$B546="",$C546=""),"",'MPTO_working_3-way'!G545)</f>
        <v>2.837507022189159</v>
      </c>
      <c r="K546" s="44">
        <f>IF(OR($A546="",$B546="",$C546=""),"",'OddsRatio_working_3-way'!H545)</f>
        <v>2.7876433318831104</v>
      </c>
      <c r="L546" s="45">
        <f>IF(OR($A546="",$B546="",$C546=""),"",'OddsRatio_working_3-way'!I545)</f>
        <v>3.4593012311455498</v>
      </c>
      <c r="M546" s="46">
        <f>IF(OR($A546="",$B546="",$C546=""),"",'OddsRatio_working_3-way'!J545)</f>
        <v>2.8393093241340668</v>
      </c>
      <c r="N546" s="47">
        <f t="shared" si="144"/>
        <v>35.846062289228328</v>
      </c>
      <c r="O546" s="48">
        <f t="shared" si="145"/>
        <v>28.952588772069038</v>
      </c>
      <c r="P546" s="48">
        <f t="shared" si="146"/>
        <v>35.201348938702637</v>
      </c>
      <c r="Q546" t="s">
        <v>72</v>
      </c>
      <c r="R546" t="s">
        <v>133</v>
      </c>
      <c r="S546" t="s">
        <v>521</v>
      </c>
      <c r="T546" s="50">
        <v>100</v>
      </c>
      <c r="U546" s="50">
        <f t="shared" si="147"/>
        <v>63.369963369963365</v>
      </c>
      <c r="V546" s="50">
        <f t="shared" si="148"/>
        <v>70.414201183431956</v>
      </c>
      <c r="W546" s="50">
        <f t="shared" si="149"/>
        <v>64.02877697841727</v>
      </c>
      <c r="X546" s="50">
        <f t="shared" si="150"/>
        <v>65.557021838150789</v>
      </c>
      <c r="Y546" s="50">
        <f t="shared" si="151"/>
        <v>72.601259651619358</v>
      </c>
      <c r="Z546" s="50">
        <f t="shared" si="152"/>
        <v>66.215835446604672</v>
      </c>
      <c r="AA546" s="50">
        <f t="shared" si="153"/>
        <v>-2.1870584681874234</v>
      </c>
      <c r="AB546" s="50">
        <f t="shared" si="154"/>
        <v>-2.1870584681874021</v>
      </c>
      <c r="AC546" s="50">
        <f t="shared" si="155"/>
        <v>-2.1870584681874021</v>
      </c>
      <c r="AF546">
        <v>2.02</v>
      </c>
      <c r="AG546">
        <v>1.89</v>
      </c>
      <c r="AH546" s="66"/>
      <c r="AJ546" t="s">
        <v>453</v>
      </c>
    </row>
    <row r="547" spans="1:36" ht="15" x14ac:dyDescent="0.25">
      <c r="A547">
        <v>2.94</v>
      </c>
      <c r="B547">
        <v>3.55</v>
      </c>
      <c r="C547">
        <v>2.4900000000000002</v>
      </c>
      <c r="D547" s="43">
        <f t="shared" si="156"/>
        <v>2.3432620969650264E-2</v>
      </c>
      <c r="E547" s="44">
        <f>IF(OR($A547="",$B547="",$C547=""),"",A547*'MPTO_working_3-way'!$I546)</f>
        <v>3.0088919056507719</v>
      </c>
      <c r="F547" s="45">
        <f>IF(OR($A547="",$B547="",$C547=""),"",B547*'MPTO_working_3-way'!$I546)</f>
        <v>3.6331858044422582</v>
      </c>
      <c r="G547" s="46">
        <f>IF(OR($A547="",$B547="",$C547=""),"",C547*'MPTO_working_3-way'!$I546)</f>
        <v>2.5483472262144296</v>
      </c>
      <c r="H547" s="44">
        <f>IF(OR($A547="",$B547="",$C547=""),"",'MPTO_working_3-way'!E546)</f>
        <v>3.0091008983953009</v>
      </c>
      <c r="I547" s="45">
        <f>IF(OR($A547="",$B547="",$C547=""),"",'MPTO_working_3-way'!F546)</f>
        <v>3.6512438866417227</v>
      </c>
      <c r="J547" s="46">
        <f>IF(OR($A547="",$B547="",$C547=""),"",'MPTO_working_3-way'!G546)</f>
        <v>2.5393887635443</v>
      </c>
      <c r="K547" s="44">
        <f>IF(OR($A547="",$B547="",$C547=""),"",'OddsRatio_working_3-way'!H546)</f>
        <v>3.0097499866017472</v>
      </c>
      <c r="L547" s="45">
        <f>IF(OR($A547="",$B547="",$C547=""),"",'OddsRatio_working_3-way'!I546)</f>
        <v>3.6416816834198222</v>
      </c>
      <c r="M547" s="46">
        <f>IF(OR($A547="",$B547="",$C547=""),"",'OddsRatio_working_3-way'!J546)</f>
        <v>2.5435708659982494</v>
      </c>
      <c r="N547" s="47">
        <f t="shared" ref="N547:N602" si="157">(1/E547)* 100</f>
        <v>33.234826353249041</v>
      </c>
      <c r="O547" s="48">
        <f t="shared" ref="O547:O602" si="158">(1/F547)* 100</f>
        <v>27.524053374240054</v>
      </c>
      <c r="P547" s="48">
        <f t="shared" ref="P547:P602" si="159">(1/G547)* 100</f>
        <v>39.241120272510912</v>
      </c>
      <c r="Q547" t="s">
        <v>136</v>
      </c>
      <c r="R547" t="s">
        <v>39</v>
      </c>
      <c r="S547" t="s">
        <v>521</v>
      </c>
      <c r="T547" s="50">
        <v>100</v>
      </c>
      <c r="U547" s="50">
        <f t="shared" ref="U547:U602" si="160">(1/A547)*((T547*A547)-T547)</f>
        <v>65.986394557823132</v>
      </c>
      <c r="V547" s="50">
        <f t="shared" ref="V547:V602" si="161">(1/B547)*((T547*B547)-T547)</f>
        <v>71.83098591549296</v>
      </c>
      <c r="W547" s="50">
        <f t="shared" ref="W547:W602" si="162">(1/C547)*((T547*C547)-T547)</f>
        <v>59.839357429718881</v>
      </c>
      <c r="X547" s="50">
        <f t="shared" ref="X547:X602" si="163">((1/B547)+(1/C547))*T547</f>
        <v>68.329656654788167</v>
      </c>
      <c r="Y547" s="50">
        <f t="shared" ref="Y547:Y602" si="164">((1/A547)+(1/C547))*T547</f>
        <v>74.174248012457994</v>
      </c>
      <c r="Z547" s="50">
        <f t="shared" ref="Z547:Z602" si="165">((1/A547)+(1/B547))*T547</f>
        <v>62.182619526683915</v>
      </c>
      <c r="AA547" s="50">
        <f t="shared" ref="AA547:AA602" si="166">U547-X547</f>
        <v>-2.3432620969650344</v>
      </c>
      <c r="AB547" s="50">
        <f t="shared" ref="AB547:AB602" si="167">V547-Y547</f>
        <v>-2.3432620969650344</v>
      </c>
      <c r="AC547" s="50">
        <f t="shared" ref="AC547:AC602" si="168">W547-Z547</f>
        <v>-2.3432620969650344</v>
      </c>
      <c r="AF547">
        <v>1.82</v>
      </c>
      <c r="AG547">
        <v>2.09</v>
      </c>
      <c r="AH547" s="66"/>
      <c r="AJ547" t="s">
        <v>453</v>
      </c>
    </row>
    <row r="548" spans="1:36" ht="15" x14ac:dyDescent="0.25">
      <c r="A548">
        <v>6.42</v>
      </c>
      <c r="B548">
        <v>4.54</v>
      </c>
      <c r="C548">
        <v>1.54</v>
      </c>
      <c r="D548" s="43">
        <f t="shared" si="156"/>
        <v>2.5378206406655446E-2</v>
      </c>
      <c r="E548" s="44">
        <f>IF(OR($A548="",$B548="",$C548=""),"",A548*'MPTO_working_3-way'!$I547)</f>
        <v>6.5829280851307281</v>
      </c>
      <c r="F548" s="45">
        <f>IF(OR($A548="",$B548="",$C548=""),"",B548*'MPTO_working_3-way'!$I547)</f>
        <v>4.6552170570862161</v>
      </c>
      <c r="G548" s="46">
        <f>IF(OR($A548="",$B548="",$C548=""),"",C548*'MPTO_working_3-way'!$I547)</f>
        <v>1.5790824378662494</v>
      </c>
      <c r="H548" s="44">
        <f>IF(OR($A548="",$B548="",$C548=""),"",'MPTO_working_3-way'!E547)</f>
        <v>6.7886893874833163</v>
      </c>
      <c r="I548" s="45">
        <f>IF(OR($A548="",$B548="",$C548=""),"",'MPTO_working_3-way'!F547)</f>
        <v>4.7213257529327581</v>
      </c>
      <c r="J548" s="46">
        <f>IF(OR($A548="",$B548="",$C548=""),"",'MPTO_working_3-way'!G547)</f>
        <v>1.5603271293614305</v>
      </c>
      <c r="K548" s="44">
        <f>IF(OR($A548="",$B548="",$C548=""),"",'OddsRatio_working_3-way'!H547)</f>
        <v>6.6868371282816659</v>
      </c>
      <c r="L548" s="45">
        <f>IF(OR($A548="",$B548="",$C548=""),"",'OddsRatio_working_3-way'!I547)</f>
        <v>4.714281076405368</v>
      </c>
      <c r="M548" s="46">
        <f>IF(OR($A548="",$B548="",$C548=""),"",'OddsRatio_working_3-way'!J547)</f>
        <v>1.566585248943192</v>
      </c>
      <c r="N548" s="47">
        <f t="shared" si="157"/>
        <v>15.190808513596899</v>
      </c>
      <c r="O548" s="48">
        <f t="shared" si="158"/>
        <v>21.481275475174471</v>
      </c>
      <c r="P548" s="48">
        <f t="shared" si="159"/>
        <v>63.327916011228638</v>
      </c>
      <c r="Q548" t="s">
        <v>38</v>
      </c>
      <c r="R548" t="s">
        <v>68</v>
      </c>
      <c r="S548" t="s">
        <v>521</v>
      </c>
      <c r="T548" s="50">
        <v>100</v>
      </c>
      <c r="U548" s="50">
        <f t="shared" si="160"/>
        <v>84.423676012461058</v>
      </c>
      <c r="V548" s="50">
        <f t="shared" si="161"/>
        <v>77.973568281938327</v>
      </c>
      <c r="W548" s="50">
        <f t="shared" si="162"/>
        <v>35.064935064935064</v>
      </c>
      <c r="X548" s="50">
        <f t="shared" si="163"/>
        <v>86.961496653126602</v>
      </c>
      <c r="Y548" s="50">
        <f t="shared" si="164"/>
        <v>80.511388922603871</v>
      </c>
      <c r="Z548" s="50">
        <f t="shared" si="165"/>
        <v>37.602755705600607</v>
      </c>
      <c r="AA548" s="50">
        <f t="shared" si="166"/>
        <v>-2.5378206406655437</v>
      </c>
      <c r="AB548" s="50">
        <f t="shared" si="167"/>
        <v>-2.5378206406655437</v>
      </c>
      <c r="AC548" s="50">
        <f t="shared" si="168"/>
        <v>-2.5378206406655437</v>
      </c>
      <c r="AF548">
        <v>1.78</v>
      </c>
      <c r="AG548">
        <v>2.14</v>
      </c>
      <c r="AH548" s="66"/>
      <c r="AJ548" t="s">
        <v>453</v>
      </c>
    </row>
    <row r="549" spans="1:36" ht="15" x14ac:dyDescent="0.25">
      <c r="A549">
        <v>1.31</v>
      </c>
      <c r="B549">
        <v>5.85</v>
      </c>
      <c r="C549">
        <v>10.95</v>
      </c>
      <c r="D549" s="43">
        <f t="shared" si="156"/>
        <v>2.5623150479367141E-2</v>
      </c>
      <c r="E549" s="44">
        <f>IF(OR($A549="",$B549="",$C549=""),"",A549*'MPTO_working_3-way'!$I548)</f>
        <v>1.343566327127971</v>
      </c>
      <c r="F549" s="45">
        <f>IF(OR($A549="",$B549="",$C549=""),"",B549*'MPTO_working_3-way'!$I548)</f>
        <v>5.9998954303042975</v>
      </c>
      <c r="G549" s="46">
        <f>IF(OR($A549="",$B549="",$C549=""),"",C549*'MPTO_working_3-way'!$I548)</f>
        <v>11.23057349774907</v>
      </c>
      <c r="H549" s="44">
        <f>IF(OR($A549="",$B549="",$C549=""),"",'MPTO_working_3-way'!E548)</f>
        <v>1.324823149069458</v>
      </c>
      <c r="I549" s="45">
        <f>IF(OR($A549="",$B549="",$C549=""),"",'MPTO_working_3-way'!F548)</f>
        <v>6.1576688050690587</v>
      </c>
      <c r="J549" s="46">
        <f>IF(OR($A549="",$B549="",$C549=""),"",'MPTO_working_3-way'!G548)</f>
        <v>12.079752834948588</v>
      </c>
      <c r="K549" s="44">
        <f>IF(OR($A549="",$B549="",$C549=""),"",'OddsRatio_working_3-way'!H548)</f>
        <v>1.3303354962072689</v>
      </c>
      <c r="L549" s="45">
        <f>IF(OR($A549="",$B549="",$C549=""),"",'OddsRatio_working_3-way'!I548)</f>
        <v>6.1681521180814647</v>
      </c>
      <c r="M549" s="46">
        <f>IF(OR($A549="",$B549="",$C549=""),"",'OddsRatio_working_3-way'!J548)</f>
        <v>11.602703829878466</v>
      </c>
      <c r="N549" s="47">
        <f t="shared" si="157"/>
        <v>74.428778081809781</v>
      </c>
      <c r="O549" s="48">
        <f t="shared" si="158"/>
        <v>16.666957143106124</v>
      </c>
      <c r="P549" s="48">
        <f t="shared" si="159"/>
        <v>8.9042647750840942</v>
      </c>
      <c r="Q549" t="s">
        <v>137</v>
      </c>
      <c r="R549" t="s">
        <v>69</v>
      </c>
      <c r="S549" t="s">
        <v>521</v>
      </c>
      <c r="T549" s="50">
        <v>100</v>
      </c>
      <c r="U549" s="50">
        <f t="shared" si="160"/>
        <v>23.664122137404579</v>
      </c>
      <c r="V549" s="50">
        <f t="shared" si="161"/>
        <v>82.90598290598291</v>
      </c>
      <c r="W549" s="50">
        <f t="shared" si="162"/>
        <v>90.867579908675808</v>
      </c>
      <c r="X549" s="50">
        <f t="shared" si="163"/>
        <v>26.226437185341293</v>
      </c>
      <c r="Y549" s="50">
        <f t="shared" si="164"/>
        <v>85.468297953919617</v>
      </c>
      <c r="Z549" s="50">
        <f t="shared" si="165"/>
        <v>93.429894956612515</v>
      </c>
      <c r="AA549" s="50">
        <f t="shared" si="166"/>
        <v>-2.5623150479367141</v>
      </c>
      <c r="AB549" s="50">
        <f t="shared" si="167"/>
        <v>-2.5623150479367069</v>
      </c>
      <c r="AC549" s="50">
        <f t="shared" si="168"/>
        <v>-2.5623150479367069</v>
      </c>
      <c r="AF549">
        <v>1.58</v>
      </c>
      <c r="AG549">
        <v>2.5099999999999998</v>
      </c>
      <c r="AH549" s="66"/>
      <c r="AJ549" t="s">
        <v>453</v>
      </c>
    </row>
    <row r="550" spans="1:36" ht="15" x14ac:dyDescent="0.25">
      <c r="A550">
        <v>2.81</v>
      </c>
      <c r="B550">
        <v>3.33</v>
      </c>
      <c r="C550">
        <v>2.61</v>
      </c>
      <c r="D550" s="43">
        <f t="shared" si="156"/>
        <v>3.9313948873404225E-2</v>
      </c>
      <c r="E550" s="44">
        <f>IF(OR($A550="",$B550="",$C550=""),"",A550*'MPTO_working_3-way'!$I549)</f>
        <v>2.9204721963342659</v>
      </c>
      <c r="F550" s="45">
        <f>IF(OR($A550="",$B550="",$C550=""),"",B550*'MPTO_working_3-way'!$I549)</f>
        <v>3.4609154497484362</v>
      </c>
      <c r="G550" s="46">
        <f>IF(OR($A550="",$B550="",$C550=""),"",C550*'MPTO_working_3-way'!$I549)</f>
        <v>2.7126094065595847</v>
      </c>
      <c r="H550" s="44">
        <f>IF(OR($A550="",$B550="",$C550=""),"",'MPTO_working_3-way'!E549)</f>
        <v>2.9174316956927946</v>
      </c>
      <c r="I550" s="45">
        <f>IF(OR($A550="",$B550="",$C550=""),"",'MPTO_working_3-way'!F549)</f>
        <v>3.4819468806257619</v>
      </c>
      <c r="J550" s="46">
        <f>IF(OR($A550="",$B550="",$C550=""),"",'MPTO_working_3-way'!G549)</f>
        <v>2.7024316354608278</v>
      </c>
      <c r="K550" s="44">
        <f>IF(OR($A550="",$B550="",$C550=""),"",'OddsRatio_working_3-way'!H549)</f>
        <v>2.9194630602845928</v>
      </c>
      <c r="L550" s="45">
        <f>IF(OR($A550="",$B550="",$C550=""),"",'OddsRatio_working_3-way'!I549)</f>
        <v>3.4709110113055814</v>
      </c>
      <c r="M550" s="46">
        <f>IF(OR($A550="",$B550="",$C550=""),"",'OddsRatio_working_3-way'!J549)</f>
        <v>2.70736769450729</v>
      </c>
      <c r="N550" s="47">
        <f t="shared" si="157"/>
        <v>34.241038187426867</v>
      </c>
      <c r="O550" s="48">
        <f t="shared" si="158"/>
        <v>28.894089281282128</v>
      </c>
      <c r="P550" s="48">
        <f t="shared" si="159"/>
        <v>36.864872531290992</v>
      </c>
      <c r="Q550" t="s">
        <v>502</v>
      </c>
      <c r="R550" t="s">
        <v>495</v>
      </c>
      <c r="S550" t="s">
        <v>521</v>
      </c>
      <c r="T550" s="50">
        <v>100</v>
      </c>
      <c r="U550" s="50">
        <f t="shared" si="160"/>
        <v>64.412811387900362</v>
      </c>
      <c r="V550" s="50">
        <f t="shared" si="161"/>
        <v>69.969969969969966</v>
      </c>
      <c r="W550" s="50">
        <f t="shared" si="162"/>
        <v>61.685823754789276</v>
      </c>
      <c r="X550" s="50">
        <f t="shared" si="163"/>
        <v>68.344206275240765</v>
      </c>
      <c r="Y550" s="50">
        <f t="shared" si="164"/>
        <v>73.901364857310384</v>
      </c>
      <c r="Z550" s="50">
        <f t="shared" si="165"/>
        <v>65.617218642129686</v>
      </c>
      <c r="AA550" s="50">
        <f t="shared" si="166"/>
        <v>-3.931394887340403</v>
      </c>
      <c r="AB550" s="50">
        <f t="shared" si="167"/>
        <v>-3.9313948873404172</v>
      </c>
      <c r="AC550" s="50">
        <f t="shared" si="168"/>
        <v>-3.9313948873404101</v>
      </c>
      <c r="AF550">
        <v>2.16</v>
      </c>
      <c r="AG550">
        <v>1.72</v>
      </c>
      <c r="AH550" s="66"/>
      <c r="AJ550" t="s">
        <v>449</v>
      </c>
    </row>
    <row r="551" spans="1:36" ht="15" x14ac:dyDescent="0.25">
      <c r="A551">
        <v>3.06</v>
      </c>
      <c r="B551">
        <v>3.44</v>
      </c>
      <c r="C551">
        <v>2.4700000000000002</v>
      </c>
      <c r="D551" s="43">
        <f t="shared" si="156"/>
        <v>2.2353359634661452E-2</v>
      </c>
      <c r="E551" s="44">
        <f>IF(OR($A551="",$B551="",$C551=""),"",A551*'MPTO_working_3-way'!$I550)</f>
        <v>3.128401280482064</v>
      </c>
      <c r="F551" s="45">
        <f>IF(OR($A551="",$B551="",$C551=""),"",B551*'MPTO_working_3-way'!$I550)</f>
        <v>3.5168955571432354</v>
      </c>
      <c r="G551" s="46">
        <f>IF(OR($A551="",$B551="",$C551=""),"",C551*'MPTO_working_3-way'!$I550)</f>
        <v>2.525212798297614</v>
      </c>
      <c r="H551" s="44">
        <f>IF(OR($A551="",$B551="",$C551=""),"",'MPTO_working_3-way'!E550)</f>
        <v>3.1313971925562627</v>
      </c>
      <c r="I551" s="45">
        <f>IF(OR($A551="",$B551="",$C551=""),"",'MPTO_working_3-way'!F550)</f>
        <v>3.5304930773921348</v>
      </c>
      <c r="J551" s="46">
        <f>IF(OR($A551="",$B551="",$C551=""),"",'MPTO_working_3-way'!G550)</f>
        <v>2.5163108545555577</v>
      </c>
      <c r="K551" s="44">
        <f>IF(OR($A551="",$B551="",$C551=""),"",'OddsRatio_working_3-way'!H550)</f>
        <v>3.130574160618429</v>
      </c>
      <c r="L551" s="45">
        <f>IF(OR($A551="",$B551="",$C551=""),"",'OddsRatio_working_3-way'!I550)</f>
        <v>3.5235926951014407</v>
      </c>
      <c r="M551" s="46">
        <f>IF(OR($A551="",$B551="",$C551=""),"",'OddsRatio_working_3-way'!J550)</f>
        <v>2.5203611728684914</v>
      </c>
      <c r="N551" s="47">
        <f t="shared" si="157"/>
        <v>31.965208754994091</v>
      </c>
      <c r="O551" s="48">
        <f t="shared" si="158"/>
        <v>28.434168252988929</v>
      </c>
      <c r="P551" s="48">
        <f t="shared" si="159"/>
        <v>39.600622992016973</v>
      </c>
      <c r="Q551" t="s">
        <v>327</v>
      </c>
      <c r="R551" t="s">
        <v>330</v>
      </c>
      <c r="S551" t="s">
        <v>521</v>
      </c>
      <c r="T551" s="50">
        <v>100</v>
      </c>
      <c r="U551" s="50">
        <f t="shared" si="160"/>
        <v>67.320261437908499</v>
      </c>
      <c r="V551" s="50">
        <f t="shared" si="161"/>
        <v>70.930232558139537</v>
      </c>
      <c r="W551" s="50">
        <f t="shared" si="162"/>
        <v>59.514170040485837</v>
      </c>
      <c r="X551" s="50">
        <f t="shared" si="163"/>
        <v>69.555597401374641</v>
      </c>
      <c r="Y551" s="50">
        <f t="shared" si="164"/>
        <v>73.165568521605678</v>
      </c>
      <c r="Z551" s="50">
        <f t="shared" si="165"/>
        <v>61.749506003951971</v>
      </c>
      <c r="AA551" s="50">
        <f t="shared" si="166"/>
        <v>-2.2353359634661416</v>
      </c>
      <c r="AB551" s="50">
        <f t="shared" si="167"/>
        <v>-2.2353359634661416</v>
      </c>
      <c r="AC551" s="50">
        <f t="shared" si="168"/>
        <v>-2.2353359634661345</v>
      </c>
      <c r="AF551">
        <v>2.08</v>
      </c>
      <c r="AG551">
        <v>1.84</v>
      </c>
      <c r="AH551" s="66"/>
      <c r="AJ551" t="s">
        <v>450</v>
      </c>
    </row>
    <row r="552" spans="1:36" ht="15" x14ac:dyDescent="0.25">
      <c r="A552">
        <v>1.54</v>
      </c>
      <c r="B552">
        <v>4.1900000000000004</v>
      </c>
      <c r="C552">
        <v>7.36</v>
      </c>
      <c r="D552" s="43">
        <f t="shared" si="156"/>
        <v>2.3883699054914054E-2</v>
      </c>
      <c r="E552" s="44">
        <f>IF(OR($A552="",$B552="",$C552=""),"",A552*'MPTO_working_3-way'!$I551)</f>
        <v>1.5767808965445678</v>
      </c>
      <c r="F552" s="45">
        <f>IF(OR($A552="",$B552="",$C552=""),"",B552*'MPTO_working_3-way'!$I551)</f>
        <v>4.2900726990400901</v>
      </c>
      <c r="G552" s="46">
        <f>IF(OR($A552="",$B552="",$C552=""),"",C552*'MPTO_working_3-way'!$I551)</f>
        <v>7.5357840250441681</v>
      </c>
      <c r="H552" s="44">
        <f>IF(OR($A552="",$B552="",$C552=""),"",'MPTO_working_3-way'!E551)</f>
        <v>1.5591152185177879</v>
      </c>
      <c r="I552" s="45">
        <f>IF(OR($A552="",$B552="",$C552=""),"",'MPTO_working_3-way'!F551)</f>
        <v>4.3345914209087866</v>
      </c>
      <c r="J552" s="46">
        <f>IF(OR($A552="",$B552="",$C552=""),"",'MPTO_working_3-way'!G551)</f>
        <v>7.8180989682792612</v>
      </c>
      <c r="K552" s="44">
        <f>IF(OR($A552="",$B552="",$C552=""),"",'OddsRatio_working_3-way'!H551)</f>
        <v>1.5651715924801168</v>
      </c>
      <c r="L552" s="45">
        <f>IF(OR($A552="",$B552="",$C552=""),"",'OddsRatio_working_3-way'!I551)</f>
        <v>4.338698851873283</v>
      </c>
      <c r="M552" s="46">
        <f>IF(OR($A552="",$B552="",$C552=""),"",'OddsRatio_working_3-way'!J551)</f>
        <v>7.6564654225435982</v>
      </c>
      <c r="N552" s="47">
        <f t="shared" si="157"/>
        <v>63.420352326150528</v>
      </c>
      <c r="O552" s="48">
        <f t="shared" si="158"/>
        <v>23.309628301258194</v>
      </c>
      <c r="P552" s="48">
        <f t="shared" si="159"/>
        <v>13.27001937259128</v>
      </c>
      <c r="Q552" t="s">
        <v>328</v>
      </c>
      <c r="R552" t="s">
        <v>416</v>
      </c>
      <c r="S552" t="s">
        <v>521</v>
      </c>
      <c r="T552" s="50">
        <v>100</v>
      </c>
      <c r="U552" s="50">
        <f t="shared" si="160"/>
        <v>35.064935064935064</v>
      </c>
      <c r="V552" s="50">
        <f t="shared" si="161"/>
        <v>76.133651551312653</v>
      </c>
      <c r="W552" s="50">
        <f t="shared" si="162"/>
        <v>86.41304347826086</v>
      </c>
      <c r="X552" s="50">
        <f t="shared" si="163"/>
        <v>37.45330497042648</v>
      </c>
      <c r="Y552" s="50">
        <f t="shared" si="164"/>
        <v>78.522021456804069</v>
      </c>
      <c r="Z552" s="50">
        <f t="shared" si="165"/>
        <v>88.801413383752276</v>
      </c>
      <c r="AA552" s="50">
        <f t="shared" si="166"/>
        <v>-2.388369905491416</v>
      </c>
      <c r="AB552" s="50">
        <f t="shared" si="167"/>
        <v>-2.388369905491416</v>
      </c>
      <c r="AC552" s="50">
        <f t="shared" si="168"/>
        <v>-2.388369905491416</v>
      </c>
      <c r="AF552">
        <v>1.92</v>
      </c>
      <c r="AG552">
        <v>1.99</v>
      </c>
      <c r="AH552" s="66"/>
      <c r="AJ552" t="s">
        <v>450</v>
      </c>
    </row>
    <row r="553" spans="1:36" ht="15" x14ac:dyDescent="0.25">
      <c r="A553">
        <v>2.37</v>
      </c>
      <c r="B553">
        <v>3.44</v>
      </c>
      <c r="C553">
        <v>3.23</v>
      </c>
      <c r="D553" s="43">
        <f t="shared" si="156"/>
        <v>2.2236125908461135E-2</v>
      </c>
      <c r="E553" s="44">
        <f>IF(OR($A553="",$B553="",$C553=""),"",A553*'MPTO_working_3-way'!$I552)</f>
        <v>2.4226996184030529</v>
      </c>
      <c r="F553" s="45">
        <f>IF(OR($A553="",$B553="",$C553=""),"",B553*'MPTO_working_3-way'!$I552)</f>
        <v>3.516492273125106</v>
      </c>
      <c r="G553" s="46">
        <f>IF(OR($A553="",$B553="",$C553=""),"",C553*'MPTO_working_3-way'!$I552)</f>
        <v>3.3018226866843294</v>
      </c>
      <c r="H553" s="44">
        <f>IF(OR($A553="",$B553="",$C553=""),"",'MPTO_working_3-way'!E552)</f>
        <v>2.4123771178516802</v>
      </c>
      <c r="I553" s="45">
        <f>IF(OR($A553="",$B553="",$C553=""),"",'MPTO_working_3-way'!F552)</f>
        <v>3.5300060626252026</v>
      </c>
      <c r="J553" s="46">
        <f>IF(OR($A553="",$B553="",$C553=""),"",'MPTO_working_3-way'!G552)</f>
        <v>3.3092258299848982</v>
      </c>
      <c r="K553" s="44">
        <f>IF(OR($A553="",$B553="",$C553=""),"",'OddsRatio_working_3-way'!H552)</f>
        <v>2.4169185767062471</v>
      </c>
      <c r="L553" s="45">
        <f>IF(OR($A553="",$B553="",$C553=""),"",'OddsRatio_working_3-way'!I552)</f>
        <v>3.5235630125279145</v>
      </c>
      <c r="M553" s="46">
        <f>IF(OR($A553="",$B553="",$C553=""),"",'OddsRatio_working_3-way'!J552)</f>
        <v>3.3063711139087077</v>
      </c>
      <c r="N553" s="47">
        <f t="shared" si="157"/>
        <v>41.276268523093265</v>
      </c>
      <c r="O553" s="48">
        <f t="shared" si="158"/>
        <v>28.437429185968327</v>
      </c>
      <c r="P553" s="48">
        <f t="shared" si="159"/>
        <v>30.286302290938405</v>
      </c>
      <c r="Q553" t="s">
        <v>405</v>
      </c>
      <c r="R553" t="s">
        <v>410</v>
      </c>
      <c r="S553" t="s">
        <v>521</v>
      </c>
      <c r="T553" s="50">
        <v>100</v>
      </c>
      <c r="U553" s="50">
        <f t="shared" si="160"/>
        <v>57.805907172995774</v>
      </c>
      <c r="V553" s="50">
        <f t="shared" si="161"/>
        <v>70.930232558139537</v>
      </c>
      <c r="W553" s="50">
        <f t="shared" si="162"/>
        <v>69.040247678018574</v>
      </c>
      <c r="X553" s="50">
        <f t="shared" si="163"/>
        <v>60.029519763841897</v>
      </c>
      <c r="Y553" s="50">
        <f t="shared" si="164"/>
        <v>73.153845148985639</v>
      </c>
      <c r="Z553" s="50">
        <f t="shared" si="165"/>
        <v>71.26386026886469</v>
      </c>
      <c r="AA553" s="50">
        <f t="shared" si="166"/>
        <v>-2.2236125908461233</v>
      </c>
      <c r="AB553" s="50">
        <f t="shared" si="167"/>
        <v>-2.223612590846102</v>
      </c>
      <c r="AC553" s="50">
        <f t="shared" si="168"/>
        <v>-2.2236125908461162</v>
      </c>
      <c r="AF553">
        <v>2.33</v>
      </c>
      <c r="AG553">
        <v>1.67</v>
      </c>
      <c r="AH553" s="66"/>
      <c r="AJ553" t="s">
        <v>450</v>
      </c>
    </row>
    <row r="554" spans="1:36" ht="15" x14ac:dyDescent="0.25">
      <c r="A554">
        <v>3.21</v>
      </c>
      <c r="B554">
        <v>3.66</v>
      </c>
      <c r="C554">
        <v>2.29</v>
      </c>
      <c r="D554" s="43">
        <f t="shared" si="156"/>
        <v>2.1431746174049415E-2</v>
      </c>
      <c r="E554" s="44">
        <f>IF(OR($A554="",$B554="",$C554=""),"",A554*'MPTO_working_3-way'!$I553)</f>
        <v>3.2787959052186988</v>
      </c>
      <c r="F554" s="45">
        <f>IF(OR($A554="",$B554="",$C554=""),"",B554*'MPTO_working_3-way'!$I553)</f>
        <v>3.7384401909970211</v>
      </c>
      <c r="G554" s="46">
        <f>IF(OR($A554="",$B554="",$C554=""),"",C554*'MPTO_working_3-way'!$I553)</f>
        <v>2.339078698738573</v>
      </c>
      <c r="H554" s="44">
        <f>IF(OR($A554="",$B554="",$C554=""),"",'MPTO_working_3-way'!E553)</f>
        <v>3.2853392969616806</v>
      </c>
      <c r="I554" s="45">
        <f>IF(OR($A554="",$B554="",$C554=""),"",'MPTO_working_3-way'!F553)</f>
        <v>3.7582663774893148</v>
      </c>
      <c r="J554" s="46">
        <f>IF(OR($A554="",$B554="",$C554=""),"",'MPTO_working_3-way'!G553)</f>
        <v>2.3280864850795204</v>
      </c>
      <c r="K554" s="44">
        <f>IF(OR($A554="",$B554="",$C554=""),"",'OddsRatio_working_3-way'!H553)</f>
        <v>3.283427874951919</v>
      </c>
      <c r="L554" s="45">
        <f>IF(OR($A554="",$B554="",$C554=""),"",'OddsRatio_working_3-way'!I553)</f>
        <v>3.7483792522045714</v>
      </c>
      <c r="M554" s="46">
        <f>IF(OR($A554="",$B554="",$C554=""),"",'OddsRatio_working_3-way'!J553)</f>
        <v>2.3328606147909388</v>
      </c>
      <c r="N554" s="47">
        <f t="shared" si="157"/>
        <v>30.499001124417319</v>
      </c>
      <c r="O554" s="48">
        <f t="shared" si="158"/>
        <v>26.749123936988962</v>
      </c>
      <c r="P554" s="48">
        <f t="shared" si="159"/>
        <v>42.751874938593716</v>
      </c>
      <c r="Q554" t="s">
        <v>408</v>
      </c>
      <c r="R554" t="s">
        <v>248</v>
      </c>
      <c r="S554" t="s">
        <v>521</v>
      </c>
      <c r="T554" s="50">
        <v>100</v>
      </c>
      <c r="U554" s="50">
        <f t="shared" si="160"/>
        <v>68.847352024922117</v>
      </c>
      <c r="V554" s="50">
        <f t="shared" si="161"/>
        <v>72.67759562841529</v>
      </c>
      <c r="W554" s="50">
        <f t="shared" si="162"/>
        <v>56.331877729257641</v>
      </c>
      <c r="X554" s="50">
        <f t="shared" si="163"/>
        <v>70.990526642327055</v>
      </c>
      <c r="Y554" s="50">
        <f t="shared" si="164"/>
        <v>74.820770245820228</v>
      </c>
      <c r="Z554" s="50">
        <f t="shared" si="165"/>
        <v>58.475052346662572</v>
      </c>
      <c r="AA554" s="50">
        <f t="shared" si="166"/>
        <v>-2.143174617404938</v>
      </c>
      <c r="AB554" s="50">
        <f t="shared" si="167"/>
        <v>-2.143174617404938</v>
      </c>
      <c r="AC554" s="50">
        <f t="shared" si="168"/>
        <v>-2.1431746174049309</v>
      </c>
      <c r="AF554">
        <v>2.0099999999999998</v>
      </c>
      <c r="AG554">
        <v>1.9</v>
      </c>
      <c r="AH554" s="66"/>
      <c r="AJ554" t="s">
        <v>450</v>
      </c>
    </row>
    <row r="555" spans="1:36" ht="15" x14ac:dyDescent="0.25">
      <c r="A555">
        <v>2.35</v>
      </c>
      <c r="B555">
        <v>3.22</v>
      </c>
      <c r="C555">
        <v>3.5</v>
      </c>
      <c r="D555" s="43">
        <f t="shared" si="156"/>
        <v>2.1805206819082823E-2</v>
      </c>
      <c r="E555" s="44">
        <f>IF(OR($A555="",$B555="",$C555=""),"",A555*'MPTO_working_3-way'!$I554)</f>
        <v>2.4012422360248449</v>
      </c>
      <c r="F555" s="45">
        <f>IF(OR($A555="",$B555="",$C555=""),"",B555*'MPTO_working_3-way'!$I554)</f>
        <v>3.2902127659574467</v>
      </c>
      <c r="G555" s="46">
        <f>IF(OR($A555="",$B555="",$C555=""),"",C555*'MPTO_working_3-way'!$I554)</f>
        <v>3.5763182238667897</v>
      </c>
      <c r="H555" s="44">
        <f>IF(OR($A555="",$B555="",$C555=""),"",'MPTO_working_3-way'!E554)</f>
        <v>2.390837282780411</v>
      </c>
      <c r="I555" s="45">
        <f>IF(OR($A555="",$B555="",$C555=""),"",'MPTO_working_3-way'!F554)</f>
        <v>3.2971677559912851</v>
      </c>
      <c r="J555" s="46">
        <f>IF(OR($A555="",$B555="",$C555=""),"",'MPTO_working_3-way'!G554)</f>
        <v>3.5913621262458468</v>
      </c>
      <c r="K555" s="44">
        <f>IF(OR($A555="",$B555="",$C555=""),"",'OddsRatio_working_3-way'!H554)</f>
        <v>2.3954011971146452</v>
      </c>
      <c r="L555" s="45">
        <f>IF(OR($A555="",$B555="",$C555=""),"",'OddsRatio_working_3-way'!I554)</f>
        <v>3.2946597463663054</v>
      </c>
      <c r="M555" s="46">
        <f>IF(OR($A555="",$B555="",$C555=""),"",'OddsRatio_working_3-way'!J554)</f>
        <v>3.584076290953047</v>
      </c>
      <c r="N555" s="47">
        <f t="shared" si="157"/>
        <v>41.645111226073453</v>
      </c>
      <c r="O555" s="48">
        <f t="shared" si="158"/>
        <v>30.393171236420073</v>
      </c>
      <c r="P555" s="48">
        <f t="shared" si="159"/>
        <v>27.96171753750647</v>
      </c>
      <c r="Q555" t="s">
        <v>413</v>
      </c>
      <c r="R555" t="s">
        <v>407</v>
      </c>
      <c r="S555" t="s">
        <v>521</v>
      </c>
      <c r="T555" s="50">
        <v>100</v>
      </c>
      <c r="U555" s="50">
        <f t="shared" si="160"/>
        <v>57.446808510638299</v>
      </c>
      <c r="V555" s="50">
        <f t="shared" si="161"/>
        <v>68.944099378881987</v>
      </c>
      <c r="W555" s="50">
        <f t="shared" si="162"/>
        <v>71.428571428571431</v>
      </c>
      <c r="X555" s="50">
        <f t="shared" si="163"/>
        <v>59.627329192546583</v>
      </c>
      <c r="Y555" s="50">
        <f t="shared" si="164"/>
        <v>71.124620060790278</v>
      </c>
      <c r="Z555" s="50">
        <f t="shared" si="165"/>
        <v>73.609092110479708</v>
      </c>
      <c r="AA555" s="50">
        <f t="shared" si="166"/>
        <v>-2.1805206819082841</v>
      </c>
      <c r="AB555" s="50">
        <f t="shared" si="167"/>
        <v>-2.1805206819082912</v>
      </c>
      <c r="AC555" s="50">
        <f t="shared" si="168"/>
        <v>-2.180520681908277</v>
      </c>
      <c r="AF555">
        <v>2.29</v>
      </c>
      <c r="AG555">
        <v>1.68</v>
      </c>
      <c r="AH555" s="66"/>
      <c r="AJ555" t="s">
        <v>450</v>
      </c>
    </row>
    <row r="556" spans="1:36" ht="15" x14ac:dyDescent="0.25">
      <c r="A556">
        <v>4.4800000000000004</v>
      </c>
      <c r="B556">
        <v>3.46</v>
      </c>
      <c r="C556">
        <v>1.95</v>
      </c>
      <c r="D556" s="43">
        <f t="shared" si="156"/>
        <v>2.5052139575261201E-2</v>
      </c>
      <c r="E556" s="44">
        <f>IF(OR($A556="",$B556="",$C556=""),"",A556*'MPTO_working_3-way'!$I555)</f>
        <v>4.592233585297171</v>
      </c>
      <c r="F556" s="45">
        <f>IF(OR($A556="",$B556="",$C556=""),"",B556*'MPTO_working_3-way'!$I555)</f>
        <v>3.5466804029304035</v>
      </c>
      <c r="G556" s="46">
        <f>IF(OR($A556="",$B556="",$C556=""),"",C556*'MPTO_working_3-way'!$I555)</f>
        <v>1.9988516721717593</v>
      </c>
      <c r="H556" s="44">
        <f>IF(OR($A556="",$B556="",$C556=""),"",'MPTO_working_3-way'!E555)</f>
        <v>4.6541160433099176</v>
      </c>
      <c r="I556" s="45">
        <f>IF(OR($A556="",$B556="",$C556=""),"",'MPTO_working_3-way'!F555)</f>
        <v>3.5629458609487501</v>
      </c>
      <c r="J556" s="46">
        <f>IF(OR($A556="",$B556="",$C556=""),"",'MPTO_working_3-way'!G555)</f>
        <v>1.9822792181730264</v>
      </c>
      <c r="K556" s="44">
        <f>IF(OR($A556="",$B556="",$C556=""),"",'OddsRatio_working_3-way'!H555)</f>
        <v>4.6222930478647593</v>
      </c>
      <c r="L556" s="45">
        <f>IF(OR($A556="",$B556="",$C556=""),"",'OddsRatio_working_3-way'!I555)</f>
        <v>3.5605864648699157</v>
      </c>
      <c r="M556" s="46">
        <f>IF(OR($A556="",$B556="",$C556=""),"",'OddsRatio_working_3-way'!J555)</f>
        <v>1.9888443665148041</v>
      </c>
      <c r="N556" s="47">
        <f t="shared" si="157"/>
        <v>21.775895790703519</v>
      </c>
      <c r="O556" s="48">
        <f t="shared" si="158"/>
        <v>28.195379520910922</v>
      </c>
      <c r="P556" s="48">
        <f t="shared" si="159"/>
        <v>50.02872468838553</v>
      </c>
      <c r="Q556" t="s">
        <v>411</v>
      </c>
      <c r="R556" t="s">
        <v>415</v>
      </c>
      <c r="S556" t="s">
        <v>521</v>
      </c>
      <c r="T556" s="50">
        <v>100</v>
      </c>
      <c r="U556" s="50">
        <f t="shared" si="160"/>
        <v>77.678571428571431</v>
      </c>
      <c r="V556" s="50">
        <f t="shared" si="161"/>
        <v>71.098265895953759</v>
      </c>
      <c r="W556" s="50">
        <f t="shared" si="162"/>
        <v>48.717948717948723</v>
      </c>
      <c r="X556" s="50">
        <f t="shared" si="163"/>
        <v>80.18378538609754</v>
      </c>
      <c r="Y556" s="50">
        <f t="shared" si="164"/>
        <v>73.603479853479854</v>
      </c>
      <c r="Z556" s="50">
        <f t="shared" si="165"/>
        <v>51.223162675474818</v>
      </c>
      <c r="AA556" s="50">
        <f t="shared" si="166"/>
        <v>-2.5052139575261094</v>
      </c>
      <c r="AB556" s="50">
        <f t="shared" si="167"/>
        <v>-2.5052139575260952</v>
      </c>
      <c r="AC556" s="50">
        <f t="shared" si="168"/>
        <v>-2.5052139575260952</v>
      </c>
      <c r="AF556">
        <v>2.2799999999999998</v>
      </c>
      <c r="AG556">
        <v>1.69</v>
      </c>
      <c r="AH556" s="66"/>
      <c r="AJ556" t="s">
        <v>450</v>
      </c>
    </row>
    <row r="557" spans="1:36" ht="15" x14ac:dyDescent="0.25">
      <c r="A557">
        <v>1.63</v>
      </c>
      <c r="B557">
        <v>4.43</v>
      </c>
      <c r="C557">
        <v>5.41</v>
      </c>
      <c r="D557" s="43">
        <f t="shared" si="156"/>
        <v>2.4073450375833083E-2</v>
      </c>
      <c r="E557" s="44">
        <f>IF(OR($A557="",$B557="",$C557=""),"",A557*'MPTO_working_3-way'!$I556)</f>
        <v>1.6692397241126078</v>
      </c>
      <c r="F557" s="45">
        <f>IF(OR($A557="",$B557="",$C557=""),"",B557*'MPTO_working_3-way'!$I556)</f>
        <v>4.53664538516494</v>
      </c>
      <c r="G557" s="46">
        <f>IF(OR($A557="",$B557="",$C557=""),"",C557*'MPTO_working_3-way'!$I556)</f>
        <v>5.5402373665332574</v>
      </c>
      <c r="H557" s="44">
        <f>IF(OR($A557="",$B557="",$C557=""),"",'MPTO_working_3-way'!E556)</f>
        <v>1.6516028129073639</v>
      </c>
      <c r="I557" s="45">
        <f>IF(OR($A557="",$B557="",$C557=""),"",'MPTO_working_3-way'!F556)</f>
        <v>4.5932841871018351</v>
      </c>
      <c r="J557" s="46">
        <f>IF(OR($A557="",$B557="",$C557=""),"",'MPTO_working_3-way'!G556)</f>
        <v>5.6555200108636736</v>
      </c>
      <c r="K557" s="44">
        <f>IF(OR($A557="",$B557="",$C557=""),"",'OddsRatio_working_3-way'!H556)</f>
        <v>1.6576935763758027</v>
      </c>
      <c r="L557" s="45">
        <f>IF(OR($A557="",$B557="",$C557=""),"",'OddsRatio_working_3-way'!I556)</f>
        <v>4.5807761380460361</v>
      </c>
      <c r="M557" s="46">
        <f>IF(OR($A557="",$B557="",$C557=""),"",'OddsRatio_working_3-way'!J556)</f>
        <v>5.6038550346306186</v>
      </c>
      <c r="N557" s="47">
        <f t="shared" si="157"/>
        <v>59.907512717001424</v>
      </c>
      <c r="O557" s="48">
        <f t="shared" si="158"/>
        <v>22.042719126120165</v>
      </c>
      <c r="P557" s="48">
        <f t="shared" si="159"/>
        <v>18.049768156878429</v>
      </c>
      <c r="Q557" t="s">
        <v>412</v>
      </c>
      <c r="R557" t="s">
        <v>418</v>
      </c>
      <c r="S557" t="s">
        <v>521</v>
      </c>
      <c r="T557" s="50">
        <v>100</v>
      </c>
      <c r="U557" s="50">
        <f t="shared" si="160"/>
        <v>38.650306748466257</v>
      </c>
      <c r="V557" s="50">
        <f t="shared" si="161"/>
        <v>77.426636568848764</v>
      </c>
      <c r="W557" s="50">
        <f t="shared" si="162"/>
        <v>81.515711645101661</v>
      </c>
      <c r="X557" s="50">
        <f t="shared" si="163"/>
        <v>41.057651786049583</v>
      </c>
      <c r="Y557" s="50">
        <f t="shared" si="164"/>
        <v>79.833981606432076</v>
      </c>
      <c r="Z557" s="50">
        <f t="shared" si="165"/>
        <v>83.923056682684987</v>
      </c>
      <c r="AA557" s="50">
        <f t="shared" si="166"/>
        <v>-2.4073450375833261</v>
      </c>
      <c r="AB557" s="50">
        <f t="shared" si="167"/>
        <v>-2.4073450375833119</v>
      </c>
      <c r="AC557" s="50">
        <f t="shared" si="168"/>
        <v>-2.4073450375833261</v>
      </c>
      <c r="AF557">
        <v>1.43</v>
      </c>
      <c r="AG557">
        <v>2.98</v>
      </c>
      <c r="AH557" s="66"/>
      <c r="AJ557" t="s">
        <v>450</v>
      </c>
    </row>
    <row r="558" spans="1:36" s="50" customFormat="1" ht="15" x14ac:dyDescent="0.25">
      <c r="A558">
        <v>1.1599999999999999</v>
      </c>
      <c r="B558">
        <v>7.27</v>
      </c>
      <c r="C558">
        <v>17.649999999999999</v>
      </c>
      <c r="D558" s="43">
        <f t="shared" si="156"/>
        <v>5.6277771156466816E-2</v>
      </c>
      <c r="E558" s="44">
        <f>IF(OR($A558="",$B558="",$C558=""),"",A558*'MPTO_working_3-way'!$I557)</f>
        <v>1.2252822145415014</v>
      </c>
      <c r="F558" s="45">
        <f>IF(OR($A558="",$B558="",$C558=""),"",B558*'MPTO_working_3-way'!$I557)</f>
        <v>7.6791393963075132</v>
      </c>
      <c r="G558" s="46">
        <f>IF(OR($A558="",$B558="",$C558=""),"",C558*'MPTO_working_3-way'!$I557)</f>
        <v>18.643302660911637</v>
      </c>
      <c r="H558" s="44">
        <f>IF(OR($A558="",$B558="",$C558=""),"",'MPTO_working_3-way'!E557)</f>
        <v>1.1858039697184408</v>
      </c>
      <c r="I558" s="45">
        <f>IF(OR($A558="",$B558="",$C558=""),"",'MPTO_working_3-way'!F557)</f>
        <v>8.4180522753391109</v>
      </c>
      <c r="J558" s="46">
        <f>IF(OR($A558="",$B558="",$C558=""),"",'MPTO_working_3-way'!G557)</f>
        <v>26.386639862718454</v>
      </c>
      <c r="K558" s="44">
        <f>IF(OR($A558="",$B558="",$C558=""),"",'OddsRatio_working_3-way'!H557)</f>
        <v>1.1946603475203688</v>
      </c>
      <c r="L558" s="45">
        <f>IF(OR($A558="",$B558="",$C558=""),"",'OddsRatio_working_3-way'!I557)</f>
        <v>8.6282523684544596</v>
      </c>
      <c r="M558" s="46">
        <f>IF(OR($A558="",$B558="",$C558=""),"",'OddsRatio_working_3-way'!J557)</f>
        <v>21.256842413838399</v>
      </c>
      <c r="N558" s="47">
        <f t="shared" si="157"/>
        <v>81.613850926106707</v>
      </c>
      <c r="O558" s="48">
        <f t="shared" si="158"/>
        <v>13.022292582432431</v>
      </c>
      <c r="P558" s="48">
        <f t="shared" si="159"/>
        <v>5.3638564914608384</v>
      </c>
      <c r="Q558" t="s">
        <v>90</v>
      </c>
      <c r="R558" t="s">
        <v>354</v>
      </c>
      <c r="S558" t="s">
        <v>521</v>
      </c>
      <c r="T558" s="50">
        <v>100</v>
      </c>
      <c r="U558" s="50">
        <f t="shared" si="160"/>
        <v>13.793103448275851</v>
      </c>
      <c r="V558" s="50">
        <f t="shared" si="161"/>
        <v>86.2448418156809</v>
      </c>
      <c r="W558" s="50">
        <f t="shared" si="162"/>
        <v>94.334277620396605</v>
      </c>
      <c r="X558" s="50">
        <f t="shared" si="163"/>
        <v>19.42088056392252</v>
      </c>
      <c r="Y558" s="50">
        <f t="shared" si="164"/>
        <v>91.872618931327537</v>
      </c>
      <c r="Z558" s="50">
        <f t="shared" si="165"/>
        <v>99.962054736043271</v>
      </c>
      <c r="AA558" s="50">
        <f t="shared" si="166"/>
        <v>-5.6277771156466692</v>
      </c>
      <c r="AB558" s="50">
        <f t="shared" si="167"/>
        <v>-5.6277771156466372</v>
      </c>
      <c r="AC558" s="50">
        <f t="shared" si="168"/>
        <v>-5.6277771156466656</v>
      </c>
      <c r="AD558" s="51"/>
      <c r="AE558" s="51"/>
      <c r="AF558">
        <v>1.74</v>
      </c>
      <c r="AG558">
        <v>2.08</v>
      </c>
      <c r="AH558" s="66"/>
      <c r="AI558" s="51"/>
      <c r="AJ558" t="s">
        <v>457</v>
      </c>
    </row>
    <row r="559" spans="1:36" ht="15" x14ac:dyDescent="0.25">
      <c r="A559">
        <v>2.39</v>
      </c>
      <c r="B559">
        <v>2.87</v>
      </c>
      <c r="C559">
        <v>3.52</v>
      </c>
      <c r="D559" s="43">
        <f t="shared" si="156"/>
        <v>5.0933006681042281E-2</v>
      </c>
      <c r="E559" s="44">
        <f>IF(OR($A559="",$B559="",$C559=""),"",A559*'MPTO_working_3-way'!$I558)</f>
        <v>2.5117298859676911</v>
      </c>
      <c r="F559" s="45">
        <f>IF(OR($A559="",$B559="",$C559=""),"",B559*'MPTO_working_3-way'!$I558)</f>
        <v>3.0161777291745913</v>
      </c>
      <c r="G559" s="46">
        <f>IF(OR($A559="",$B559="",$C559=""),"",C559*'MPTO_working_3-way'!$I558)</f>
        <v>3.699284183517269</v>
      </c>
      <c r="H559" s="44">
        <f>IF(OR($A559="",$B559="",$C559=""),"",'MPTO_working_3-way'!E558)</f>
        <v>2.4910796123839805</v>
      </c>
      <c r="I559" s="45">
        <f>IF(OR($A559="",$B559="",$C559=""),"",'MPTO_working_3-way'!F558)</f>
        <v>3.0170063805374032</v>
      </c>
      <c r="J559" s="46">
        <f>IF(OR($A559="",$B559="",$C559=""),"",'MPTO_working_3-way'!G558)</f>
        <v>3.7437305588507344</v>
      </c>
      <c r="K559" s="44">
        <f>IF(OR($A559="",$B559="",$C559=""),"",'OddsRatio_working_3-way'!H558)</f>
        <v>2.5004687938406844</v>
      </c>
      <c r="L559" s="45">
        <f>IF(OR($A559="",$B559="",$C559=""),"",'OddsRatio_working_3-way'!I558)</f>
        <v>3.0186162909943026</v>
      </c>
      <c r="M559" s="46">
        <f>IF(OR($A559="",$B559="",$C559=""),"",'OddsRatio_working_3-way'!J558)</f>
        <v>3.7202743600564929</v>
      </c>
      <c r="N559" s="47">
        <f t="shared" si="157"/>
        <v>39.813198289621468</v>
      </c>
      <c r="O559" s="48">
        <f t="shared" si="158"/>
        <v>33.154544917141223</v>
      </c>
      <c r="P559" s="48">
        <f t="shared" si="159"/>
        <v>27.032256793237302</v>
      </c>
      <c r="Q559" t="s">
        <v>352</v>
      </c>
      <c r="R559" t="s">
        <v>422</v>
      </c>
      <c r="S559" t="s">
        <v>521</v>
      </c>
      <c r="T559" s="50">
        <v>100</v>
      </c>
      <c r="U559" s="50">
        <f t="shared" si="160"/>
        <v>58.15899581589958</v>
      </c>
      <c r="V559" s="50">
        <f t="shared" si="161"/>
        <v>65.156794425087099</v>
      </c>
      <c r="W559" s="50">
        <f t="shared" si="162"/>
        <v>71.590909090909093</v>
      </c>
      <c r="X559" s="50">
        <f t="shared" si="163"/>
        <v>63.2522964840038</v>
      </c>
      <c r="Y559" s="50">
        <f t="shared" si="164"/>
        <v>70.250095093191334</v>
      </c>
      <c r="Z559" s="50">
        <f t="shared" si="165"/>
        <v>76.684209759013314</v>
      </c>
      <c r="AA559" s="50">
        <f t="shared" si="166"/>
        <v>-5.0933006681042201</v>
      </c>
      <c r="AB559" s="50">
        <f t="shared" si="167"/>
        <v>-5.0933006681042343</v>
      </c>
      <c r="AC559" s="50">
        <f t="shared" si="168"/>
        <v>-5.0933006681042201</v>
      </c>
      <c r="AF559">
        <v>2.38</v>
      </c>
      <c r="AG559">
        <v>1.58</v>
      </c>
      <c r="AH559" s="66"/>
      <c r="AJ559" t="s">
        <v>457</v>
      </c>
    </row>
    <row r="560" spans="1:36" ht="15" x14ac:dyDescent="0.25">
      <c r="A560">
        <v>2.41</v>
      </c>
      <c r="B560">
        <v>2.81</v>
      </c>
      <c r="C560">
        <v>3.59</v>
      </c>
      <c r="D560" s="43">
        <f t="shared" si="156"/>
        <v>4.9361177490522268E-2</v>
      </c>
      <c r="E560" s="44">
        <f>IF(OR($A560="",$B560="",$C560=""),"",A560*'MPTO_working_3-way'!$I559)</f>
        <v>2.5289604377521586</v>
      </c>
      <c r="F560" s="45">
        <f>IF(OR($A560="",$B560="",$C560=""),"",B560*'MPTO_working_3-way'!$I559)</f>
        <v>2.9487049087483674</v>
      </c>
      <c r="G560" s="46">
        <f>IF(OR($A560="",$B560="",$C560=""),"",C560*'MPTO_working_3-way'!$I559)</f>
        <v>3.767206627190975</v>
      </c>
      <c r="H560" s="44">
        <f>IF(OR($A560="",$B560="",$C560=""),"",'MPTO_working_3-way'!E559)</f>
        <v>2.5095108358591984</v>
      </c>
      <c r="I560" s="45">
        <f>IF(OR($A560="",$B560="",$C560=""),"",'MPTO_working_3-way'!F559)</f>
        <v>2.9462183141384473</v>
      </c>
      <c r="J560" s="46">
        <f>IF(OR($A560="",$B560="",$C560=""),"",'MPTO_working_3-way'!G559)</f>
        <v>3.815369592313635</v>
      </c>
      <c r="K560" s="44">
        <f>IF(OR($A560="",$B560="",$C560=""),"",'OddsRatio_working_3-way'!H559)</f>
        <v>2.5185656079355763</v>
      </c>
      <c r="L560" s="45">
        <f>IF(OR($A560="",$B560="",$C560=""),"",'OddsRatio_working_3-way'!I559)</f>
        <v>2.9493643619598533</v>
      </c>
      <c r="M560" s="46">
        <f>IF(OR($A560="",$B560="",$C560=""),"",'OddsRatio_working_3-way'!J559)</f>
        <v>3.7894219323071936</v>
      </c>
      <c r="N560" s="47">
        <f t="shared" si="157"/>
        <v>39.541939251878532</v>
      </c>
      <c r="O560" s="48">
        <f t="shared" si="158"/>
        <v>33.913193450899385</v>
      </c>
      <c r="P560" s="48">
        <f t="shared" si="159"/>
        <v>26.54486729722208</v>
      </c>
      <c r="Q560" t="s">
        <v>419</v>
      </c>
      <c r="R560" t="s">
        <v>93</v>
      </c>
      <c r="S560" t="s">
        <v>521</v>
      </c>
      <c r="T560" s="50">
        <v>100</v>
      </c>
      <c r="U560" s="50">
        <f t="shared" si="160"/>
        <v>58.50622406639004</v>
      </c>
      <c r="V560" s="50">
        <f t="shared" si="161"/>
        <v>64.412811387900362</v>
      </c>
      <c r="W560" s="50">
        <f t="shared" si="162"/>
        <v>72.14484679665739</v>
      </c>
      <c r="X560" s="50">
        <f t="shared" si="163"/>
        <v>63.442341815442262</v>
      </c>
      <c r="Y560" s="50">
        <f t="shared" si="164"/>
        <v>69.348929136952577</v>
      </c>
      <c r="Z560" s="50">
        <f t="shared" si="165"/>
        <v>77.080964545709605</v>
      </c>
      <c r="AA560" s="50">
        <f t="shared" si="166"/>
        <v>-4.9361177490522223</v>
      </c>
      <c r="AB560" s="50">
        <f t="shared" si="167"/>
        <v>-4.9361177490522152</v>
      </c>
      <c r="AC560" s="50">
        <f t="shared" si="168"/>
        <v>-4.9361177490522152</v>
      </c>
      <c r="AF560">
        <v>2.2799999999999998</v>
      </c>
      <c r="AG560">
        <v>1.63</v>
      </c>
      <c r="AH560" s="66"/>
      <c r="AJ560" t="s">
        <v>457</v>
      </c>
    </row>
    <row r="561" spans="1:36" ht="15" x14ac:dyDescent="0.25">
      <c r="A561">
        <v>1.52</v>
      </c>
      <c r="B561">
        <v>3.92</v>
      </c>
      <c r="C561">
        <v>6.99</v>
      </c>
      <c r="D561" s="43">
        <f t="shared" si="156"/>
        <v>5.6058294110506113E-2</v>
      </c>
      <c r="E561" s="44">
        <f>IF(OR($A561="",$B561="",$C561=""),"",A561*'MPTO_working_3-way'!$I560)</f>
        <v>1.6052086070479694</v>
      </c>
      <c r="F561" s="45">
        <f>IF(OR($A561="",$B561="",$C561=""),"",B561*'MPTO_working_3-way'!$I560)</f>
        <v>4.1397485129131839</v>
      </c>
      <c r="G561" s="46">
        <f>IF(OR($A561="",$B561="",$C561=""),"",C561*'MPTO_working_3-way'!$I560)</f>
        <v>7.3818474758324379</v>
      </c>
      <c r="H561" s="44">
        <f>IF(OR($A561="",$B561="",$C561=""),"",'MPTO_working_3-way'!E560)</f>
        <v>1.564434426088291</v>
      </c>
      <c r="I561" s="45">
        <f>IF(OR($A561="",$B561="",$C561=""),"",'MPTO_working_3-way'!F560)</f>
        <v>4.2298331840197241</v>
      </c>
      <c r="J561" s="46">
        <f>IF(OR($A561="",$B561="",$C561=""),"",'MPTO_working_3-way'!G560)</f>
        <v>8.0401739567332022</v>
      </c>
      <c r="K561" s="44">
        <f>IF(OR($A561="",$B561="",$C561=""),"",'OddsRatio_working_3-way'!H560)</f>
        <v>1.5778096529768191</v>
      </c>
      <c r="L561" s="45">
        <f>IF(OR($A561="",$B561="",$C561=""),"",'OddsRatio_working_3-way'!I560)</f>
        <v>4.2446234359467514</v>
      </c>
      <c r="M561" s="46">
        <f>IF(OR($A561="",$B561="",$C561=""),"",'OddsRatio_working_3-way'!J560)</f>
        <v>7.6559227333291249</v>
      </c>
      <c r="N561" s="47">
        <f t="shared" si="157"/>
        <v>62.297198981447799</v>
      </c>
      <c r="O561" s="48">
        <f t="shared" si="158"/>
        <v>24.156056747908334</v>
      </c>
      <c r="P561" s="48">
        <f t="shared" si="159"/>
        <v>13.54674427064387</v>
      </c>
      <c r="Q561" t="s">
        <v>89</v>
      </c>
      <c r="R561" t="s">
        <v>88</v>
      </c>
      <c r="S561" t="s">
        <v>521</v>
      </c>
      <c r="T561" s="50">
        <v>100</v>
      </c>
      <c r="U561" s="50">
        <f t="shared" si="160"/>
        <v>34.21052631578948</v>
      </c>
      <c r="V561" s="50">
        <f t="shared" si="161"/>
        <v>74.489795918367349</v>
      </c>
      <c r="W561" s="50">
        <f t="shared" si="162"/>
        <v>85.69384835479255</v>
      </c>
      <c r="X561" s="50">
        <f t="shared" si="163"/>
        <v>39.816355726840094</v>
      </c>
      <c r="Y561" s="50">
        <f t="shared" si="164"/>
        <v>80.09562532941797</v>
      </c>
      <c r="Z561" s="50">
        <f t="shared" si="165"/>
        <v>91.299677765843185</v>
      </c>
      <c r="AA561" s="50">
        <f t="shared" si="166"/>
        <v>-5.6058294110506139</v>
      </c>
      <c r="AB561" s="50">
        <f t="shared" si="167"/>
        <v>-5.605829411050621</v>
      </c>
      <c r="AC561" s="50">
        <f t="shared" si="168"/>
        <v>-5.6058294110506353</v>
      </c>
      <c r="AF561">
        <v>1.89</v>
      </c>
      <c r="AG561">
        <v>1.93</v>
      </c>
      <c r="AH561" s="66"/>
      <c r="AJ561" t="s">
        <v>457</v>
      </c>
    </row>
    <row r="562" spans="1:36" ht="15" x14ac:dyDescent="0.25">
      <c r="A562">
        <v>3.86</v>
      </c>
      <c r="B562">
        <v>3.4</v>
      </c>
      <c r="C562">
        <v>2.13</v>
      </c>
      <c r="D562" s="43">
        <f t="shared" si="156"/>
        <v>2.2668572646894258E-2</v>
      </c>
      <c r="E562" s="44">
        <f>IF(OR($A562="",$B562="",$C562=""),"",A562*'MPTO_working_3-way'!$I561)</f>
        <v>3.9475006904170118</v>
      </c>
      <c r="F562" s="45">
        <f>IF(OR($A562="",$B562="",$C562=""),"",B562*'MPTO_working_3-way'!$I561)</f>
        <v>3.4770731469994405</v>
      </c>
      <c r="G562" s="46">
        <f>IF(OR($A562="",$B562="",$C562=""),"",C562*'MPTO_working_3-way'!$I561)</f>
        <v>2.1782840597378845</v>
      </c>
      <c r="H562" s="44">
        <f>IF(OR($A562="",$B562="",$C562=""),"",'MPTO_working_3-way'!E561)</f>
        <v>3.9759666077510678</v>
      </c>
      <c r="I562" s="45">
        <f>IF(OR($A562="",$B562="",$C562=""),"",'MPTO_working_3-way'!F561)</f>
        <v>3.4896528421602779</v>
      </c>
      <c r="J562" s="46">
        <f>IF(OR($A562="",$B562="",$C562=""),"",'MPTO_working_3-way'!G561)</f>
        <v>2.1648424609017631</v>
      </c>
      <c r="K562" s="44">
        <f>IF(OR($A562="",$B562="",$C562=""),"",'OddsRatio_working_3-way'!H561)</f>
        <v>3.9622701931931306</v>
      </c>
      <c r="L562" s="45">
        <f>IF(OR($A562="",$B562="",$C562=""),"",'OddsRatio_working_3-way'!I561)</f>
        <v>3.4858211411410887</v>
      </c>
      <c r="M562" s="46">
        <f>IF(OR($A562="",$B562="",$C562=""),"",'OddsRatio_working_3-way'!J561)</f>
        <v>2.1704074539539295</v>
      </c>
      <c r="N562" s="47">
        <f t="shared" si="157"/>
        <v>25.332484486389301</v>
      </c>
      <c r="O562" s="48">
        <f t="shared" si="158"/>
        <v>28.759820622783145</v>
      </c>
      <c r="P562" s="48">
        <f t="shared" si="159"/>
        <v>45.907694890827564</v>
      </c>
      <c r="Q562" t="s">
        <v>103</v>
      </c>
      <c r="R562" t="s">
        <v>141</v>
      </c>
      <c r="S562" t="s">
        <v>521</v>
      </c>
      <c r="T562" s="50">
        <v>100</v>
      </c>
      <c r="U562" s="50">
        <f t="shared" si="160"/>
        <v>74.093264248704671</v>
      </c>
      <c r="V562" s="50">
        <f t="shared" si="161"/>
        <v>70.588235294117652</v>
      </c>
      <c r="W562" s="50">
        <f t="shared" si="162"/>
        <v>53.051643192488264</v>
      </c>
      <c r="X562" s="50">
        <f t="shared" si="163"/>
        <v>76.360121513394091</v>
      </c>
      <c r="Y562" s="50">
        <f t="shared" si="164"/>
        <v>72.855092558807073</v>
      </c>
      <c r="Z562" s="50">
        <f t="shared" si="165"/>
        <v>55.318500457177699</v>
      </c>
      <c r="AA562" s="50">
        <f t="shared" si="166"/>
        <v>-2.2668572646894205</v>
      </c>
      <c r="AB562" s="50">
        <f t="shared" si="167"/>
        <v>-2.2668572646894205</v>
      </c>
      <c r="AC562" s="50">
        <f t="shared" si="168"/>
        <v>-2.2668572646894347</v>
      </c>
      <c r="AF562">
        <v>2.2400000000000002</v>
      </c>
      <c r="AG562">
        <v>1.72</v>
      </c>
      <c r="AH562" s="66"/>
      <c r="AJ562" t="s">
        <v>451</v>
      </c>
    </row>
    <row r="563" spans="1:36" ht="15" x14ac:dyDescent="0.25">
      <c r="A563">
        <v>3.75</v>
      </c>
      <c r="B563">
        <v>3.71</v>
      </c>
      <c r="C563">
        <v>2.06</v>
      </c>
      <c r="D563" s="43">
        <f t="shared" si="156"/>
        <v>2.1645338846291384E-2</v>
      </c>
      <c r="E563" s="44">
        <f>IF(OR($A563="",$B563="",$C563=""),"",A563*'MPTO_working_3-way'!$I562)</f>
        <v>3.8311700206735928</v>
      </c>
      <c r="F563" s="45">
        <f>IF(OR($A563="",$B563="",$C563=""),"",B563*'MPTO_working_3-way'!$I562)</f>
        <v>3.7903042071197408</v>
      </c>
      <c r="G563" s="46">
        <f>IF(OR($A563="",$B563="",$C563=""),"",C563*'MPTO_working_3-way'!$I562)</f>
        <v>2.1045893980233603</v>
      </c>
      <c r="H563" s="44">
        <f>IF(OR($A563="",$B563="",$C563=""),"",'MPTO_working_3-way'!E562)</f>
        <v>3.8542841068790921</v>
      </c>
      <c r="I563" s="45">
        <f>IF(OR($A563="",$B563="",$C563=""),"",'MPTO_working_3-way'!F562)</f>
        <v>3.8120409760293326</v>
      </c>
      <c r="J563" s="46">
        <f>IF(OR($A563="",$B563="",$C563=""),"",'MPTO_working_3-way'!G562)</f>
        <v>2.0910799994649434</v>
      </c>
      <c r="K563" s="44">
        <f>IF(OR($A563="",$B563="",$C563=""),"",'OddsRatio_working_3-way'!H562)</f>
        <v>3.8447500850828367</v>
      </c>
      <c r="L563" s="45">
        <f>IF(OR($A563="",$B563="",$C563=""),"",'OddsRatio_working_3-way'!I562)</f>
        <v>3.8033719020270862</v>
      </c>
      <c r="M563" s="46">
        <f>IF(OR($A563="",$B563="",$C563=""),"",'OddsRatio_working_3-way'!J562)</f>
        <v>2.0965218509773846</v>
      </c>
      <c r="N563" s="47">
        <f t="shared" si="157"/>
        <v>26.101686811178926</v>
      </c>
      <c r="O563" s="48">
        <f t="shared" si="158"/>
        <v>26.383106615073039</v>
      </c>
      <c r="P563" s="48">
        <f t="shared" si="159"/>
        <v>47.515206573748046</v>
      </c>
      <c r="Q563" t="s">
        <v>52</v>
      </c>
      <c r="R563" t="s">
        <v>143</v>
      </c>
      <c r="S563" t="s">
        <v>521</v>
      </c>
      <c r="T563" s="50">
        <v>100</v>
      </c>
      <c r="U563" s="50">
        <f t="shared" si="160"/>
        <v>73.333333333333329</v>
      </c>
      <c r="V563" s="50">
        <f t="shared" si="161"/>
        <v>73.045822102425873</v>
      </c>
      <c r="W563" s="50">
        <f t="shared" si="162"/>
        <v>51.456310679611654</v>
      </c>
      <c r="X563" s="50">
        <f t="shared" si="163"/>
        <v>75.497867217962479</v>
      </c>
      <c r="Y563" s="50">
        <f t="shared" si="164"/>
        <v>75.21035598705501</v>
      </c>
      <c r="Z563" s="50">
        <f t="shared" si="165"/>
        <v>53.620844564240791</v>
      </c>
      <c r="AA563" s="50">
        <f t="shared" si="166"/>
        <v>-2.1645338846291509</v>
      </c>
      <c r="AB563" s="50">
        <f t="shared" si="167"/>
        <v>-2.1645338846291367</v>
      </c>
      <c r="AC563" s="50">
        <f t="shared" si="168"/>
        <v>-2.1645338846291367</v>
      </c>
      <c r="AF563">
        <v>1.74</v>
      </c>
      <c r="AG563">
        <v>2.21</v>
      </c>
      <c r="AH563" s="66"/>
      <c r="AJ563" t="s">
        <v>451</v>
      </c>
    </row>
    <row r="564" spans="1:36" ht="15" x14ac:dyDescent="0.25">
      <c r="A564">
        <v>1.87</v>
      </c>
      <c r="B564">
        <v>4</v>
      </c>
      <c r="C564">
        <v>4.1900000000000004</v>
      </c>
      <c r="D564" s="43">
        <f t="shared" si="156"/>
        <v>2.3422842775643549E-2</v>
      </c>
      <c r="E564" s="44">
        <f>IF(OR($A564="",$B564="",$C564=""),"",A564*'MPTO_working_3-way'!$I563)</f>
        <v>1.9138007159904535</v>
      </c>
      <c r="F564" s="45">
        <f>IF(OR($A564="",$B564="",$C564=""),"",B564*'MPTO_working_3-way'!$I563)</f>
        <v>4.0936913711025742</v>
      </c>
      <c r="G564" s="46">
        <f>IF(OR($A564="",$B564="",$C564=""),"",C564*'MPTO_working_3-way'!$I563)</f>
        <v>4.2881417112299465</v>
      </c>
      <c r="H564" s="44">
        <f>IF(OR($A564="",$B564="",$C564=""),"",'MPTO_working_3-way'!E563)</f>
        <v>1.8977069747446309</v>
      </c>
      <c r="I564" s="45">
        <f>IF(OR($A564="",$B564="",$C564=""),"",'MPTO_working_3-way'!F563)</f>
        <v>4.1289489631913154</v>
      </c>
      <c r="J564" s="46">
        <f>IF(OR($A564="",$B564="",$C564=""),"",'MPTO_working_3-way'!G563)</f>
        <v>4.3317070473926442</v>
      </c>
      <c r="K564" s="44">
        <f>IF(OR($A564="",$B564="",$C564=""),"",'OddsRatio_working_3-way'!H563)</f>
        <v>1.9037911805298202</v>
      </c>
      <c r="L564" s="45">
        <f>IF(OR($A564="",$B564="",$C564=""),"",'OddsRatio_working_3-way'!I563)</f>
        <v>4.116521312171793</v>
      </c>
      <c r="M564" s="46">
        <f>IF(OR($A564="",$B564="",$C564=""),"",'OddsRatio_working_3-way'!J563)</f>
        <v>4.3139009952760068</v>
      </c>
      <c r="N564" s="47">
        <f t="shared" si="157"/>
        <v>52.252044408002419</v>
      </c>
      <c r="O564" s="48">
        <f t="shared" si="158"/>
        <v>24.427830760741131</v>
      </c>
      <c r="P564" s="48">
        <f t="shared" si="159"/>
        <v>23.32012483125645</v>
      </c>
      <c r="Q564" t="s">
        <v>98</v>
      </c>
      <c r="R564" t="s">
        <v>97</v>
      </c>
      <c r="S564" t="s">
        <v>521</v>
      </c>
      <c r="T564" s="50">
        <v>100</v>
      </c>
      <c r="U564" s="50">
        <f t="shared" si="160"/>
        <v>46.524064171122987</v>
      </c>
      <c r="V564" s="50">
        <f t="shared" si="161"/>
        <v>75</v>
      </c>
      <c r="W564" s="50">
        <f t="shared" si="162"/>
        <v>76.133651551312653</v>
      </c>
      <c r="X564" s="50">
        <f t="shared" si="163"/>
        <v>48.866348448687347</v>
      </c>
      <c r="Y564" s="50">
        <f t="shared" si="164"/>
        <v>77.342284277564346</v>
      </c>
      <c r="Z564" s="50">
        <f t="shared" si="165"/>
        <v>78.475935828876999</v>
      </c>
      <c r="AA564" s="50">
        <f t="shared" si="166"/>
        <v>-2.3422842775643602</v>
      </c>
      <c r="AB564" s="50">
        <f t="shared" si="167"/>
        <v>-2.342284277564346</v>
      </c>
      <c r="AC564" s="50">
        <f t="shared" si="168"/>
        <v>-2.342284277564346</v>
      </c>
      <c r="AF564">
        <v>1.68</v>
      </c>
      <c r="AG564">
        <v>2.29</v>
      </c>
      <c r="AH564" s="66"/>
      <c r="AJ564" t="s">
        <v>451</v>
      </c>
    </row>
    <row r="565" spans="1:36" ht="15" x14ac:dyDescent="0.25">
      <c r="A565">
        <v>5.89</v>
      </c>
      <c r="B565">
        <v>4.66</v>
      </c>
      <c r="C565">
        <v>1.56</v>
      </c>
      <c r="D565" s="43">
        <f t="shared" si="156"/>
        <v>2.5397202630747628E-2</v>
      </c>
      <c r="E565" s="44">
        <f>IF(OR($A565="",$B565="",$C565=""),"",A565*'MPTO_working_3-way'!$I564)</f>
        <v>6.0395895234951036</v>
      </c>
      <c r="F565" s="45">
        <f>IF(OR($A565="",$B565="",$C565=""),"",B565*'MPTO_working_3-way'!$I564)</f>
        <v>4.7783509642592845</v>
      </c>
      <c r="G565" s="46">
        <f>IF(OR($A565="",$B565="",$C565=""),"",C565*'MPTO_working_3-way'!$I564)</f>
        <v>1.5996196361039663</v>
      </c>
      <c r="H565" s="44">
        <f>IF(OR($A565="",$B565="",$C565=""),"",'MPTO_working_3-way'!E564)</f>
        <v>6.1991071621609102</v>
      </c>
      <c r="I565" s="45">
        <f>IF(OR($A565="",$B565="",$C565=""),"",'MPTO_working_3-way'!F564)</f>
        <v>4.8513888494427633</v>
      </c>
      <c r="J565" s="46">
        <f>IF(OR($A565="",$B565="",$C565=""),"",'MPTO_working_3-way'!G564)</f>
        <v>1.5808779361854861</v>
      </c>
      <c r="K565" s="44">
        <f>IF(OR($A565="",$B565="",$C565=""),"",'OddsRatio_working_3-way'!H564)</f>
        <v>6.1269895367045422</v>
      </c>
      <c r="L565" s="45">
        <f>IF(OR($A565="",$B565="",$C565=""),"",'OddsRatio_working_3-way'!I564)</f>
        <v>4.8373786716438909</v>
      </c>
      <c r="M565" s="46">
        <f>IF(OR($A565="",$B565="",$C565=""),"",'OddsRatio_working_3-way'!J564)</f>
        <v>1.587139906043874</v>
      </c>
      <c r="N565" s="47">
        <f t="shared" si="157"/>
        <v>16.557416627567452</v>
      </c>
      <c r="O565" s="48">
        <f t="shared" si="158"/>
        <v>20.927721874757999</v>
      </c>
      <c r="P565" s="48">
        <f t="shared" si="159"/>
        <v>62.514861497674531</v>
      </c>
      <c r="Q565" t="s">
        <v>355</v>
      </c>
      <c r="R565" t="s">
        <v>102</v>
      </c>
      <c r="S565" t="s">
        <v>521</v>
      </c>
      <c r="T565" s="50">
        <v>100</v>
      </c>
      <c r="U565" s="50">
        <f t="shared" si="160"/>
        <v>83.022071307300521</v>
      </c>
      <c r="V565" s="50">
        <f t="shared" si="161"/>
        <v>78.540772532188839</v>
      </c>
      <c r="W565" s="50">
        <f t="shared" si="162"/>
        <v>35.897435897435898</v>
      </c>
      <c r="X565" s="50">
        <f t="shared" si="163"/>
        <v>85.561791570375263</v>
      </c>
      <c r="Y565" s="50">
        <f t="shared" si="164"/>
        <v>81.080492795263595</v>
      </c>
      <c r="Z565" s="50">
        <f t="shared" si="165"/>
        <v>38.437156160510654</v>
      </c>
      <c r="AA565" s="50">
        <f t="shared" si="166"/>
        <v>-2.5397202630747415</v>
      </c>
      <c r="AB565" s="50">
        <f t="shared" si="167"/>
        <v>-2.5397202630747557</v>
      </c>
      <c r="AC565" s="50">
        <f t="shared" si="168"/>
        <v>-2.5397202630747557</v>
      </c>
      <c r="AF565">
        <v>1.5</v>
      </c>
      <c r="AG565">
        <v>2.74</v>
      </c>
      <c r="AH565" s="66"/>
      <c r="AJ565" t="s">
        <v>451</v>
      </c>
    </row>
    <row r="566" spans="1:36" ht="15" x14ac:dyDescent="0.25">
      <c r="A566">
        <v>2.48</v>
      </c>
      <c r="B566">
        <v>3.02</v>
      </c>
      <c r="C566">
        <v>3.42</v>
      </c>
      <c r="D566" s="43">
        <f t="shared" si="156"/>
        <v>2.6749295084895763E-2</v>
      </c>
      <c r="E566" s="44">
        <f>IF(OR($A566="",$B566="",$C566=""),"",A566*'MPTO_working_3-way'!$I565)</f>
        <v>2.5463382518105413</v>
      </c>
      <c r="F566" s="45">
        <f>IF(OR($A566="",$B566="",$C566=""),"",B566*'MPTO_working_3-way'!$I565)</f>
        <v>3.1007828711563854</v>
      </c>
      <c r="G566" s="46">
        <f>IF(OR($A566="",$B566="",$C566=""),"",C566*'MPTO_working_3-way'!$I565)</f>
        <v>3.5114825891903436</v>
      </c>
      <c r="H566" s="44">
        <f>IF(OR($A566="",$B566="",$C566=""),"",'MPTO_working_3-way'!E565)</f>
        <v>2.5360796978696256</v>
      </c>
      <c r="I566" s="45">
        <f>IF(OR($A566="",$B566="",$C566=""),"",'MPTO_working_3-way'!F565)</f>
        <v>3.1035718139914197</v>
      </c>
      <c r="J566" s="46">
        <f>IF(OR($A566="",$B566="",$C566=""),"",'MPTO_working_3-way'!G565)</f>
        <v>3.527570425354229</v>
      </c>
      <c r="K566" s="44">
        <f>IF(OR($A566="",$B566="",$C566=""),"",'OddsRatio_working_3-way'!H565)</f>
        <v>2.5407657437228113</v>
      </c>
      <c r="L566" s="45">
        <f>IF(OR($A566="",$B566="",$C566=""),"",'OddsRatio_working_3-way'!I565)</f>
        <v>3.1029370285946478</v>
      </c>
      <c r="M566" s="46">
        <f>IF(OR($A566="",$B566="",$C566=""),"",'OddsRatio_working_3-way'!J565)</f>
        <v>3.5193602025737865</v>
      </c>
      <c r="N566" s="47">
        <f t="shared" si="157"/>
        <v>39.272080183729038</v>
      </c>
      <c r="O566" s="48">
        <f t="shared" si="158"/>
        <v>32.249920150876818</v>
      </c>
      <c r="P566" s="48">
        <f t="shared" si="159"/>
        <v>28.477999665394155</v>
      </c>
      <c r="Q566" t="s">
        <v>234</v>
      </c>
      <c r="R566" t="s">
        <v>359</v>
      </c>
      <c r="S566" t="s">
        <v>521</v>
      </c>
      <c r="T566" s="50">
        <v>100</v>
      </c>
      <c r="U566" s="50">
        <f t="shared" si="160"/>
        <v>59.677419354838712</v>
      </c>
      <c r="V566" s="50">
        <f t="shared" si="161"/>
        <v>66.88741721854305</v>
      </c>
      <c r="W566" s="50">
        <f t="shared" si="162"/>
        <v>70.760233918128648</v>
      </c>
      <c r="X566" s="50">
        <f t="shared" si="163"/>
        <v>62.352348863328302</v>
      </c>
      <c r="Y566" s="50">
        <f t="shared" si="164"/>
        <v>69.562346727032633</v>
      </c>
      <c r="Z566" s="50">
        <f t="shared" si="165"/>
        <v>73.435163426618246</v>
      </c>
      <c r="AA566" s="50">
        <f t="shared" si="166"/>
        <v>-2.6749295084895905</v>
      </c>
      <c r="AB566" s="50">
        <f t="shared" si="167"/>
        <v>-2.6749295084895834</v>
      </c>
      <c r="AC566" s="50">
        <f t="shared" si="168"/>
        <v>-2.6749295084895977</v>
      </c>
      <c r="AF566">
        <v>2.42</v>
      </c>
      <c r="AG566">
        <v>1.61</v>
      </c>
      <c r="AH566" s="66"/>
      <c r="AJ566" t="s">
        <v>444</v>
      </c>
    </row>
    <row r="567" spans="1:36" ht="15" x14ac:dyDescent="0.25">
      <c r="A567">
        <v>1.74</v>
      </c>
      <c r="B567">
        <v>3.48</v>
      </c>
      <c r="C567">
        <v>5.98</v>
      </c>
      <c r="D567" s="43">
        <f t="shared" si="156"/>
        <v>2.9293045784799965E-2</v>
      </c>
      <c r="E567" s="44">
        <f>IF(OR($A567="",$B567="",$C567=""),"",A567*'MPTO_working_3-way'!$I566)</f>
        <v>1.7909698996655519</v>
      </c>
      <c r="F567" s="45">
        <f>IF(OR($A567="",$B567="",$C567=""),"",B567*'MPTO_working_3-way'!$I566)</f>
        <v>3.5819397993311037</v>
      </c>
      <c r="G567" s="46">
        <f>IF(OR($A567="",$B567="",$C567=""),"",C567*'MPTO_working_3-way'!$I566)</f>
        <v>6.1551724137931041</v>
      </c>
      <c r="H567" s="44">
        <f>IF(OR($A567="",$B567="",$C567=""),"",'MPTO_working_3-way'!E566)</f>
        <v>1.7700734893848666</v>
      </c>
      <c r="I567" s="45">
        <f>IF(OR($A567="",$B567="",$C567=""),"",'MPTO_working_3-way'!F566)</f>
        <v>3.6024096385542168</v>
      </c>
      <c r="J567" s="46">
        <f>IF(OR($A567="",$B567="",$C567=""),"",'MPTO_working_3-way'!G566)</f>
        <v>6.3508300781250009</v>
      </c>
      <c r="K567" s="44">
        <f>IF(OR($A567="",$B567="",$C567=""),"",'OddsRatio_working_3-way'!H566)</f>
        <v>1.7780101094530618</v>
      </c>
      <c r="L567" s="45">
        <f>IF(OR($A567="",$B567="",$C567=""),"",'OddsRatio_working_3-way'!I566)</f>
        <v>3.6073852316805315</v>
      </c>
      <c r="M567" s="46">
        <f>IF(OR($A567="",$B567="",$C567=""),"",'OddsRatio_working_3-way'!J566)</f>
        <v>6.2357977636165511</v>
      </c>
      <c r="N567" s="47">
        <f t="shared" si="157"/>
        <v>55.835667600373483</v>
      </c>
      <c r="O567" s="48">
        <f t="shared" si="158"/>
        <v>27.917833800186742</v>
      </c>
      <c r="P567" s="48">
        <f t="shared" si="159"/>
        <v>16.246498599439775</v>
      </c>
      <c r="Q567" t="s">
        <v>50</v>
      </c>
      <c r="R567" t="s">
        <v>361</v>
      </c>
      <c r="S567" t="s">
        <v>521</v>
      </c>
      <c r="T567" s="50">
        <v>100</v>
      </c>
      <c r="U567" s="50">
        <f t="shared" si="160"/>
        <v>42.528735632183903</v>
      </c>
      <c r="V567" s="50">
        <f t="shared" si="161"/>
        <v>71.264367816091948</v>
      </c>
      <c r="W567" s="50">
        <f t="shared" si="162"/>
        <v>83.277591973244142</v>
      </c>
      <c r="X567" s="50">
        <f t="shared" si="163"/>
        <v>45.458040210663896</v>
      </c>
      <c r="Y567" s="50">
        <f t="shared" si="164"/>
        <v>74.193672394571948</v>
      </c>
      <c r="Z567" s="50">
        <f t="shared" si="165"/>
        <v>86.206896551724128</v>
      </c>
      <c r="AA567" s="50">
        <f t="shared" si="166"/>
        <v>-2.9293045784799929</v>
      </c>
      <c r="AB567" s="50">
        <f t="shared" si="167"/>
        <v>-2.92930457848</v>
      </c>
      <c r="AC567" s="50">
        <f t="shared" si="168"/>
        <v>-2.9293045784799858</v>
      </c>
      <c r="AF567">
        <v>1.92</v>
      </c>
      <c r="AG567">
        <v>1.96</v>
      </c>
      <c r="AH567" s="66"/>
      <c r="AJ567" t="s">
        <v>444</v>
      </c>
    </row>
    <row r="568" spans="1:36" ht="15" x14ac:dyDescent="0.25">
      <c r="A568">
        <v>3.55</v>
      </c>
      <c r="B568">
        <v>3.78</v>
      </c>
      <c r="C568">
        <v>2.0699999999999998</v>
      </c>
      <c r="D568" s="43">
        <f t="shared" si="156"/>
        <v>2.9332192834948589E-2</v>
      </c>
      <c r="E568" s="44">
        <f>IF(OR($A568="",$B568="",$C568=""),"",A568*'MPTO_working_3-way'!$I567)</f>
        <v>3.6541292845640672</v>
      </c>
      <c r="F568" s="45">
        <f>IF(OR($A568="",$B568="",$C568=""),"",B568*'MPTO_working_3-way'!$I567)</f>
        <v>3.8908756889161054</v>
      </c>
      <c r="G568" s="46">
        <f>IF(OR($A568="",$B568="",$C568=""),"",C568*'MPTO_working_3-way'!$I567)</f>
        <v>2.1307176391683433</v>
      </c>
      <c r="H568" s="44">
        <f>IF(OR($A568="",$B568="",$C568=""),"",'MPTO_working_3-way'!E567)</f>
        <v>3.6776503672045977</v>
      </c>
      <c r="I568" s="45">
        <f>IF(OR($A568="",$B568="",$C568=""),"",'MPTO_working_3-way'!F567)</f>
        <v>3.9250647528370437</v>
      </c>
      <c r="J568" s="46">
        <f>IF(OR($A568="",$B568="",$C568=""),"",'MPTO_working_3-way'!G567)</f>
        <v>2.1127606121661984</v>
      </c>
      <c r="K568" s="44">
        <f>IF(OR($A568="",$B568="",$C568=""),"",'OddsRatio_working_3-way'!H567)</f>
        <v>3.6691619321478561</v>
      </c>
      <c r="L568" s="45">
        <f>IF(OR($A568="",$B568="",$C568=""),"",'OddsRatio_working_3-way'!I567)</f>
        <v>3.9099098711258984</v>
      </c>
      <c r="M568" s="46">
        <f>IF(OR($A568="",$B568="",$C568=""),"",'OddsRatio_working_3-way'!J567)</f>
        <v>2.1200012813326294</v>
      </c>
      <c r="N568" s="47">
        <f t="shared" si="157"/>
        <v>27.366300481601563</v>
      </c>
      <c r="O568" s="48">
        <f t="shared" si="158"/>
        <v>25.701155214202526</v>
      </c>
      <c r="P568" s="48">
        <f t="shared" si="159"/>
        <v>46.932544304195915</v>
      </c>
      <c r="Q568" t="s">
        <v>430</v>
      </c>
      <c r="R568" t="s">
        <v>432</v>
      </c>
      <c r="S568" t="s">
        <v>521</v>
      </c>
      <c r="T568" s="50">
        <v>100</v>
      </c>
      <c r="U568" s="50">
        <f t="shared" si="160"/>
        <v>71.83098591549296</v>
      </c>
      <c r="V568" s="50">
        <f t="shared" si="161"/>
        <v>73.544973544973558</v>
      </c>
      <c r="W568" s="50">
        <f t="shared" si="162"/>
        <v>51.690821256038639</v>
      </c>
      <c r="X568" s="50">
        <f t="shared" si="163"/>
        <v>74.76420519898781</v>
      </c>
      <c r="Y568" s="50">
        <f t="shared" si="164"/>
        <v>76.478192828468394</v>
      </c>
      <c r="Z568" s="50">
        <f t="shared" si="165"/>
        <v>54.624040539533503</v>
      </c>
      <c r="AA568" s="50">
        <f t="shared" si="166"/>
        <v>-2.9332192834948501</v>
      </c>
      <c r="AB568" s="50">
        <f t="shared" si="167"/>
        <v>-2.9332192834948358</v>
      </c>
      <c r="AC568" s="50">
        <f t="shared" si="168"/>
        <v>-2.9332192834948643</v>
      </c>
      <c r="AF568">
        <v>1.69</v>
      </c>
      <c r="AG568">
        <v>2.2599999999999998</v>
      </c>
      <c r="AH568" s="66"/>
      <c r="AJ568" t="s">
        <v>458</v>
      </c>
    </row>
    <row r="569" spans="1:36" ht="15" x14ac:dyDescent="0.25">
      <c r="A569">
        <v>2.56</v>
      </c>
      <c r="B569">
        <v>3.46</v>
      </c>
      <c r="C569">
        <v>2.88</v>
      </c>
      <c r="D569" s="43">
        <f t="shared" si="156"/>
        <v>2.6864563262684715E-2</v>
      </c>
      <c r="E569" s="44">
        <f>IF(OR($A569="",$B569="",$C569=""),"",A569*'MPTO_working_3-way'!$I568)</f>
        <v>2.6287732819524727</v>
      </c>
      <c r="F569" s="45">
        <f>IF(OR($A569="",$B569="",$C569=""),"",B569*'MPTO_working_3-way'!$I568)</f>
        <v>3.5529513888888893</v>
      </c>
      <c r="G569" s="46">
        <f>IF(OR($A569="",$B569="",$C569=""),"",C569*'MPTO_working_3-way'!$I568)</f>
        <v>2.9573699421965318</v>
      </c>
      <c r="H569" s="44">
        <f>IF(OR($A569="",$B569="",$C569=""),"",'MPTO_working_3-way'!E568)</f>
        <v>2.6200634542235619</v>
      </c>
      <c r="I569" s="45">
        <f>IF(OR($A569="",$B569="",$C569=""),"",'MPTO_working_3-way'!F568)</f>
        <v>3.5706317260489953</v>
      </c>
      <c r="J569" s="46">
        <f>IF(OR($A569="",$B569="",$C569=""),"",'MPTO_working_3-way'!G568)</f>
        <v>2.9562414089771867</v>
      </c>
      <c r="K569" s="44">
        <f>IF(OR($A569="",$B569="",$C569=""),"",'OddsRatio_working_3-way'!H568)</f>
        <v>2.6242198186365675</v>
      </c>
      <c r="L569" s="45">
        <f>IF(OR($A569="",$B569="",$C569=""),"",'OddsRatio_working_3-way'!I568)</f>
        <v>3.5612697140038176</v>
      </c>
      <c r="M569" s="46">
        <f>IF(OR($A569="",$B569="",$C569=""),"",'OddsRatio_working_3-way'!J568)</f>
        <v>2.9573931147671457</v>
      </c>
      <c r="N569" s="47">
        <f t="shared" si="157"/>
        <v>38.040557048619597</v>
      </c>
      <c r="O569" s="48">
        <f t="shared" si="158"/>
        <v>28.145614463718545</v>
      </c>
      <c r="P569" s="48">
        <f t="shared" si="159"/>
        <v>33.813828487661866</v>
      </c>
      <c r="Q569" t="s">
        <v>431</v>
      </c>
      <c r="R569" t="s">
        <v>365</v>
      </c>
      <c r="S569" t="s">
        <v>521</v>
      </c>
      <c r="T569" s="50">
        <v>100</v>
      </c>
      <c r="U569" s="50">
        <f t="shared" si="160"/>
        <v>60.9375</v>
      </c>
      <c r="V569" s="50">
        <f t="shared" si="161"/>
        <v>71.098265895953759</v>
      </c>
      <c r="W569" s="50">
        <f t="shared" si="162"/>
        <v>65.277777777777771</v>
      </c>
      <c r="X569" s="50">
        <f t="shared" si="163"/>
        <v>63.62395632626847</v>
      </c>
      <c r="Y569" s="50">
        <f t="shared" si="164"/>
        <v>73.784722222222214</v>
      </c>
      <c r="Z569" s="50">
        <f t="shared" si="165"/>
        <v>67.964234104046241</v>
      </c>
      <c r="AA569" s="50">
        <f t="shared" si="166"/>
        <v>-2.6864563262684698</v>
      </c>
      <c r="AB569" s="50">
        <f t="shared" si="167"/>
        <v>-2.6864563262684555</v>
      </c>
      <c r="AC569" s="50">
        <f t="shared" si="168"/>
        <v>-2.6864563262684698</v>
      </c>
      <c r="AF569">
        <v>2.0099999999999998</v>
      </c>
      <c r="AG569">
        <v>1.88</v>
      </c>
      <c r="AH569" s="66"/>
      <c r="AJ569" t="s">
        <v>458</v>
      </c>
    </row>
    <row r="570" spans="1:36" ht="15" x14ac:dyDescent="0.25">
      <c r="A570">
        <v>3.21</v>
      </c>
      <c r="B570">
        <v>3.72</v>
      </c>
      <c r="C570">
        <v>2.23</v>
      </c>
      <c r="D570" s="43">
        <f t="shared" si="156"/>
        <v>2.8774177325396666E-2</v>
      </c>
      <c r="E570" s="44">
        <f>IF(OR($A570="",$B570="",$C570=""),"",A570*'MPTO_working_3-way'!$I569)</f>
        <v>3.3023651092145232</v>
      </c>
      <c r="F570" s="45">
        <f>IF(OR($A570="",$B570="",$C570=""),"",B570*'MPTO_working_3-way'!$I569)</f>
        <v>3.8270399396504757</v>
      </c>
      <c r="G570" s="46">
        <f>IF(OR($A570="",$B570="",$C570=""),"",C570*'MPTO_working_3-way'!$I569)</f>
        <v>2.2941664154356345</v>
      </c>
      <c r="H570" s="44">
        <f>IF(OR($A570="",$B570="",$C570=""),"",'MPTO_working_3-way'!E569)</f>
        <v>3.3119701619065807</v>
      </c>
      <c r="I570" s="45">
        <f>IF(OR($A570="",$B570="",$C570=""),"",'MPTO_working_3-way'!F569)</f>
        <v>3.8576405367489452</v>
      </c>
      <c r="J570" s="46">
        <f>IF(OR($A570="",$B570="",$C570=""),"",'MPTO_working_3-way'!G569)</f>
        <v>2.2787395154731489</v>
      </c>
      <c r="K570" s="44">
        <f>IF(OR($A570="",$B570="",$C570=""),"",'OddsRatio_working_3-way'!H569)</f>
        <v>3.3094100256483219</v>
      </c>
      <c r="L570" s="45">
        <f>IF(OR($A570="",$B570="",$C570=""),"",'OddsRatio_working_3-way'!I569)</f>
        <v>3.8423508007979348</v>
      </c>
      <c r="M570" s="46">
        <f>IF(OR($A570="",$B570="",$C570=""),"",'OddsRatio_working_3-way'!J569)</f>
        <v>2.2853277518314186</v>
      </c>
      <c r="N570" s="47">
        <f t="shared" si="157"/>
        <v>30.281327682687781</v>
      </c>
      <c r="O570" s="48">
        <f t="shared" si="158"/>
        <v>26.129855339093488</v>
      </c>
      <c r="P570" s="48">
        <f t="shared" si="159"/>
        <v>43.588816978218738</v>
      </c>
      <c r="Q570" t="s">
        <v>371</v>
      </c>
      <c r="R570" t="s">
        <v>364</v>
      </c>
      <c r="S570" t="s">
        <v>521</v>
      </c>
      <c r="T570" s="50">
        <v>100</v>
      </c>
      <c r="U570" s="50">
        <f t="shared" si="160"/>
        <v>68.847352024922117</v>
      </c>
      <c r="V570" s="50">
        <f t="shared" si="161"/>
        <v>73.118279569892465</v>
      </c>
      <c r="W570" s="50">
        <f t="shared" si="162"/>
        <v>55.156950672645742</v>
      </c>
      <c r="X570" s="50">
        <f t="shared" si="163"/>
        <v>71.724769757461786</v>
      </c>
      <c r="Y570" s="50">
        <f t="shared" si="164"/>
        <v>75.995697302432148</v>
      </c>
      <c r="Z570" s="50">
        <f t="shared" si="165"/>
        <v>58.034368405185411</v>
      </c>
      <c r="AA570" s="50">
        <f t="shared" si="166"/>
        <v>-2.8774177325396693</v>
      </c>
      <c r="AB570" s="50">
        <f t="shared" si="167"/>
        <v>-2.8774177325396835</v>
      </c>
      <c r="AC570" s="50">
        <f t="shared" si="168"/>
        <v>-2.8774177325396693</v>
      </c>
      <c r="AF570">
        <v>1.93</v>
      </c>
      <c r="AG570">
        <v>1.95</v>
      </c>
      <c r="AH570" s="66"/>
      <c r="AJ570" t="s">
        <v>458</v>
      </c>
    </row>
    <row r="571" spans="1:36" ht="15" x14ac:dyDescent="0.25">
      <c r="A571">
        <v>1.67</v>
      </c>
      <c r="B571">
        <v>4.3099999999999996</v>
      </c>
      <c r="C571">
        <v>4.9800000000000004</v>
      </c>
      <c r="D571" s="43">
        <f t="shared" si="156"/>
        <v>3.1624169545905412E-2</v>
      </c>
      <c r="E571" s="44">
        <f>IF(OR($A571="",$B571="",$C571=""),"",A571*'MPTO_working_3-way'!$I570)</f>
        <v>1.7228123631416619</v>
      </c>
      <c r="F571" s="45">
        <f>IF(OR($A571="",$B571="",$C571=""),"",B571*'MPTO_working_3-way'!$I570)</f>
        <v>4.4463001707428518</v>
      </c>
      <c r="G571" s="46">
        <f>IF(OR($A571="",$B571="",$C571=""),"",C571*'MPTO_working_3-way'!$I570)</f>
        <v>5.1374883643386093</v>
      </c>
      <c r="H571" s="44">
        <f>IF(OR($A571="",$B571="",$C571=""),"",'MPTO_working_3-way'!E570)</f>
        <v>1.699925697754552</v>
      </c>
      <c r="I571" s="45">
        <f>IF(OR($A571="",$B571="",$C571=""),"",'MPTO_working_3-way'!F570)</f>
        <v>4.5151380280502655</v>
      </c>
      <c r="J571" s="46">
        <f>IF(OR($A571="",$B571="",$C571=""),"",'MPTO_working_3-way'!G570)</f>
        <v>5.2559151605807886</v>
      </c>
      <c r="K571" s="44">
        <f>IF(OR($A571="",$B571="",$C571=""),"",'OddsRatio_working_3-way'!H570)</f>
        <v>1.7078888383737005</v>
      </c>
      <c r="L571" s="45">
        <f>IF(OR($A571="",$B571="",$C571=""),"",'OddsRatio_working_3-way'!I570)</f>
        <v>4.4971821716670872</v>
      </c>
      <c r="M571" s="46">
        <f>IF(OR($A571="",$B571="",$C571=""),"",'OddsRatio_working_3-way'!J570)</f>
        <v>5.2050710100407889</v>
      </c>
      <c r="N571" s="47">
        <f t="shared" si="157"/>
        <v>58.044626414012612</v>
      </c>
      <c r="O571" s="48">
        <f t="shared" si="158"/>
        <v>22.490609306589576</v>
      </c>
      <c r="P571" s="48">
        <f t="shared" si="159"/>
        <v>19.464764279397802</v>
      </c>
      <c r="Q571" t="s">
        <v>433</v>
      </c>
      <c r="R571" t="s">
        <v>370</v>
      </c>
      <c r="S571" t="s">
        <v>521</v>
      </c>
      <c r="T571" s="50">
        <v>100</v>
      </c>
      <c r="U571" s="50">
        <f t="shared" si="160"/>
        <v>40.119760479041922</v>
      </c>
      <c r="V571" s="50">
        <f t="shared" si="161"/>
        <v>76.798143851508115</v>
      </c>
      <c r="W571" s="50">
        <f t="shared" si="162"/>
        <v>79.919678714859444</v>
      </c>
      <c r="X571" s="50">
        <f t="shared" si="163"/>
        <v>43.282177433632441</v>
      </c>
      <c r="Y571" s="50">
        <f t="shared" si="164"/>
        <v>79.960560806098641</v>
      </c>
      <c r="Z571" s="50">
        <f t="shared" si="165"/>
        <v>83.08209566944997</v>
      </c>
      <c r="AA571" s="50">
        <f t="shared" si="166"/>
        <v>-3.162416954590519</v>
      </c>
      <c r="AB571" s="50">
        <f t="shared" si="167"/>
        <v>-3.1624169545905261</v>
      </c>
      <c r="AC571" s="50">
        <f t="shared" si="168"/>
        <v>-3.1624169545905261</v>
      </c>
      <c r="AF571">
        <v>1.66</v>
      </c>
      <c r="AG571">
        <v>2.2999999999999998</v>
      </c>
      <c r="AH571" s="66"/>
      <c r="AJ571" t="s">
        <v>458</v>
      </c>
    </row>
    <row r="572" spans="1:36" ht="15" x14ac:dyDescent="0.25">
      <c r="A572">
        <v>1.18</v>
      </c>
      <c r="B572">
        <v>8.48</v>
      </c>
      <c r="C572">
        <v>14.57</v>
      </c>
      <c r="D572" s="43">
        <f t="shared" si="156"/>
        <v>3.4016335242082141E-2</v>
      </c>
      <c r="E572" s="44">
        <f>IF(OR($A572="",$B572="",$C572=""),"",A572*'MPTO_working_3-way'!$I571)</f>
        <v>1.2201392755856568</v>
      </c>
      <c r="F572" s="45">
        <f>IF(OR($A572="",$B572="",$C572=""),"",B572*'MPTO_working_3-way'!$I571)</f>
        <v>8.7684585228528569</v>
      </c>
      <c r="G572" s="46">
        <f>IF(OR($A572="",$B572="",$C572=""),"",C572*'MPTO_working_3-way'!$I571)</f>
        <v>15.065618004477138</v>
      </c>
      <c r="H572" s="44">
        <f>IF(OR($A572="",$B572="",$C572=""),"",'MPTO_working_3-way'!E571)</f>
        <v>1.196002220915461</v>
      </c>
      <c r="I572" s="45">
        <f>IF(OR($A572="",$B572="",$C572=""),"",'MPTO_working_3-way'!F571)</f>
        <v>9.3821172253525091</v>
      </c>
      <c r="J572" s="46">
        <f>IF(OR($A572="",$B572="",$C572=""),"",'MPTO_working_3-way'!G571)</f>
        <v>17.453407698243037</v>
      </c>
      <c r="K572" s="44">
        <f>IF(OR($A572="",$B572="",$C572=""),"",'OddsRatio_working_3-way'!H571)</f>
        <v>1.2020103103497524</v>
      </c>
      <c r="L572" s="45">
        <f>IF(OR($A572="",$B572="",$C572=""),"",'OddsRatio_working_3-way'!I571)</f>
        <v>9.3946506745341676</v>
      </c>
      <c r="M572" s="46">
        <f>IF(OR($A572="",$B572="",$C572=""),"",'OddsRatio_working_3-way'!J571)</f>
        <v>16.229332841367462</v>
      </c>
      <c r="N572" s="47">
        <f t="shared" si="157"/>
        <v>81.957856779916227</v>
      </c>
      <c r="O572" s="48">
        <f t="shared" si="158"/>
        <v>11.404513089658153</v>
      </c>
      <c r="P572" s="48">
        <f t="shared" si="159"/>
        <v>6.6376301304256105</v>
      </c>
      <c r="Q572" t="s">
        <v>437</v>
      </c>
      <c r="R572" t="s">
        <v>439</v>
      </c>
      <c r="S572" t="s">
        <v>521</v>
      </c>
      <c r="T572" s="50">
        <v>100</v>
      </c>
      <c r="U572" s="50">
        <f t="shared" si="160"/>
        <v>15.254237288135595</v>
      </c>
      <c r="V572" s="50">
        <f t="shared" si="161"/>
        <v>88.207547169811306</v>
      </c>
      <c r="W572" s="50">
        <f t="shared" si="162"/>
        <v>93.136582017844887</v>
      </c>
      <c r="X572" s="50">
        <f t="shared" si="163"/>
        <v>18.655870812343792</v>
      </c>
      <c r="Y572" s="50">
        <f t="shared" si="164"/>
        <v>91.609180694019528</v>
      </c>
      <c r="Z572" s="50">
        <f t="shared" si="165"/>
        <v>96.538215542053095</v>
      </c>
      <c r="AA572" s="50">
        <f t="shared" si="166"/>
        <v>-3.4016335242081972</v>
      </c>
      <c r="AB572" s="50">
        <f t="shared" si="167"/>
        <v>-3.4016335242082221</v>
      </c>
      <c r="AC572" s="50">
        <f t="shared" si="168"/>
        <v>-3.4016335242082079</v>
      </c>
      <c r="AF572">
        <v>1.25</v>
      </c>
      <c r="AG572">
        <v>4.1100000000000003</v>
      </c>
      <c r="AH572" s="66"/>
      <c r="AJ572" t="s">
        <v>458</v>
      </c>
    </row>
    <row r="573" spans="1:36" s="50" customFormat="1" ht="15" x14ac:dyDescent="0.25">
      <c r="A573">
        <v>2.58</v>
      </c>
      <c r="B573">
        <v>3</v>
      </c>
      <c r="C573">
        <v>3.25</v>
      </c>
      <c r="D573" s="43">
        <f t="shared" si="156"/>
        <v>2.8622540250447193E-2</v>
      </c>
      <c r="E573" s="44">
        <f>IF(OR($A573="",$B573="",$C573=""),"",A573*'MPTO_working_3-way'!$I572)</f>
        <v>2.6538461538461537</v>
      </c>
      <c r="F573" s="45">
        <f>IF(OR($A573="",$B573="",$C573=""),"",B573*'MPTO_working_3-way'!$I572)</f>
        <v>3.0858676207513414</v>
      </c>
      <c r="G573" s="46">
        <f>IF(OR($A573="",$B573="",$C573=""),"",C573*'MPTO_working_3-way'!$I572)</f>
        <v>3.3430232558139532</v>
      </c>
      <c r="H573" s="44">
        <f>IF(OR($A573="",$B573="",$C573=""),"",'MPTO_working_3-way'!E572)</f>
        <v>2.6451104100946372</v>
      </c>
      <c r="I573" s="45">
        <f>IF(OR($A573="",$B573="",$C573=""),"",'MPTO_working_3-way'!F572)</f>
        <v>3.0883977900552484</v>
      </c>
      <c r="J573" s="46">
        <f>IF(OR($A573="",$B573="",$C573=""),"",'MPTO_working_3-way'!G572)</f>
        <v>3.3539999999999996</v>
      </c>
      <c r="K573" s="44">
        <f>IF(OR($A573="",$B573="",$C573=""),"",'OddsRatio_working_3-way'!H572)</f>
        <v>2.649166084674897</v>
      </c>
      <c r="L573" s="45">
        <f>IF(OR($A573="",$B573="",$C573=""),"",'OddsRatio_working_3-way'!I572)</f>
        <v>3.08755200591759</v>
      </c>
      <c r="M573" s="46">
        <f>IF(OR($A573="",$B573="",$C573=""),"",'OddsRatio_working_3-way'!J572)</f>
        <v>3.3484960066572889</v>
      </c>
      <c r="N573" s="47">
        <f t="shared" si="157"/>
        <v>37.681159420289859</v>
      </c>
      <c r="O573" s="48">
        <f t="shared" si="158"/>
        <v>32.405797101449281</v>
      </c>
      <c r="P573" s="48">
        <f t="shared" si="159"/>
        <v>29.913043478260871</v>
      </c>
      <c r="Q573" t="s">
        <v>174</v>
      </c>
      <c r="R573" t="s">
        <v>440</v>
      </c>
      <c r="S573" t="s">
        <v>521</v>
      </c>
      <c r="T573" s="50">
        <v>100</v>
      </c>
      <c r="U573" s="50">
        <f t="shared" si="160"/>
        <v>61.240310077519375</v>
      </c>
      <c r="V573" s="50">
        <f t="shared" si="161"/>
        <v>66.666666666666657</v>
      </c>
      <c r="W573" s="50">
        <f t="shared" si="162"/>
        <v>69.230769230769241</v>
      </c>
      <c r="X573" s="50">
        <f t="shared" si="163"/>
        <v>64.102564102564102</v>
      </c>
      <c r="Y573" s="50">
        <f t="shared" si="164"/>
        <v>69.528920691711392</v>
      </c>
      <c r="Z573" s="50">
        <f t="shared" si="165"/>
        <v>72.093023255813947</v>
      </c>
      <c r="AA573" s="50">
        <f t="shared" si="166"/>
        <v>-2.8622540250447273</v>
      </c>
      <c r="AB573" s="50">
        <f t="shared" si="167"/>
        <v>-2.8622540250447344</v>
      </c>
      <c r="AC573" s="50">
        <f t="shared" si="168"/>
        <v>-2.8622540250447059</v>
      </c>
      <c r="AD573" s="51"/>
      <c r="AE573" s="51"/>
      <c r="AF573">
        <v>2.5499999999999998</v>
      </c>
      <c r="AG573">
        <v>1.54</v>
      </c>
      <c r="AH573" s="66"/>
      <c r="AI573" s="51"/>
      <c r="AJ573" t="s">
        <v>445</v>
      </c>
    </row>
    <row r="574" spans="1:36" ht="15" x14ac:dyDescent="0.25">
      <c r="A574">
        <v>2.0099999999999998</v>
      </c>
      <c r="B574">
        <v>3.5</v>
      </c>
      <c r="C574">
        <v>4.07</v>
      </c>
      <c r="D574" s="43">
        <f t="shared" si="156"/>
        <v>2.8926969225476773E-2</v>
      </c>
      <c r="E574" s="44">
        <f>IF(OR($A574="",$B574="",$C574=""),"",A574*'MPTO_working_3-way'!$I573)</f>
        <v>2.0681432081432081</v>
      </c>
      <c r="F574" s="45">
        <f>IF(OR($A574="",$B574="",$C574=""),"",B574*'MPTO_working_3-way'!$I573)</f>
        <v>3.6012443922891686</v>
      </c>
      <c r="G574" s="46">
        <f>IF(OR($A574="",$B574="",$C574=""),"",C574*'MPTO_working_3-way'!$I573)</f>
        <v>4.1877327647476905</v>
      </c>
      <c r="H574" s="44">
        <f>IF(OR($A574="",$B574="",$C574=""),"",'MPTO_working_3-way'!E573)</f>
        <v>2.049725879482422</v>
      </c>
      <c r="I574" s="45">
        <f>IF(OR($A574="",$B574="",$C574=""),"",'MPTO_working_3-way'!F573)</f>
        <v>3.6222439629161864</v>
      </c>
      <c r="J574" s="46">
        <f>IF(OR($A574="",$B574="",$C574=""),"",'MPTO_working_3-way'!G573)</f>
        <v>4.2362484125907764</v>
      </c>
      <c r="K574" s="44">
        <f>IF(OR($A574="",$B574="",$C574=""),"",'OddsRatio_working_3-way'!H573)</f>
        <v>2.0570605869267666</v>
      </c>
      <c r="L574" s="45">
        <f>IF(OR($A574="",$B574="",$C574=""),"",'OddsRatio_working_3-way'!I573)</f>
        <v>3.6164866013038783</v>
      </c>
      <c r="M574" s="46">
        <f>IF(OR($A574="",$B574="",$C574=""),"",'OddsRatio_working_3-way'!J573)</f>
        <v>4.2130455464011627</v>
      </c>
      <c r="N574" s="47">
        <f t="shared" si="157"/>
        <v>48.352551025603603</v>
      </c>
      <c r="O574" s="48">
        <f t="shared" si="158"/>
        <v>27.768179303275208</v>
      </c>
      <c r="P574" s="48">
        <f t="shared" si="159"/>
        <v>23.879269671121186</v>
      </c>
      <c r="Q574" t="s">
        <v>144</v>
      </c>
      <c r="R574" t="s">
        <v>148</v>
      </c>
      <c r="S574" t="s">
        <v>521</v>
      </c>
      <c r="T574" s="50">
        <v>100</v>
      </c>
      <c r="U574" s="50">
        <f t="shared" si="160"/>
        <v>50.248756218905463</v>
      </c>
      <c r="V574" s="50">
        <f t="shared" si="161"/>
        <v>71.428571428571431</v>
      </c>
      <c r="W574" s="50">
        <f t="shared" si="162"/>
        <v>75.429975429975428</v>
      </c>
      <c r="X574" s="50">
        <f t="shared" si="163"/>
        <v>53.141453141453134</v>
      </c>
      <c r="Y574" s="50">
        <f t="shared" si="164"/>
        <v>74.321268351119102</v>
      </c>
      <c r="Z574" s="50">
        <f t="shared" si="165"/>
        <v>78.322672352523099</v>
      </c>
      <c r="AA574" s="50">
        <f t="shared" si="166"/>
        <v>-2.8926969225476711</v>
      </c>
      <c r="AB574" s="50">
        <f t="shared" si="167"/>
        <v>-2.8926969225476711</v>
      </c>
      <c r="AC574" s="50">
        <f t="shared" si="168"/>
        <v>-2.8926969225476711</v>
      </c>
      <c r="AF574">
        <v>2.35</v>
      </c>
      <c r="AG574">
        <v>1.65</v>
      </c>
      <c r="AH574" s="66"/>
      <c r="AJ574" t="s">
        <v>445</v>
      </c>
    </row>
    <row r="575" spans="1:36" ht="15" x14ac:dyDescent="0.25">
      <c r="A575">
        <v>1.36</v>
      </c>
      <c r="B575">
        <v>5.16</v>
      </c>
      <c r="C575">
        <v>9.91</v>
      </c>
      <c r="D575" s="43">
        <f t="shared" si="156"/>
        <v>3.0000740821520377E-2</v>
      </c>
      <c r="E575" s="44">
        <f>IF(OR($A575="",$B575="",$C575=""),"",A575*'MPTO_working_3-way'!$I574)</f>
        <v>1.4008010075172679</v>
      </c>
      <c r="F575" s="45">
        <f>IF(OR($A575="",$B575="",$C575=""),"",B575*'MPTO_working_3-way'!$I574)</f>
        <v>5.3148038226390453</v>
      </c>
      <c r="G575" s="46">
        <f>IF(OR($A575="",$B575="",$C575=""),"",C575*'MPTO_working_3-way'!$I574)</f>
        <v>10.207307341541267</v>
      </c>
      <c r="H575" s="44">
        <f>IF(OR($A575="",$B575="",$C575=""),"",'MPTO_working_3-way'!E574)</f>
        <v>1.3787514832103025</v>
      </c>
      <c r="I575" s="45">
        <f>IF(OR($A575="",$B575="",$C575=""),"",'MPTO_working_3-way'!F574)</f>
        <v>5.4407496126887054</v>
      </c>
      <c r="J575" s="46">
        <f>IF(OR($A575="",$B575="",$C575=""),"",'MPTO_working_3-way'!G574)</f>
        <v>11.00014088059652</v>
      </c>
      <c r="K575" s="44">
        <f>IF(OR($A575="",$B575="",$C575=""),"",'OddsRatio_working_3-way'!H574)</f>
        <v>1.3854619220786526</v>
      </c>
      <c r="L575" s="45">
        <f>IF(OR($A575="",$B575="",$C575=""),"",'OddsRatio_working_3-way'!I574)</f>
        <v>5.4542266551310954</v>
      </c>
      <c r="M575" s="46">
        <f>IF(OR($A575="",$B575="",$C575=""),"",'OddsRatio_working_3-way'!J574)</f>
        <v>10.540182571446648</v>
      </c>
      <c r="N575" s="47">
        <f t="shared" si="157"/>
        <v>71.387727067127543</v>
      </c>
      <c r="O575" s="48">
        <f t="shared" si="158"/>
        <v>18.815369924669277</v>
      </c>
      <c r="P575" s="48">
        <f t="shared" si="159"/>
        <v>9.7969030082031772</v>
      </c>
      <c r="Q575" t="s">
        <v>175</v>
      </c>
      <c r="R575" t="s">
        <v>146</v>
      </c>
      <c r="S575" t="s">
        <v>521</v>
      </c>
      <c r="T575" s="50">
        <v>100</v>
      </c>
      <c r="U575" s="50">
        <f t="shared" si="160"/>
        <v>26.470588235294116</v>
      </c>
      <c r="V575" s="50">
        <f t="shared" si="161"/>
        <v>80.620155038759677</v>
      </c>
      <c r="W575" s="50">
        <f t="shared" si="162"/>
        <v>89.909182643794153</v>
      </c>
      <c r="X575" s="50">
        <f t="shared" si="163"/>
        <v>29.470662317446163</v>
      </c>
      <c r="Y575" s="50">
        <f t="shared" si="164"/>
        <v>83.620229120911731</v>
      </c>
      <c r="Z575" s="50">
        <f t="shared" si="165"/>
        <v>92.909256725946193</v>
      </c>
      <c r="AA575" s="50">
        <f t="shared" si="166"/>
        <v>-3.0000740821520466</v>
      </c>
      <c r="AB575" s="50">
        <f t="shared" si="167"/>
        <v>-3.0000740821520537</v>
      </c>
      <c r="AC575" s="50">
        <f t="shared" si="168"/>
        <v>-3.0000740821520395</v>
      </c>
      <c r="AF575">
        <v>1.74</v>
      </c>
      <c r="AG575">
        <v>2.1800000000000002</v>
      </c>
      <c r="AH575" s="66"/>
      <c r="AJ575" t="s">
        <v>445</v>
      </c>
    </row>
    <row r="576" spans="1:36" ht="15" x14ac:dyDescent="0.25">
      <c r="A576">
        <v>6.93</v>
      </c>
      <c r="B576">
        <v>4.5999999999999996</v>
      </c>
      <c r="C576">
        <v>1.49</v>
      </c>
      <c r="D576" s="43">
        <f t="shared" si="156"/>
        <v>3.2832388245285893E-2</v>
      </c>
      <c r="E576" s="44">
        <f>IF(OR($A576="",$B576="",$C576=""),"",A576*'MPTO_working_3-way'!$I575)</f>
        <v>7.1575284505398313</v>
      </c>
      <c r="F576" s="45">
        <f>IF(OR($A576="",$B576="",$C576=""),"",B576*'MPTO_working_3-way'!$I575)</f>
        <v>4.7510289859283148</v>
      </c>
      <c r="G576" s="46">
        <f>IF(OR($A576="",$B576="",$C576=""),"",C576*'MPTO_working_3-way'!$I575)</f>
        <v>1.538920258485476</v>
      </c>
      <c r="H576" s="44">
        <f>IF(OR($A576="",$B576="",$C576=""),"",'MPTO_working_3-way'!E575)</f>
        <v>7.498724379713849</v>
      </c>
      <c r="I576" s="45">
        <f>IF(OR($A576="",$B576="",$C576=""),"",'MPTO_working_3-way'!F575)</f>
        <v>4.8438541255206919</v>
      </c>
      <c r="J576" s="46">
        <f>IF(OR($A576="",$B576="",$C576=""),"",'MPTO_working_3-way'!G575)</f>
        <v>1.5146998358322743</v>
      </c>
      <c r="K576" s="44">
        <f>IF(OR($A576="",$B576="",$C576=""),"",'OddsRatio_working_3-way'!H575)</f>
        <v>7.3236711381964525</v>
      </c>
      <c r="L576" s="45">
        <f>IF(OR($A576="",$B576="",$C576=""),"",'OddsRatio_working_3-way'!I575)</f>
        <v>4.8389909102035809</v>
      </c>
      <c r="M576" s="46">
        <f>IF(OR($A576="",$B576="",$C576=""),"",'OddsRatio_working_3-way'!J575)</f>
        <v>1.5225293183332649</v>
      </c>
      <c r="N576" s="47">
        <f t="shared" si="157"/>
        <v>13.971303179725098</v>
      </c>
      <c r="O576" s="48">
        <f t="shared" si="158"/>
        <v>21.04807196423803</v>
      </c>
      <c r="P576" s="48">
        <f t="shared" si="159"/>
        <v>64.980624856036854</v>
      </c>
      <c r="Q576" t="s">
        <v>373</v>
      </c>
      <c r="R576" t="s">
        <v>149</v>
      </c>
      <c r="S576" t="s">
        <v>521</v>
      </c>
      <c r="T576" s="50">
        <v>100</v>
      </c>
      <c r="U576" s="50">
        <f t="shared" si="160"/>
        <v>85.569985569985576</v>
      </c>
      <c r="V576" s="50">
        <f t="shared" si="161"/>
        <v>78.260869565217391</v>
      </c>
      <c r="W576" s="50">
        <f t="shared" si="162"/>
        <v>32.885906040268459</v>
      </c>
      <c r="X576" s="50">
        <f t="shared" si="163"/>
        <v>88.853224394514157</v>
      </c>
      <c r="Y576" s="50">
        <f t="shared" si="164"/>
        <v>81.544108389745972</v>
      </c>
      <c r="Z576" s="50">
        <f t="shared" si="165"/>
        <v>36.16914486479704</v>
      </c>
      <c r="AA576" s="50">
        <f t="shared" si="166"/>
        <v>-3.2832388245285813</v>
      </c>
      <c r="AB576" s="50">
        <f t="shared" si="167"/>
        <v>-3.2832388245285813</v>
      </c>
      <c r="AC576" s="50">
        <f t="shared" si="168"/>
        <v>-3.2832388245285813</v>
      </c>
      <c r="AF576">
        <v>1.72</v>
      </c>
      <c r="AG576">
        <v>2.2000000000000002</v>
      </c>
      <c r="AH576" s="66"/>
      <c r="AJ576" t="s">
        <v>445</v>
      </c>
    </row>
    <row r="577" spans="1:36" ht="15" x14ac:dyDescent="0.25">
      <c r="A577">
        <v>1.18</v>
      </c>
      <c r="B577">
        <v>7.46</v>
      </c>
      <c r="C577">
        <v>19.690000000000001</v>
      </c>
      <c r="D577" s="43">
        <f t="shared" si="156"/>
        <v>3.2293086116488734E-2</v>
      </c>
      <c r="E577" s="44">
        <f>IF(OR($A577="",$B577="",$C577=""),"",A577*'MPTO_working_3-way'!$I576)</f>
        <v>1.2181058416174566</v>
      </c>
      <c r="F577" s="45">
        <f>IF(OR($A577="",$B577="",$C577=""),"",B577*'MPTO_working_3-way'!$I576)</f>
        <v>7.7009064224290062</v>
      </c>
      <c r="G577" s="46">
        <f>IF(OR($A577="",$B577="",$C577=""),"",C577*'MPTO_working_3-way'!$I576)</f>
        <v>20.325850865633665</v>
      </c>
      <c r="H577" s="44">
        <f>IF(OR($A577="",$B577="",$C577=""),"",'MPTO_working_3-way'!E576)</f>
        <v>1.1951811275839628</v>
      </c>
      <c r="I577" s="45">
        <f>IF(OR($A577="",$B577="",$C577=""),"",'MPTO_working_3-way'!F576)</f>
        <v>8.1113595355843415</v>
      </c>
      <c r="J577" s="46">
        <f>IF(OR($A577="",$B577="",$C577=""),"",'MPTO_working_3-way'!G576)</f>
        <v>24.985733404602897</v>
      </c>
      <c r="K577" s="44">
        <f>IF(OR($A577="",$B577="",$C577=""),"",'OddsRatio_working_3-way'!H576)</f>
        <v>1.2010772967909962</v>
      </c>
      <c r="L577" s="45">
        <f>IF(OR($A577="",$B577="",$C577=""),"",'OddsRatio_working_3-way'!I576)</f>
        <v>8.2164407626101994</v>
      </c>
      <c r="M577" s="46">
        <f>IF(OR($A577="",$B577="",$C577=""),"",'OddsRatio_working_3-way'!J576)</f>
        <v>21.878525983465114</v>
      </c>
      <c r="N577" s="47">
        <f t="shared" si="157"/>
        <v>82.094672386773411</v>
      </c>
      <c r="O577" s="48">
        <f t="shared" si="158"/>
        <v>12.985484372170591</v>
      </c>
      <c r="P577" s="48">
        <f t="shared" si="159"/>
        <v>4.9198432410559985</v>
      </c>
      <c r="Q577" t="s">
        <v>466</v>
      </c>
      <c r="R577" t="s">
        <v>376</v>
      </c>
      <c r="S577" t="s">
        <v>521</v>
      </c>
      <c r="T577" s="50">
        <v>100</v>
      </c>
      <c r="U577" s="50">
        <f t="shared" si="160"/>
        <v>15.254237288135595</v>
      </c>
      <c r="V577" s="50">
        <f t="shared" si="161"/>
        <v>86.595174262734588</v>
      </c>
      <c r="W577" s="50">
        <f t="shared" si="162"/>
        <v>94.921279837480967</v>
      </c>
      <c r="X577" s="50">
        <f t="shared" si="163"/>
        <v>18.483545899784463</v>
      </c>
      <c r="Y577" s="50">
        <f t="shared" si="164"/>
        <v>89.824482874383463</v>
      </c>
      <c r="Z577" s="50">
        <f t="shared" si="165"/>
        <v>98.150588449129827</v>
      </c>
      <c r="AA577" s="50">
        <f t="shared" si="166"/>
        <v>-3.2293086116488681</v>
      </c>
      <c r="AB577" s="50">
        <f t="shared" si="167"/>
        <v>-3.2293086116488752</v>
      </c>
      <c r="AC577" s="50">
        <f t="shared" si="168"/>
        <v>-3.229308611648861</v>
      </c>
      <c r="AF577">
        <v>1.6</v>
      </c>
      <c r="AG577">
        <v>2.41</v>
      </c>
      <c r="AH577" s="66"/>
      <c r="AJ577" t="s">
        <v>459</v>
      </c>
    </row>
    <row r="578" spans="1:36" ht="15" x14ac:dyDescent="0.25">
      <c r="A578">
        <v>10.07</v>
      </c>
      <c r="B578">
        <v>5.69</v>
      </c>
      <c r="C578">
        <v>1.32</v>
      </c>
      <c r="D578" s="43">
        <f t="shared" si="156"/>
        <v>3.2627547943011148E-2</v>
      </c>
      <c r="E578" s="44">
        <f>IF(OR($A578="",$B578="",$C578=""),"",A578*'MPTO_working_3-way'!$I577)</f>
        <v>10.398559407786122</v>
      </c>
      <c r="F578" s="45">
        <f>IF(OR($A578="",$B578="",$C578=""),"",B578*'MPTO_working_3-way'!$I577)</f>
        <v>5.875650747795734</v>
      </c>
      <c r="G578" s="46">
        <f>IF(OR($A578="",$B578="",$C578=""),"",C578*'MPTO_working_3-way'!$I577)</f>
        <v>1.3630683632847749</v>
      </c>
      <c r="H578" s="44">
        <f>IF(OR($A578="",$B578="",$C578=""),"",'MPTO_working_3-way'!E577)</f>
        <v>11.308505264181958</v>
      </c>
      <c r="I578" s="45">
        <f>IF(OR($A578="",$B578="",$C578=""),"",'MPTO_working_3-way'!F577)</f>
        <v>6.0653452966544092</v>
      </c>
      <c r="J578" s="46">
        <f>IF(OR($A578="",$B578="",$C578=""),"",'MPTO_working_3-way'!G577)</f>
        <v>1.33922609194951</v>
      </c>
      <c r="K578" s="44">
        <f>IF(OR($A578="",$B578="",$C578=""),"",'OddsRatio_working_3-way'!H577)</f>
        <v>10.811479662653539</v>
      </c>
      <c r="L578" s="45">
        <f>IF(OR($A578="",$B578="",$C578=""),"",'OddsRatio_working_3-way'!I577)</f>
        <v>6.0734112037315455</v>
      </c>
      <c r="M578" s="46">
        <f>IF(OR($A578="",$B578="",$C578=""),"",'OddsRatio_working_3-way'!J577)</f>
        <v>1.3461602527066301</v>
      </c>
      <c r="N578" s="47">
        <f t="shared" si="157"/>
        <v>9.6167167083858818</v>
      </c>
      <c r="O578" s="48">
        <f t="shared" si="158"/>
        <v>17.019391432943028</v>
      </c>
      <c r="P578" s="48">
        <f t="shared" si="159"/>
        <v>73.363891858671067</v>
      </c>
      <c r="Q578" t="s">
        <v>464</v>
      </c>
      <c r="R578" t="s">
        <v>374</v>
      </c>
      <c r="S578" t="s">
        <v>521</v>
      </c>
      <c r="T578" s="50">
        <v>100</v>
      </c>
      <c r="U578" s="50">
        <f t="shared" si="160"/>
        <v>90.069513406156901</v>
      </c>
      <c r="V578" s="50">
        <f t="shared" si="161"/>
        <v>82.425307557117748</v>
      </c>
      <c r="W578" s="50">
        <f t="shared" si="162"/>
        <v>24.242424242424242</v>
      </c>
      <c r="X578" s="50">
        <f t="shared" si="163"/>
        <v>93.332268200458003</v>
      </c>
      <c r="Y578" s="50">
        <f t="shared" si="164"/>
        <v>85.688062351418864</v>
      </c>
      <c r="Z578" s="50">
        <f t="shared" si="165"/>
        <v>27.505179036725348</v>
      </c>
      <c r="AA578" s="50">
        <f t="shared" si="166"/>
        <v>-3.2627547943011024</v>
      </c>
      <c r="AB578" s="50">
        <f t="shared" si="167"/>
        <v>-3.2627547943011166</v>
      </c>
      <c r="AC578" s="50">
        <f t="shared" si="168"/>
        <v>-3.2627547943011059</v>
      </c>
      <c r="AF578">
        <v>1.6</v>
      </c>
      <c r="AG578">
        <v>2.46</v>
      </c>
      <c r="AH578" s="66"/>
      <c r="AJ578" t="s">
        <v>459</v>
      </c>
    </row>
    <row r="579" spans="1:36" ht="15" x14ac:dyDescent="0.25">
      <c r="A579">
        <v>1.17</v>
      </c>
      <c r="B579">
        <v>8.23</v>
      </c>
      <c r="C579">
        <v>17.86</v>
      </c>
      <c r="D579" s="43">
        <f t="shared" si="156"/>
        <v>3.2198579001783134E-2</v>
      </c>
      <c r="E579" s="44">
        <f>IF(OR($A579="",$B579="",$C579=""),"",A579*'MPTO_working_3-way'!$I578)</f>
        <v>1.2076723374320861</v>
      </c>
      <c r="F579" s="45">
        <f>IF(OR($A579="",$B579="",$C579=""),"",B579*'MPTO_working_3-way'!$I578)</f>
        <v>8.4949943051846759</v>
      </c>
      <c r="G579" s="46">
        <f>IF(OR($A579="",$B579="",$C579=""),"",C579*'MPTO_working_3-way'!$I578)</f>
        <v>18.435066620971845</v>
      </c>
      <c r="H579" s="44">
        <f>IF(OR($A579="",$B579="",$C579=""),"",'MPTO_working_3-way'!E578)</f>
        <v>1.1848790545193548</v>
      </c>
      <c r="I579" s="45">
        <f>IF(OR($A579="",$B579="",$C579=""),"",'MPTO_working_3-way'!F578)</f>
        <v>9.0274035066194394</v>
      </c>
      <c r="J579" s="46">
        <f>IF(OR($A579="",$B579="",$C579=""),"",'MPTO_working_3-way'!G578)</f>
        <v>22.095452379592132</v>
      </c>
      <c r="K579" s="44">
        <f>IF(OR($A579="",$B579="",$C579=""),"",'OddsRatio_working_3-way'!H578)</f>
        <v>1.1905813911048602</v>
      </c>
      <c r="L579" s="45">
        <f>IF(OR($A579="",$B579="",$C579=""),"",'OddsRatio_working_3-way'!I578)</f>
        <v>9.1053144569890598</v>
      </c>
      <c r="M579" s="46">
        <f>IF(OR($A579="",$B579="",$C579=""),"",'OddsRatio_working_3-way'!J578)</f>
        <v>19.901189729576142</v>
      </c>
      <c r="N579" s="47">
        <f t="shared" si="157"/>
        <v>82.803917006688522</v>
      </c>
      <c r="O579" s="48">
        <f t="shared" si="158"/>
        <v>11.771638262190226</v>
      </c>
      <c r="P579" s="48">
        <f t="shared" si="159"/>
        <v>5.4244447311212518</v>
      </c>
      <c r="Q579" t="s">
        <v>114</v>
      </c>
      <c r="R579" t="s">
        <v>63</v>
      </c>
      <c r="S579" t="s">
        <v>521</v>
      </c>
      <c r="T579" s="50">
        <v>100</v>
      </c>
      <c r="U579" s="50">
        <f t="shared" si="160"/>
        <v>14.529914529914532</v>
      </c>
      <c r="V579" s="50">
        <f t="shared" si="161"/>
        <v>87.849331713244226</v>
      </c>
      <c r="W579" s="50">
        <f t="shared" si="162"/>
        <v>94.400895856662942</v>
      </c>
      <c r="X579" s="50">
        <f t="shared" si="163"/>
        <v>17.749772430092836</v>
      </c>
      <c r="Y579" s="50">
        <f t="shared" si="164"/>
        <v>91.069189613422537</v>
      </c>
      <c r="Z579" s="50">
        <f t="shared" si="165"/>
        <v>97.620753756841253</v>
      </c>
      <c r="AA579" s="50">
        <f t="shared" si="166"/>
        <v>-3.2198579001783045</v>
      </c>
      <c r="AB579" s="50">
        <f t="shared" si="167"/>
        <v>-3.2198579001783116</v>
      </c>
      <c r="AC579" s="50">
        <f t="shared" si="168"/>
        <v>-3.2198579001783116</v>
      </c>
      <c r="AF579">
        <v>1.38</v>
      </c>
      <c r="AG579">
        <v>3.12</v>
      </c>
      <c r="AH579" s="66"/>
      <c r="AJ579" t="s">
        <v>446</v>
      </c>
    </row>
    <row r="580" spans="1:36" s="50" customFormat="1" ht="15" x14ac:dyDescent="0.25">
      <c r="A580">
        <v>1.67</v>
      </c>
      <c r="B580">
        <v>3.67</v>
      </c>
      <c r="C580">
        <v>6.57</v>
      </c>
      <c r="D580" s="43">
        <f t="shared" si="156"/>
        <v>2.3488960764348477E-2</v>
      </c>
      <c r="E580" s="44">
        <f>IF(OR($A580="",$B580="",$C580=""),"",A580*'MPTO_working_3-way'!$I579)</f>
        <v>1.7092265644764619</v>
      </c>
      <c r="F580" s="45">
        <f>IF(OR($A580="",$B580="",$C580=""),"",B580*'MPTO_working_3-way'!$I579)</f>
        <v>3.7562044860051587</v>
      </c>
      <c r="G580" s="46">
        <f>IF(OR($A580="",$B580="",$C580=""),"",C580*'MPTO_working_3-way'!$I579)</f>
        <v>6.72432247222177</v>
      </c>
      <c r="H580" s="44">
        <f>IF(OR($A580="",$B580="",$C580=""),"",'MPTO_working_3-way'!E579)</f>
        <v>1.6921254223270574</v>
      </c>
      <c r="I580" s="45">
        <f>IF(OR($A580="",$B580="",$C580=""),"",'MPTO_working_3-way'!F579)</f>
        <v>3.7785767556849539</v>
      </c>
      <c r="J580" s="46">
        <f>IF(OR($A580="",$B580="",$C580=""),"",'MPTO_working_3-way'!G579)</f>
        <v>6.9262942858422294</v>
      </c>
      <c r="K580" s="44">
        <f>IF(OR($A580="",$B580="",$C580=""),"",'OddsRatio_working_3-way'!H579)</f>
        <v>1.6984554390383295</v>
      </c>
      <c r="L580" s="45">
        <f>IF(OR($A580="",$B580="",$C580=""),"",'OddsRatio_working_3-way'!I579)</f>
        <v>3.78339704810797</v>
      </c>
      <c r="M580" s="46">
        <f>IF(OR($A580="",$B580="",$C580=""),"",'OddsRatio_working_3-way'!J579)</f>
        <v>6.8065623812589493</v>
      </c>
      <c r="N580" s="47">
        <f t="shared" si="157"/>
        <v>58.505994511400608</v>
      </c>
      <c r="O580" s="48">
        <f t="shared" si="158"/>
        <v>26.622618755868942</v>
      </c>
      <c r="P580" s="48">
        <f t="shared" si="159"/>
        <v>14.871386732730443</v>
      </c>
      <c r="Q580" t="s">
        <v>176</v>
      </c>
      <c r="R580" t="s">
        <v>179</v>
      </c>
      <c r="S580" t="s">
        <v>521</v>
      </c>
      <c r="T580" s="50">
        <v>100</v>
      </c>
      <c r="U580" s="50">
        <f t="shared" si="160"/>
        <v>40.119760479041922</v>
      </c>
      <c r="V580" s="50">
        <f t="shared" si="161"/>
        <v>72.752043596730246</v>
      </c>
      <c r="W580" s="50">
        <f t="shared" si="162"/>
        <v>84.779299847792998</v>
      </c>
      <c r="X580" s="50">
        <f t="shared" si="163"/>
        <v>42.468656555476755</v>
      </c>
      <c r="Y580" s="50">
        <f t="shared" si="164"/>
        <v>75.100939673165087</v>
      </c>
      <c r="Z580" s="50">
        <f t="shared" si="165"/>
        <v>87.128195924227853</v>
      </c>
      <c r="AA580" s="50">
        <f t="shared" si="166"/>
        <v>-2.3488960764348334</v>
      </c>
      <c r="AB580" s="50">
        <f t="shared" si="167"/>
        <v>-2.3488960764348406</v>
      </c>
      <c r="AC580" s="50">
        <f t="shared" si="168"/>
        <v>-2.3488960764348548</v>
      </c>
      <c r="AD580" s="51"/>
      <c r="AE580" s="51"/>
      <c r="AF580">
        <v>2.17</v>
      </c>
      <c r="AG580">
        <v>1.76</v>
      </c>
      <c r="AH580" s="66"/>
      <c r="AI580" s="51"/>
      <c r="AJ580" t="s">
        <v>446</v>
      </c>
    </row>
    <row r="581" spans="1:36" ht="15" x14ac:dyDescent="0.25">
      <c r="A581">
        <v>2.21</v>
      </c>
      <c r="B581">
        <v>3.25</v>
      </c>
      <c r="C581">
        <v>3.81</v>
      </c>
      <c r="D581" s="43">
        <f t="shared" si="156"/>
        <v>2.2648187076163007E-2</v>
      </c>
      <c r="E581" s="44">
        <f>IF(OR($A581="",$B581="",$C581=""),"",A581*'MPTO_working_3-way'!$I580)</f>
        <v>2.2600524934383204</v>
      </c>
      <c r="F581" s="45">
        <f>IF(OR($A581="",$B581="",$C581=""),"",B581*'MPTO_working_3-way'!$I580)</f>
        <v>3.3236066079975299</v>
      </c>
      <c r="G581" s="46">
        <f>IF(OR($A581="",$B581="",$C581=""),"",C581*'MPTO_working_3-way'!$I580)</f>
        <v>3.8962895927601813</v>
      </c>
      <c r="H581" s="44">
        <f>IF(OR($A581="",$B581="",$C581=""),"",'MPTO_working_3-way'!E580)</f>
        <v>2.2474976199585384</v>
      </c>
      <c r="I581" s="45">
        <f>IF(OR($A581="",$B581="",$C581=""),"",'MPTO_working_3-way'!F580)</f>
        <v>3.3317461782977436</v>
      </c>
      <c r="J581" s="46">
        <f>IF(OR($A581="",$B581="",$C581=""),"",'MPTO_working_3-way'!G580)</f>
        <v>3.9228332272141384</v>
      </c>
      <c r="K581" s="44">
        <f>IF(OR($A581="",$B581="",$C581=""),"",'OddsRatio_working_3-way'!H580)</f>
        <v>2.2528458038860641</v>
      </c>
      <c r="L581" s="45">
        <f>IF(OR($A581="",$B581="",$C581=""),"",'OddsRatio_working_3-way'!I580)</f>
        <v>3.3296719493749127</v>
      </c>
      <c r="M581" s="46">
        <f>IF(OR($A581="",$B581="",$C581=""),"",'OddsRatio_working_3-way'!J580)</f>
        <v>3.9095014123304472</v>
      </c>
      <c r="N581" s="47">
        <f t="shared" si="157"/>
        <v>44.246759882937702</v>
      </c>
      <c r="O581" s="48">
        <f t="shared" si="158"/>
        <v>30.087796720397638</v>
      </c>
      <c r="P581" s="48">
        <f t="shared" si="159"/>
        <v>25.665443396664649</v>
      </c>
      <c r="Q581" t="s">
        <v>120</v>
      </c>
      <c r="R581" t="s">
        <v>177</v>
      </c>
      <c r="S581" t="s">
        <v>521</v>
      </c>
      <c r="T581" s="50">
        <v>100</v>
      </c>
      <c r="U581" s="50">
        <f t="shared" si="160"/>
        <v>54.751131221719454</v>
      </c>
      <c r="V581" s="50">
        <f t="shared" si="161"/>
        <v>69.230769230769241</v>
      </c>
      <c r="W581" s="50">
        <f t="shared" si="162"/>
        <v>73.753280839895012</v>
      </c>
      <c r="X581" s="50">
        <f t="shared" si="163"/>
        <v>57.015949929335761</v>
      </c>
      <c r="Y581" s="50">
        <f t="shared" si="164"/>
        <v>71.495587938385526</v>
      </c>
      <c r="Z581" s="50">
        <f t="shared" si="165"/>
        <v>76.018099547511312</v>
      </c>
      <c r="AA581" s="50">
        <f t="shared" si="166"/>
        <v>-2.2648187076163069</v>
      </c>
      <c r="AB581" s="50">
        <f t="shared" si="167"/>
        <v>-2.2648187076162856</v>
      </c>
      <c r="AC581" s="50">
        <f t="shared" si="168"/>
        <v>-2.2648187076162998</v>
      </c>
      <c r="AF581">
        <v>2.4300000000000002</v>
      </c>
      <c r="AG581">
        <v>1.62</v>
      </c>
      <c r="AH581" s="66"/>
      <c r="AJ581" t="s">
        <v>446</v>
      </c>
    </row>
    <row r="582" spans="1:36" ht="15" x14ac:dyDescent="0.25">
      <c r="A582">
        <v>2.6</v>
      </c>
      <c r="B582">
        <v>3.15</v>
      </c>
      <c r="C582">
        <v>3.12</v>
      </c>
      <c r="D582" s="43">
        <f t="shared" si="156"/>
        <v>2.2588522588522508E-2</v>
      </c>
      <c r="E582" s="44">
        <f>IF(OR($A582="",$B582="",$C582=""),"",A582*'MPTO_working_3-way'!$I581)</f>
        <v>2.6587301587301586</v>
      </c>
      <c r="F582" s="45">
        <f>IF(OR($A582="",$B582="",$C582=""),"",B582*'MPTO_working_3-way'!$I581)</f>
        <v>3.2211538461538458</v>
      </c>
      <c r="G582" s="46">
        <f>IF(OR($A582="",$B582="",$C582=""),"",C582*'MPTO_working_3-way'!$I581)</f>
        <v>3.1904761904761902</v>
      </c>
      <c r="H582" s="44">
        <f>IF(OR($A582="",$B582="",$C582=""),"",'MPTO_working_3-way'!E581)</f>
        <v>2.6519158121964383</v>
      </c>
      <c r="I582" s="45">
        <f>IF(OR($A582="",$B582="",$C582=""),"",'MPTO_working_3-way'!F581)</f>
        <v>3.2265265922521333</v>
      </c>
      <c r="J582" s="46">
        <f>IF(OR($A582="",$B582="",$C582=""),"",'MPTO_working_3-way'!G581)</f>
        <v>3.1950585175552662</v>
      </c>
      <c r="K582" s="44">
        <f>IF(OR($A582="",$B582="",$C582=""),"",'OddsRatio_working_3-way'!H581)</f>
        <v>2.6550695685633783</v>
      </c>
      <c r="L582" s="45">
        <f>IF(OR($A582="",$B582="",$C582=""),"",'OddsRatio_working_3-way'!I581)</f>
        <v>3.2239997327570387</v>
      </c>
      <c r="M582" s="46">
        <f>IF(OR($A582="",$B582="",$C582=""),"",'OddsRatio_working_3-way'!J581)</f>
        <v>3.1929671783464761</v>
      </c>
      <c r="N582" s="47">
        <f t="shared" si="157"/>
        <v>37.611940298507463</v>
      </c>
      <c r="O582" s="48">
        <f t="shared" si="158"/>
        <v>31.044776119402989</v>
      </c>
      <c r="P582" s="48">
        <f t="shared" si="159"/>
        <v>31.343283582089555</v>
      </c>
      <c r="Q582" t="s">
        <v>154</v>
      </c>
      <c r="R582" t="s">
        <v>113</v>
      </c>
      <c r="S582" t="s">
        <v>521</v>
      </c>
      <c r="T582" s="50">
        <v>100</v>
      </c>
      <c r="U582" s="50">
        <f t="shared" si="160"/>
        <v>61.538461538461533</v>
      </c>
      <c r="V582" s="50">
        <f t="shared" si="161"/>
        <v>68.253968253968253</v>
      </c>
      <c r="W582" s="50">
        <f t="shared" si="162"/>
        <v>67.948717948717942</v>
      </c>
      <c r="X582" s="50">
        <f t="shared" si="163"/>
        <v>63.797313797313791</v>
      </c>
      <c r="Y582" s="50">
        <f t="shared" si="164"/>
        <v>70.512820512820511</v>
      </c>
      <c r="Z582" s="50">
        <f t="shared" si="165"/>
        <v>70.2075702075702</v>
      </c>
      <c r="AA582" s="50">
        <f t="shared" si="166"/>
        <v>-2.2588522588522579</v>
      </c>
      <c r="AB582" s="50">
        <f t="shared" si="167"/>
        <v>-2.2588522588522579</v>
      </c>
      <c r="AC582" s="50">
        <f t="shared" si="168"/>
        <v>-2.2588522588522579</v>
      </c>
      <c r="AF582">
        <v>2.41</v>
      </c>
      <c r="AG582">
        <v>1.63</v>
      </c>
      <c r="AH582" s="66"/>
      <c r="AJ582" t="s">
        <v>446</v>
      </c>
    </row>
    <row r="583" spans="1:36" ht="15" x14ac:dyDescent="0.25">
      <c r="A583">
        <v>2.34</v>
      </c>
      <c r="B583">
        <v>2.83</v>
      </c>
      <c r="C583">
        <v>3.96</v>
      </c>
      <c r="D583" s="43">
        <f t="shared" ref="D583:D602" si="169">IF(OR($A583="",$B583="",$C583=""),"",(1/A583)+(1/B583)+(1/C583)-1)</f>
        <v>3.3232570335044009E-2</v>
      </c>
      <c r="E583" s="44">
        <f>IF(OR($A583="",$B583="",$C583=""),"",A583*'MPTO_working_3-way'!$I582)</f>
        <v>2.417764214584003</v>
      </c>
      <c r="F583" s="45">
        <f>IF(OR($A583="",$B583="",$C583=""),"",B583*'MPTO_working_3-way'!$I582)</f>
        <v>2.9240481740481745</v>
      </c>
      <c r="G583" s="46">
        <f>IF(OR($A583="",$B583="",$C583=""),"",C583*'MPTO_working_3-way'!$I582)</f>
        <v>4.091600978526774</v>
      </c>
      <c r="H583" s="44">
        <f>IF(OR($A583="",$B583="",$C583=""),"",'MPTO_working_3-way'!E582)</f>
        <v>2.402270218931243</v>
      </c>
      <c r="I583" s="45">
        <f>IF(OR($A583="",$B583="",$C583=""),"",'MPTO_working_3-way'!F582)</f>
        <v>2.9215900704820377</v>
      </c>
      <c r="J583" s="46">
        <f>IF(OR($A583="",$B583="",$C583=""),"",'MPTO_working_3-way'!G582)</f>
        <v>4.141683186706139</v>
      </c>
      <c r="K583" s="44">
        <f>IF(OR($A583="",$B583="",$C583=""),"",'OddsRatio_working_3-way'!H582)</f>
        <v>2.40953221171331</v>
      </c>
      <c r="L583" s="45">
        <f>IF(OR($A583="",$B583="",$C583=""),"",'OddsRatio_working_3-way'!I582)</f>
        <v>2.9249581697278781</v>
      </c>
      <c r="M583" s="46">
        <f>IF(OR($A583="",$B583="",$C583=""),"",'OddsRatio_working_3-way'!J582)</f>
        <v>4.1135935422920866</v>
      </c>
      <c r="N583" s="47">
        <f t="shared" si="157"/>
        <v>41.360526140968567</v>
      </c>
      <c r="O583" s="48">
        <f t="shared" si="158"/>
        <v>34.19916295754998</v>
      </c>
      <c r="P583" s="48">
        <f t="shared" si="159"/>
        <v>24.440310901481428</v>
      </c>
      <c r="Q583" t="s">
        <v>151</v>
      </c>
      <c r="R583" t="s">
        <v>162</v>
      </c>
      <c r="S583" t="s">
        <v>521</v>
      </c>
      <c r="T583" s="50">
        <v>100</v>
      </c>
      <c r="U583" s="50">
        <f t="shared" si="160"/>
        <v>57.264957264957268</v>
      </c>
      <c r="V583" s="50">
        <f t="shared" si="161"/>
        <v>64.664310954063609</v>
      </c>
      <c r="W583" s="50">
        <f t="shared" si="162"/>
        <v>74.747474747474755</v>
      </c>
      <c r="X583" s="50">
        <f t="shared" si="163"/>
        <v>60.588214298461651</v>
      </c>
      <c r="Y583" s="50">
        <f t="shared" si="164"/>
        <v>67.987567987567999</v>
      </c>
      <c r="Z583" s="50">
        <f t="shared" si="165"/>
        <v>78.070731780979145</v>
      </c>
      <c r="AA583" s="50">
        <f t="shared" si="166"/>
        <v>-3.3232570335043832</v>
      </c>
      <c r="AB583" s="50">
        <f t="shared" si="167"/>
        <v>-3.3232570335043903</v>
      </c>
      <c r="AC583" s="50">
        <f t="shared" si="168"/>
        <v>-3.3232570335043903</v>
      </c>
      <c r="AF583">
        <v>2.89</v>
      </c>
      <c r="AG583">
        <v>1.44</v>
      </c>
      <c r="AH583" s="66"/>
      <c r="AJ583" t="s">
        <v>447</v>
      </c>
    </row>
    <row r="584" spans="1:36" ht="15" x14ac:dyDescent="0.25">
      <c r="A584">
        <v>2.17</v>
      </c>
      <c r="B584">
        <v>2.95</v>
      </c>
      <c r="C584">
        <v>4.25</v>
      </c>
      <c r="D584" s="43">
        <f t="shared" si="169"/>
        <v>3.5106661582074095E-2</v>
      </c>
      <c r="E584" s="44">
        <f>IF(OR($A584="",$B584="",$C584=""),"",A584*'MPTO_working_3-way'!$I583)</f>
        <v>2.2461814556331006</v>
      </c>
      <c r="F584" s="45">
        <f>IF(OR($A584="",$B584="",$C584=""),"",B584*'MPTO_working_3-way'!$I583)</f>
        <v>3.0535646516671187</v>
      </c>
      <c r="G584" s="46">
        <f>IF(OR($A584="",$B584="",$C584=""),"",C584*'MPTO_working_3-way'!$I583)</f>
        <v>4.3992033117238147</v>
      </c>
      <c r="H584" s="44">
        <f>IF(OR($A584="",$B584="",$C584=""),"",'MPTO_working_3-way'!E583)</f>
        <v>2.2265403619326261</v>
      </c>
      <c r="I584" s="45">
        <f>IF(OR($A584="",$B584="",$C584=""),"",'MPTO_working_3-way'!F583)</f>
        <v>3.0554799039770897</v>
      </c>
      <c r="J584" s="46">
        <f>IF(OR($A584="",$B584="",$C584=""),"",'MPTO_working_3-way'!G583)</f>
        <v>4.4724339874653243</v>
      </c>
      <c r="K584" s="44">
        <f>IF(OR($A584="",$B584="",$C584=""),"",'OddsRatio_working_3-way'!H583)</f>
        <v>2.2352079506934857</v>
      </c>
      <c r="L584" s="45">
        <f>IF(OR($A584="",$B584="",$C584=""),"",'OddsRatio_working_3-way'!I583)</f>
        <v>3.0586799178224755</v>
      </c>
      <c r="M584" s="46">
        <f>IF(OR($A584="",$B584="",$C584=""),"",'OddsRatio_working_3-way'!J583)</f>
        <v>4.4311331963707934</v>
      </c>
      <c r="N584" s="47">
        <f t="shared" si="157"/>
        <v>44.520000710189443</v>
      </c>
      <c r="O584" s="48">
        <f t="shared" si="158"/>
        <v>32.748610691902066</v>
      </c>
      <c r="P584" s="48">
        <f t="shared" si="159"/>
        <v>22.731388597908492</v>
      </c>
      <c r="Q584" t="s">
        <v>152</v>
      </c>
      <c r="R584" t="s">
        <v>161</v>
      </c>
      <c r="S584" t="s">
        <v>521</v>
      </c>
      <c r="T584" s="50">
        <v>100</v>
      </c>
      <c r="U584" s="50">
        <f t="shared" si="160"/>
        <v>53.917050691244242</v>
      </c>
      <c r="V584" s="50">
        <f t="shared" si="161"/>
        <v>66.101694915254228</v>
      </c>
      <c r="W584" s="50">
        <f t="shared" si="162"/>
        <v>76.470588235294116</v>
      </c>
      <c r="X584" s="50">
        <f t="shared" si="163"/>
        <v>57.427716849451649</v>
      </c>
      <c r="Y584" s="50">
        <f t="shared" si="164"/>
        <v>69.612361073461642</v>
      </c>
      <c r="Z584" s="50">
        <f t="shared" si="165"/>
        <v>79.981254393501516</v>
      </c>
      <c r="AA584" s="50">
        <f t="shared" si="166"/>
        <v>-3.5106661582074068</v>
      </c>
      <c r="AB584" s="50">
        <f t="shared" si="167"/>
        <v>-3.5106661582074139</v>
      </c>
      <c r="AC584" s="50">
        <f t="shared" si="168"/>
        <v>-3.5106661582073997</v>
      </c>
      <c r="AF584">
        <v>2.35</v>
      </c>
      <c r="AG584">
        <v>1.63</v>
      </c>
      <c r="AH584" s="66"/>
      <c r="AJ584" t="s">
        <v>447</v>
      </c>
    </row>
    <row r="585" spans="1:36" ht="15" x14ac:dyDescent="0.25">
      <c r="A585">
        <v>1.83</v>
      </c>
      <c r="B585">
        <v>3.39</v>
      </c>
      <c r="C585">
        <v>5.0999999999999996</v>
      </c>
      <c r="D585" s="43">
        <f t="shared" si="169"/>
        <v>3.7511769541705986E-2</v>
      </c>
      <c r="E585" s="44">
        <f>IF(OR($A585="",$B585="",$C585=""),"",A585*'MPTO_working_3-way'!$I584)</f>
        <v>1.898646538261322</v>
      </c>
      <c r="F585" s="45">
        <f>IF(OR($A585="",$B585="",$C585=""),"",B585*'MPTO_working_3-way'!$I584)</f>
        <v>3.5171648987463833</v>
      </c>
      <c r="G585" s="46">
        <f>IF(OR($A585="",$B585="",$C585=""),"",C585*'MPTO_working_3-way'!$I584)</f>
        <v>5.2913100246627005</v>
      </c>
      <c r="H585" s="44">
        <f>IF(OR($A585="",$B585="",$C585=""),"",'MPTO_working_3-way'!E584)</f>
        <v>1.8728550042353842</v>
      </c>
      <c r="I585" s="45">
        <f>IF(OR($A585="",$B585="",$C585=""),"",'MPTO_working_3-way'!F584)</f>
        <v>3.5400569965056903</v>
      </c>
      <c r="J585" s="46">
        <f>IF(OR($A585="",$B585="",$C585=""),"",'MPTO_working_3-way'!G584)</f>
        <v>5.4473794311038546</v>
      </c>
      <c r="K585" s="44">
        <f>IF(OR($A585="",$B585="",$C585=""),"",'OddsRatio_working_3-way'!H584)</f>
        <v>1.8827792335750779</v>
      </c>
      <c r="L585" s="45">
        <f>IF(OR($A585="",$B585="",$C585=""),"",'OddsRatio_working_3-way'!I584)</f>
        <v>3.5419787569210057</v>
      </c>
      <c r="M585" s="46">
        <f>IF(OR($A585="",$B585="",$C585=""),"",'OddsRatio_working_3-way'!J584)</f>
        <v>5.3607166959732737</v>
      </c>
      <c r="N585" s="47">
        <f t="shared" si="157"/>
        <v>52.669097688701235</v>
      </c>
      <c r="O585" s="48">
        <f t="shared" si="158"/>
        <v>28.431990787705981</v>
      </c>
      <c r="P585" s="48">
        <f t="shared" si="159"/>
        <v>18.898911523592798</v>
      </c>
      <c r="Q585" t="s">
        <v>160</v>
      </c>
      <c r="R585" t="s">
        <v>388</v>
      </c>
      <c r="S585" t="s">
        <v>521</v>
      </c>
      <c r="T585" s="50">
        <v>100</v>
      </c>
      <c r="U585" s="50">
        <f t="shared" si="160"/>
        <v>45.355191256830594</v>
      </c>
      <c r="V585" s="50">
        <f t="shared" si="161"/>
        <v>70.501474926253692</v>
      </c>
      <c r="W585" s="50">
        <f t="shared" si="162"/>
        <v>80.392156862745097</v>
      </c>
      <c r="X585" s="50">
        <f t="shared" si="163"/>
        <v>49.106368211001218</v>
      </c>
      <c r="Y585" s="50">
        <f t="shared" si="164"/>
        <v>74.252651880424295</v>
      </c>
      <c r="Z585" s="50">
        <f t="shared" si="165"/>
        <v>84.1433338169157</v>
      </c>
      <c r="AA585" s="50">
        <f t="shared" si="166"/>
        <v>-3.7511769541706244</v>
      </c>
      <c r="AB585" s="50">
        <f t="shared" si="167"/>
        <v>-3.751176954170603</v>
      </c>
      <c r="AC585" s="50">
        <f t="shared" si="168"/>
        <v>-3.751176954170603</v>
      </c>
      <c r="AF585">
        <v>2.44</v>
      </c>
      <c r="AG585">
        <v>1.59</v>
      </c>
      <c r="AH585" s="66"/>
      <c r="AJ585" t="s">
        <v>447</v>
      </c>
    </row>
    <row r="586" spans="1:36" ht="15" x14ac:dyDescent="0.25">
      <c r="A586">
        <v>2.2000000000000002</v>
      </c>
      <c r="B586">
        <v>3.02</v>
      </c>
      <c r="C586">
        <v>4.0199999999999996</v>
      </c>
      <c r="D586" s="43">
        <f t="shared" si="169"/>
        <v>3.4427501265496652E-2</v>
      </c>
      <c r="E586" s="44">
        <f>IF(OR($A586="",$B586="",$C586=""),"",A586*'MPTO_working_3-way'!$I585)</f>
        <v>2.2757405027840929</v>
      </c>
      <c r="F586" s="45">
        <f>IF(OR($A586="",$B586="",$C586=""),"",B586*'MPTO_working_3-way'!$I585)</f>
        <v>3.1239710538218</v>
      </c>
      <c r="G586" s="46">
        <f>IF(OR($A586="",$B586="",$C586=""),"",C586*'MPTO_working_3-way'!$I585)</f>
        <v>4.1583985550872962</v>
      </c>
      <c r="H586" s="44">
        <f>IF(OR($A586="",$B586="",$C586=""),"",'MPTO_working_3-way'!E585)</f>
        <v>2.2569816414321804</v>
      </c>
      <c r="I586" s="45">
        <f>IF(OR($A586="",$B586="",$C586=""),"",'MPTO_working_3-way'!F585)</f>
        <v>3.1284217693874234</v>
      </c>
      <c r="J586" s="46">
        <f>IF(OR($A586="",$B586="",$C586=""),"",'MPTO_working_3-way'!G585)</f>
        <v>4.214423368229709</v>
      </c>
      <c r="K586" s="44">
        <f>IF(OR($A586="",$B586="",$C586=""),"",'OddsRatio_working_3-way'!H585)</f>
        <v>2.2651547625140784</v>
      </c>
      <c r="L586" s="45">
        <f>IF(OR($A586="",$B586="",$C586=""),"",'OddsRatio_working_3-way'!I585)</f>
        <v>3.1296771835653647</v>
      </c>
      <c r="M586" s="46">
        <f>IF(OR($A586="",$B586="",$C586=""),"",'OddsRatio_working_3-way'!J585)</f>
        <v>4.1839728189937624</v>
      </c>
      <c r="N586" s="47">
        <f t="shared" si="157"/>
        <v>43.941741106976878</v>
      </c>
      <c r="O586" s="48">
        <f t="shared" si="158"/>
        <v>32.010539879254679</v>
      </c>
      <c r="P586" s="48">
        <f t="shared" si="159"/>
        <v>24.047719013768447</v>
      </c>
      <c r="Q586" t="s">
        <v>123</v>
      </c>
      <c r="R586" t="s">
        <v>237</v>
      </c>
      <c r="S586" t="s">
        <v>521</v>
      </c>
      <c r="T586" s="50">
        <v>100</v>
      </c>
      <c r="U586" s="50">
        <f t="shared" si="160"/>
        <v>54.545454545454554</v>
      </c>
      <c r="V586" s="50">
        <f t="shared" si="161"/>
        <v>66.88741721854305</v>
      </c>
      <c r="W586" s="50">
        <f t="shared" si="162"/>
        <v>75.124378109452735</v>
      </c>
      <c r="X586" s="50">
        <f t="shared" si="163"/>
        <v>57.98820467200423</v>
      </c>
      <c r="Y586" s="50">
        <f t="shared" si="164"/>
        <v>70.330167345092718</v>
      </c>
      <c r="Z586" s="50">
        <f t="shared" si="165"/>
        <v>78.567128236002404</v>
      </c>
      <c r="AA586" s="50">
        <f t="shared" si="166"/>
        <v>-3.4427501265496758</v>
      </c>
      <c r="AB586" s="50">
        <f t="shared" si="167"/>
        <v>-3.4427501265496687</v>
      </c>
      <c r="AC586" s="50">
        <f t="shared" si="168"/>
        <v>-3.4427501265496687</v>
      </c>
      <c r="AF586">
        <v>2.99</v>
      </c>
      <c r="AG586">
        <v>1.41</v>
      </c>
      <c r="AH586" s="66"/>
      <c r="AJ586" t="s">
        <v>447</v>
      </c>
    </row>
    <row r="587" spans="1:36" ht="15" x14ac:dyDescent="0.25">
      <c r="A587">
        <v>3.58</v>
      </c>
      <c r="B587">
        <v>2.95</v>
      </c>
      <c r="C587">
        <v>2.41</v>
      </c>
      <c r="D587" s="43">
        <f t="shared" si="169"/>
        <v>3.3250419122104802E-2</v>
      </c>
      <c r="E587" s="44">
        <f>IF(OR($A587="",$B587="",$C587=""),"",A587*'MPTO_working_3-way'!$I586)</f>
        <v>3.6990365004571353</v>
      </c>
      <c r="F587" s="45">
        <f>IF(OR($A587="",$B587="",$C587=""),"",B587*'MPTO_working_3-way'!$I586)</f>
        <v>3.0480887364102092</v>
      </c>
      <c r="G587" s="46">
        <f>IF(OR($A587="",$B587="",$C587=""),"",C587*'MPTO_working_3-way'!$I586)</f>
        <v>2.4901335100842727</v>
      </c>
      <c r="H587" s="44">
        <f>IF(OR($A587="",$B587="",$C587=""),"",'MPTO_working_3-way'!E586)</f>
        <v>3.7279194969683451</v>
      </c>
      <c r="I587" s="45">
        <f>IF(OR($A587="",$B587="",$C587=""),"",'MPTO_working_3-way'!F586)</f>
        <v>3.0497142042352339</v>
      </c>
      <c r="J587" s="46">
        <f>IF(OR($A587="",$B587="",$C587=""),"",'MPTO_working_3-way'!G586)</f>
        <v>2.4761406129253092</v>
      </c>
      <c r="K587" s="44">
        <f>IF(OR($A587="",$B587="",$C587=""),"",'OddsRatio_working_3-way'!H586)</f>
        <v>3.7126954367620013</v>
      </c>
      <c r="L587" s="45">
        <f>IF(OR($A587="",$B587="",$C587=""),"",'OddsRatio_working_3-way'!I586)</f>
        <v>3.0502930626689548</v>
      </c>
      <c r="M587" s="46">
        <f>IF(OR($A587="",$B587="",$C587=""),"",'OddsRatio_working_3-way'!J586)</f>
        <v>2.4825195991606286</v>
      </c>
      <c r="N587" s="47">
        <f t="shared" si="157"/>
        <v>27.034066840822408</v>
      </c>
      <c r="O587" s="48">
        <f t="shared" si="158"/>
        <v>32.807443827167532</v>
      </c>
      <c r="P587" s="48">
        <f t="shared" si="159"/>
        <v>40.158489332010042</v>
      </c>
      <c r="Q587" t="s">
        <v>116</v>
      </c>
      <c r="R587" t="s">
        <v>158</v>
      </c>
      <c r="S587" t="s">
        <v>521</v>
      </c>
      <c r="T587" s="50">
        <v>100</v>
      </c>
      <c r="U587" s="50">
        <f t="shared" si="160"/>
        <v>72.067039106145245</v>
      </c>
      <c r="V587" s="50">
        <f t="shared" si="161"/>
        <v>66.101694915254228</v>
      </c>
      <c r="W587" s="50">
        <f t="shared" si="162"/>
        <v>58.50622406639004</v>
      </c>
      <c r="X587" s="50">
        <f t="shared" si="163"/>
        <v>75.392081018355711</v>
      </c>
      <c r="Y587" s="50">
        <f t="shared" si="164"/>
        <v>69.426736827464694</v>
      </c>
      <c r="Z587" s="50">
        <f t="shared" si="165"/>
        <v>61.831265978600513</v>
      </c>
      <c r="AA587" s="50">
        <f t="shared" si="166"/>
        <v>-3.325041912210466</v>
      </c>
      <c r="AB587" s="50">
        <f t="shared" si="167"/>
        <v>-3.325041912210466</v>
      </c>
      <c r="AC587" s="50">
        <f t="shared" si="168"/>
        <v>-3.3250419122104731</v>
      </c>
      <c r="AF587">
        <v>2.64</v>
      </c>
      <c r="AG587">
        <v>1.52</v>
      </c>
      <c r="AH587" s="66"/>
      <c r="AJ587" t="s">
        <v>447</v>
      </c>
    </row>
    <row r="588" spans="1:36" ht="15" x14ac:dyDescent="0.25">
      <c r="A588">
        <v>2.97</v>
      </c>
      <c r="B588">
        <v>3.35</v>
      </c>
      <c r="C588">
        <v>2.48</v>
      </c>
      <c r="D588" s="43">
        <f t="shared" si="169"/>
        <v>3.8433605838516849E-2</v>
      </c>
      <c r="E588" s="44">
        <f>IF(OR($A588="",$B588="",$C588=""),"",A588*'MPTO_working_3-way'!$I587)</f>
        <v>3.0841478093403953</v>
      </c>
      <c r="F588" s="45">
        <f>IF(OR($A588="",$B588="",$C588=""),"",B588*'MPTO_working_3-way'!$I587)</f>
        <v>3.4787525795590315</v>
      </c>
      <c r="G588" s="46">
        <f>IF(OR($A588="",$B588="",$C588=""),"",C588*'MPTO_working_3-way'!$I587)</f>
        <v>2.5753153424795219</v>
      </c>
      <c r="H588" s="44">
        <f>IF(OR($A588="",$B588="",$C588=""),"",'MPTO_working_3-way'!E587)</f>
        <v>3.087476215461848</v>
      </c>
      <c r="I588" s="45">
        <f>IF(OR($A588="",$B588="",$C588=""),"",'MPTO_working_3-way'!F587)</f>
        <v>3.5002208198611156</v>
      </c>
      <c r="J588" s="46">
        <f>IF(OR($A588="",$B588="",$C588=""),"",'MPTO_working_3-way'!G587)</f>
        <v>2.561379590978043</v>
      </c>
      <c r="K588" s="44">
        <f>IF(OR($A588="",$B588="",$C588=""),"",'OddsRatio_working_3-way'!H587)</f>
        <v>3.0867821517543894</v>
      </c>
      <c r="L588" s="45">
        <f>IF(OR($A588="",$B588="",$C588=""),"",'OddsRatio_working_3-way'!I587)</f>
        <v>3.4893086581841701</v>
      </c>
      <c r="M588" s="46">
        <f>IF(OR($A588="",$B588="",$C588=""),"",'OddsRatio_working_3-way'!J587)</f>
        <v>2.5677348145159877</v>
      </c>
      <c r="N588" s="47">
        <f t="shared" si="157"/>
        <v>32.423867525787273</v>
      </c>
      <c r="O588" s="48">
        <f t="shared" si="158"/>
        <v>28.745936284056178</v>
      </c>
      <c r="P588" s="48">
        <f t="shared" si="159"/>
        <v>38.830196190156535</v>
      </c>
      <c r="Q588" t="s">
        <v>442</v>
      </c>
      <c r="R588" t="s">
        <v>389</v>
      </c>
      <c r="S588" t="s">
        <v>521</v>
      </c>
      <c r="T588" s="50">
        <v>100</v>
      </c>
      <c r="U588" s="50">
        <f t="shared" si="160"/>
        <v>66.329966329966325</v>
      </c>
      <c r="V588" s="50">
        <f t="shared" si="161"/>
        <v>70.149253731343279</v>
      </c>
      <c r="W588" s="50">
        <f t="shared" si="162"/>
        <v>59.677419354838712</v>
      </c>
      <c r="X588" s="50">
        <f t="shared" si="163"/>
        <v>70.173326913818016</v>
      </c>
      <c r="Y588" s="50">
        <f t="shared" si="164"/>
        <v>73.992614315194956</v>
      </c>
      <c r="Z588" s="50">
        <f t="shared" si="165"/>
        <v>63.520779938690389</v>
      </c>
      <c r="AA588" s="50">
        <f t="shared" si="166"/>
        <v>-3.8433605838516911</v>
      </c>
      <c r="AB588" s="50">
        <f t="shared" si="167"/>
        <v>-3.8433605838516769</v>
      </c>
      <c r="AC588" s="50">
        <f t="shared" si="168"/>
        <v>-3.8433605838516769</v>
      </c>
      <c r="AF588">
        <v>2.06</v>
      </c>
      <c r="AG588">
        <v>1.81</v>
      </c>
      <c r="AH588" s="66"/>
      <c r="AJ588" t="s">
        <v>452</v>
      </c>
    </row>
    <row r="589" spans="1:36" ht="15" x14ac:dyDescent="0.25">
      <c r="A589">
        <v>2.2200000000000002</v>
      </c>
      <c r="B589">
        <v>3.04</v>
      </c>
      <c r="C589">
        <v>3.83</v>
      </c>
      <c r="D589" s="43">
        <f t="shared" si="169"/>
        <v>4.0494424615628244E-2</v>
      </c>
      <c r="E589" s="44">
        <f>IF(OR($A589="",$B589="",$C589=""),"",A589*'MPTO_working_3-way'!$I588)</f>
        <v>2.309897622646695</v>
      </c>
      <c r="F589" s="45">
        <f>IF(OR($A589="",$B589="",$C589=""),"",B589*'MPTO_working_3-way'!$I588)</f>
        <v>3.1631030508315101</v>
      </c>
      <c r="G589" s="46">
        <f>IF(OR($A589="",$B589="",$C589=""),"",C589*'MPTO_working_3-way'!$I588)</f>
        <v>3.9850936462778561</v>
      </c>
      <c r="H589" s="44">
        <f>IF(OR($A589="",$B589="",$C589=""),"",'MPTO_working_3-way'!E588)</f>
        <v>2.2885792788008961</v>
      </c>
      <c r="I589" s="45">
        <f>IF(OR($A589="",$B589="",$C589=""),"",'MPTO_working_3-way'!F588)</f>
        <v>3.1700822661152173</v>
      </c>
      <c r="J589" s="46">
        <f>IF(OR($A589="",$B589="",$C589=""),"",'MPTO_working_3-way'!G588)</f>
        <v>4.0387972647911647</v>
      </c>
      <c r="K589" s="44">
        <f>IF(OR($A589="",$B589="",$C589=""),"",'OddsRatio_working_3-way'!H588)</f>
        <v>2.2977889333681301</v>
      </c>
      <c r="L589" s="45">
        <f>IF(OR($A589="",$B589="",$C589=""),"",'OddsRatio_working_3-way'!I588)</f>
        <v>3.1700732984188407</v>
      </c>
      <c r="M589" s="46">
        <f>IF(OR($A589="",$B589="",$C589=""),"",'OddsRatio_working_3-way'!J588)</f>
        <v>4.0104448208457457</v>
      </c>
      <c r="N589" s="47">
        <f t="shared" si="157"/>
        <v>43.291961955188029</v>
      </c>
      <c r="O589" s="48">
        <f t="shared" si="158"/>
        <v>31.614524848854419</v>
      </c>
      <c r="P589" s="48">
        <f t="shared" si="159"/>
        <v>25.093513195957556</v>
      </c>
      <c r="Q589" t="s">
        <v>168</v>
      </c>
      <c r="R589" t="s">
        <v>127</v>
      </c>
      <c r="S589" t="s">
        <v>521</v>
      </c>
      <c r="T589" s="50">
        <v>100</v>
      </c>
      <c r="U589" s="50">
        <f t="shared" si="160"/>
        <v>54.954954954954964</v>
      </c>
      <c r="V589" s="50">
        <f t="shared" si="161"/>
        <v>67.10526315789474</v>
      </c>
      <c r="W589" s="50">
        <f t="shared" si="162"/>
        <v>73.890339425587456</v>
      </c>
      <c r="X589" s="50">
        <f t="shared" si="163"/>
        <v>59.004397416517797</v>
      </c>
      <c r="Y589" s="50">
        <f t="shared" si="164"/>
        <v>71.154705619457573</v>
      </c>
      <c r="Z589" s="50">
        <f t="shared" si="165"/>
        <v>77.939781887150303</v>
      </c>
      <c r="AA589" s="50">
        <f t="shared" si="166"/>
        <v>-4.0494424615628333</v>
      </c>
      <c r="AB589" s="50">
        <f t="shared" si="167"/>
        <v>-4.0494424615628333</v>
      </c>
      <c r="AC589" s="50">
        <f t="shared" si="168"/>
        <v>-4.0494424615628475</v>
      </c>
      <c r="AF589">
        <v>2.2400000000000002</v>
      </c>
      <c r="AG589">
        <v>1.68</v>
      </c>
      <c r="AH589" s="66"/>
      <c r="AJ589" t="s">
        <v>452</v>
      </c>
    </row>
    <row r="590" spans="1:36" ht="15" x14ac:dyDescent="0.25">
      <c r="A590">
        <v>1.85</v>
      </c>
      <c r="B590">
        <v>3.63</v>
      </c>
      <c r="C590">
        <v>4.42</v>
      </c>
      <c r="D590" s="43">
        <f t="shared" si="169"/>
        <v>4.2266978095855112E-2</v>
      </c>
      <c r="E590" s="44">
        <f>IF(OR($A590="",$B590="",$C590=""),"",A590*'MPTO_working_3-way'!$I589)</f>
        <v>1.9281939094773322</v>
      </c>
      <c r="F590" s="45">
        <f>IF(OR($A590="",$B590="",$C590=""),"",B590*'MPTO_working_3-way'!$I589)</f>
        <v>3.7834291304879542</v>
      </c>
      <c r="G590" s="46">
        <f>IF(OR($A590="",$B590="",$C590=""),"",C590*'MPTO_working_3-way'!$I589)</f>
        <v>4.6068200431836797</v>
      </c>
      <c r="H590" s="44">
        <f>IF(OR($A590="",$B590="",$C590=""),"",'MPTO_working_3-way'!E589)</f>
        <v>1.899510038671727</v>
      </c>
      <c r="I590" s="45">
        <f>IF(OR($A590="",$B590="",$C590=""),"",'MPTO_working_3-way'!F589)</f>
        <v>3.8256556745649357</v>
      </c>
      <c r="J590" s="46">
        <f>IF(OR($A590="",$B590="",$C590=""),"",'MPTO_working_3-way'!G589)</f>
        <v>4.7135271129282321</v>
      </c>
      <c r="K590" s="44">
        <f>IF(OR($A590="",$B590="",$C590=""),"",'OddsRatio_working_3-way'!H589)</f>
        <v>1.9102474944591323</v>
      </c>
      <c r="L590" s="45">
        <f>IF(OR($A590="",$B590="",$C590=""),"",'OddsRatio_working_3-way'!I589)</f>
        <v>3.8164128357970788</v>
      </c>
      <c r="M590" s="46">
        <f>IF(OR($A590="",$B590="",$C590=""),"",'OddsRatio_working_3-way'!J589)</f>
        <v>4.6624075659414492</v>
      </c>
      <c r="N590" s="47">
        <f t="shared" si="157"/>
        <v>51.862003872373293</v>
      </c>
      <c r="O590" s="48">
        <f t="shared" si="158"/>
        <v>26.431048805479506</v>
      </c>
      <c r="P590" s="48">
        <f t="shared" si="159"/>
        <v>21.706947322147194</v>
      </c>
      <c r="Q590" t="s">
        <v>124</v>
      </c>
      <c r="R590" t="s">
        <v>165</v>
      </c>
      <c r="S590" t="s">
        <v>521</v>
      </c>
      <c r="T590" s="50">
        <v>100</v>
      </c>
      <c r="U590" s="50">
        <f t="shared" si="160"/>
        <v>45.945945945945937</v>
      </c>
      <c r="V590" s="50">
        <f t="shared" si="161"/>
        <v>72.451790633608823</v>
      </c>
      <c r="W590" s="50">
        <f t="shared" si="162"/>
        <v>77.375565610859724</v>
      </c>
      <c r="X590" s="50">
        <f t="shared" si="163"/>
        <v>50.172643755531453</v>
      </c>
      <c r="Y590" s="50">
        <f t="shared" si="164"/>
        <v>76.678488443194311</v>
      </c>
      <c r="Z590" s="50">
        <f t="shared" si="165"/>
        <v>81.602263420445226</v>
      </c>
      <c r="AA590" s="50">
        <f t="shared" si="166"/>
        <v>-4.2266978095855166</v>
      </c>
      <c r="AB590" s="50">
        <f t="shared" si="167"/>
        <v>-4.2266978095854881</v>
      </c>
      <c r="AC590" s="50">
        <f t="shared" si="168"/>
        <v>-4.2266978095855023</v>
      </c>
      <c r="AF590">
        <v>1.98</v>
      </c>
      <c r="AG590">
        <v>1.87</v>
      </c>
      <c r="AH590" s="66"/>
      <c r="AJ590" t="s">
        <v>452</v>
      </c>
    </row>
    <row r="591" spans="1:36" ht="15" x14ac:dyDescent="0.25">
      <c r="A591">
        <v>1.51</v>
      </c>
      <c r="B591">
        <v>4.41</v>
      </c>
      <c r="C591">
        <v>6.45</v>
      </c>
      <c r="D591" s="43">
        <f t="shared" si="169"/>
        <v>4.4047784933574086E-2</v>
      </c>
      <c r="E591" s="44">
        <f>IF(OR($A591="",$B591="",$C591=""),"",A591*'MPTO_working_3-way'!$I590)</f>
        <v>1.5765121552496968</v>
      </c>
      <c r="F591" s="45">
        <f>IF(OR($A591="",$B591="",$C591=""),"",B591*'MPTO_working_3-way'!$I590)</f>
        <v>4.6042507315570615</v>
      </c>
      <c r="G591" s="46">
        <f>IF(OR($A591="",$B591="",$C591=""),"",C591*'MPTO_working_3-way'!$I590)</f>
        <v>6.7341082128215533</v>
      </c>
      <c r="H591" s="44">
        <f>IF(OR($A591="",$B591="",$C591=""),"",'MPTO_working_3-way'!E590)</f>
        <v>1.5442368401514859</v>
      </c>
      <c r="I591" s="45">
        <f>IF(OR($A591="",$B591="",$C591=""),"",'MPTO_working_3-way'!F590)</f>
        <v>4.7153179896726991</v>
      </c>
      <c r="J591" s="46">
        <f>IF(OR($A591="",$B591="",$C591=""),"",'MPTO_working_3-way'!G590)</f>
        <v>7.1247315859012224</v>
      </c>
      <c r="K591" s="44">
        <f>IF(OR($A591="",$B591="",$C591=""),"",'OddsRatio_working_3-way'!H590)</f>
        <v>1.5546193336306757</v>
      </c>
      <c r="L591" s="45">
        <f>IF(OR($A591="",$B591="",$C591=""),"",'OddsRatio_working_3-way'!I590)</f>
        <v>4.7083371130992235</v>
      </c>
      <c r="M591" s="46">
        <f>IF(OR($A591="",$B591="",$C591=""),"",'OddsRatio_working_3-way'!J590)</f>
        <v>6.9268144476219264</v>
      </c>
      <c r="N591" s="47">
        <f t="shared" si="157"/>
        <v>63.431163322785444</v>
      </c>
      <c r="O591" s="48">
        <f t="shared" si="158"/>
        <v>21.719060457461683</v>
      </c>
      <c r="P591" s="48">
        <f t="shared" si="159"/>
        <v>14.849776219752869</v>
      </c>
      <c r="Q591" t="s">
        <v>65</v>
      </c>
      <c r="R591" t="s">
        <v>130</v>
      </c>
      <c r="S591" t="s">
        <v>521</v>
      </c>
      <c r="T591" s="50">
        <v>100</v>
      </c>
      <c r="U591" s="50">
        <f t="shared" si="160"/>
        <v>33.774834437086092</v>
      </c>
      <c r="V591" s="50">
        <f t="shared" si="161"/>
        <v>77.32426303854875</v>
      </c>
      <c r="W591" s="50">
        <f t="shared" si="162"/>
        <v>84.496124031007753</v>
      </c>
      <c r="X591" s="50">
        <f t="shared" si="163"/>
        <v>38.179612930443497</v>
      </c>
      <c r="Y591" s="50">
        <f t="shared" si="164"/>
        <v>81.729041531906162</v>
      </c>
      <c r="Z591" s="50">
        <f t="shared" si="165"/>
        <v>88.900902524365151</v>
      </c>
      <c r="AA591" s="50">
        <f t="shared" si="166"/>
        <v>-4.404778493357405</v>
      </c>
      <c r="AB591" s="50">
        <f t="shared" si="167"/>
        <v>-4.4047784933574121</v>
      </c>
      <c r="AC591" s="50">
        <f t="shared" si="168"/>
        <v>-4.4047784933573979</v>
      </c>
      <c r="AF591">
        <v>1.82</v>
      </c>
      <c r="AG591">
        <v>2.0499999999999998</v>
      </c>
      <c r="AH591" s="66"/>
      <c r="AJ591" t="s">
        <v>452</v>
      </c>
    </row>
    <row r="592" spans="1:36" ht="15" x14ac:dyDescent="0.25">
      <c r="A592">
        <v>1.34</v>
      </c>
      <c r="B592">
        <v>5.71</v>
      </c>
      <c r="C592">
        <v>8.2200000000000006</v>
      </c>
      <c r="D592" s="43">
        <f t="shared" si="169"/>
        <v>4.3054506444346385E-2</v>
      </c>
      <c r="E592" s="44">
        <f>IF(OR($A592="",$B592="",$C592=""),"",A592*'MPTO_working_3-way'!$I591)</f>
        <v>1.3976930386354243</v>
      </c>
      <c r="F592" s="45">
        <f>IF(OR($A592="",$B592="",$C592=""),"",B592*'MPTO_working_3-way'!$I591)</f>
        <v>5.9558412317972182</v>
      </c>
      <c r="G592" s="46">
        <f>IF(OR($A592="",$B592="",$C592=""),"",C592*'MPTO_working_3-way'!$I591)</f>
        <v>8.5739080429725281</v>
      </c>
      <c r="H592" s="44">
        <f>IF(OR($A592="",$B592="",$C592=""),"",'MPTO_working_3-way'!E591)</f>
        <v>1.3662748492209034</v>
      </c>
      <c r="I592" s="45">
        <f>IF(OR($A592="",$B592="",$C592=""),"",'MPTO_working_3-way'!F591)</f>
        <v>6.2196850079119175</v>
      </c>
      <c r="J592" s="46">
        <f>IF(OR($A592="",$B592="",$C592=""),"",'MPTO_working_3-way'!G591)</f>
        <v>9.3194040118326757</v>
      </c>
      <c r="K592" s="44">
        <f>IF(OR($A592="",$B592="",$C592=""),"",'OddsRatio_working_3-way'!H591)</f>
        <v>1.3752287365312232</v>
      </c>
      <c r="L592" s="45">
        <f>IF(OR($A592="",$B592="",$C592=""),"",'OddsRatio_working_3-way'!I591)</f>
        <v>6.1980216148884155</v>
      </c>
      <c r="M592" s="46">
        <f>IF(OR($A592="",$B592="",$C592=""),"",'OddsRatio_working_3-way'!J591)</f>
        <v>8.9680925816336234</v>
      </c>
      <c r="N592" s="47">
        <f t="shared" si="157"/>
        <v>71.54646781215321</v>
      </c>
      <c r="O592" s="48">
        <f t="shared" si="158"/>
        <v>16.790239381486042</v>
      </c>
      <c r="P592" s="48">
        <f t="shared" si="159"/>
        <v>11.663292806360742</v>
      </c>
      <c r="Q592" t="s">
        <v>390</v>
      </c>
      <c r="R592" t="s">
        <v>256</v>
      </c>
      <c r="S592" t="s">
        <v>522</v>
      </c>
      <c r="T592" s="50">
        <v>100</v>
      </c>
      <c r="U592" s="50">
        <f t="shared" si="160"/>
        <v>25.373134328358205</v>
      </c>
      <c r="V592" s="50">
        <f t="shared" si="161"/>
        <v>82.486865148861654</v>
      </c>
      <c r="W592" s="50">
        <f t="shared" si="162"/>
        <v>87.834549878345499</v>
      </c>
      <c r="X592" s="50">
        <f t="shared" si="163"/>
        <v>29.678584972792855</v>
      </c>
      <c r="Y592" s="50">
        <f t="shared" si="164"/>
        <v>86.792315793296282</v>
      </c>
      <c r="Z592" s="50">
        <f t="shared" si="165"/>
        <v>92.140000522780142</v>
      </c>
      <c r="AA592" s="50">
        <f t="shared" si="166"/>
        <v>-4.3054506444346501</v>
      </c>
      <c r="AB592" s="50">
        <f t="shared" si="167"/>
        <v>-4.3054506444346288</v>
      </c>
      <c r="AC592" s="50">
        <f t="shared" si="168"/>
        <v>-4.305450644434643</v>
      </c>
      <c r="AF592">
        <v>1.52</v>
      </c>
      <c r="AG592">
        <v>2.61</v>
      </c>
      <c r="AH592" s="66"/>
      <c r="AJ592" t="s">
        <v>448</v>
      </c>
    </row>
    <row r="593" spans="1:36" ht="15" x14ac:dyDescent="0.25">
      <c r="A593">
        <v>2.5</v>
      </c>
      <c r="B593">
        <v>3.37</v>
      </c>
      <c r="C593">
        <v>2.98</v>
      </c>
      <c r="D593" s="43">
        <f t="shared" si="169"/>
        <v>3.2306374843168006E-2</v>
      </c>
      <c r="E593" s="44">
        <f>IF(OR($A593="",$B593="",$C593=""),"",A593*'MPTO_working_3-way'!$I592)</f>
        <v>2.5807659371079201</v>
      </c>
      <c r="F593" s="45">
        <f>IF(OR($A593="",$B593="",$C593=""),"",B593*'MPTO_working_3-way'!$I592)</f>
        <v>3.4788724832214761</v>
      </c>
      <c r="G593" s="46">
        <f>IF(OR($A593="",$B593="",$C593=""),"",C593*'MPTO_working_3-way'!$I592)</f>
        <v>3.0762729970326408</v>
      </c>
      <c r="H593" s="44">
        <f>IF(OR($A593="",$B593="",$C593=""),"",'MPTO_working_3-way'!E592)</f>
        <v>2.5691670617770757</v>
      </c>
      <c r="I593" s="45">
        <f>IF(OR($A593="",$B593="",$C593=""),"",'MPTO_working_3-way'!F592)</f>
        <v>3.4969055987074542</v>
      </c>
      <c r="J593" s="46">
        <f>IF(OR($A593="",$B593="",$C593=""),"",'MPTO_working_3-way'!G592)</f>
        <v>3.0788018263645611</v>
      </c>
      <c r="K593" s="44">
        <f>IF(OR($A593="",$B593="",$C593=""),"",'OddsRatio_working_3-way'!H592)</f>
        <v>2.5744915003029574</v>
      </c>
      <c r="L593" s="45">
        <f>IF(OR($A593="",$B593="",$C593=""),"",'OddsRatio_working_3-way'!I592)</f>
        <v>3.4876965704786747</v>
      </c>
      <c r="M593" s="46">
        <f>IF(OR($A593="",$B593="",$C593=""),"",'OddsRatio_working_3-way'!J592)</f>
        <v>3.0783287803999047</v>
      </c>
      <c r="N593" s="47">
        <f t="shared" si="157"/>
        <v>38.748186560484001</v>
      </c>
      <c r="O593" s="48">
        <f t="shared" si="158"/>
        <v>28.744945519646887</v>
      </c>
      <c r="P593" s="48">
        <f t="shared" si="159"/>
        <v>32.506867919869123</v>
      </c>
      <c r="Q593" t="s">
        <v>227</v>
      </c>
      <c r="R593" t="s">
        <v>273</v>
      </c>
      <c r="S593" t="s">
        <v>522</v>
      </c>
      <c r="T593" s="50">
        <v>100</v>
      </c>
      <c r="U593" s="50">
        <f t="shared" si="160"/>
        <v>60</v>
      </c>
      <c r="V593" s="50">
        <f t="shared" si="161"/>
        <v>70.326409495548958</v>
      </c>
      <c r="W593" s="50">
        <f t="shared" si="162"/>
        <v>66.442953020134226</v>
      </c>
      <c r="X593" s="50">
        <f t="shared" si="163"/>
        <v>63.230637484316809</v>
      </c>
      <c r="Y593" s="50">
        <f t="shared" si="164"/>
        <v>73.557046979865788</v>
      </c>
      <c r="Z593" s="50">
        <f t="shared" si="165"/>
        <v>69.673590504451028</v>
      </c>
      <c r="AA593" s="50">
        <f t="shared" si="166"/>
        <v>-3.2306374843168086</v>
      </c>
      <c r="AB593" s="50">
        <f t="shared" si="167"/>
        <v>-3.23063748431683</v>
      </c>
      <c r="AC593" s="50">
        <f t="shared" si="168"/>
        <v>-3.2306374843168015</v>
      </c>
      <c r="AF593">
        <v>1.81</v>
      </c>
      <c r="AG593">
        <v>2.0499999999999998</v>
      </c>
      <c r="AH593" s="66"/>
      <c r="AJ593" t="s">
        <v>231</v>
      </c>
    </row>
    <row r="594" spans="1:36" ht="15" x14ac:dyDescent="0.25">
      <c r="A594">
        <v>1.75</v>
      </c>
      <c r="B594">
        <v>3.61</v>
      </c>
      <c r="C594">
        <v>5.64</v>
      </c>
      <c r="D594" s="43">
        <f t="shared" si="169"/>
        <v>2.5741846216885911E-2</v>
      </c>
      <c r="E594" s="44">
        <f>IF(OR($A594="",$B594="",$C594=""),"",A594*'MPTO_working_3-way'!$I593)</f>
        <v>1.7950482308795503</v>
      </c>
      <c r="F594" s="45">
        <f>IF(OR($A594="",$B594="",$C594=""),"",B594*'MPTO_working_3-way'!$I593)</f>
        <v>3.7029280648429581</v>
      </c>
      <c r="G594" s="46">
        <f>IF(OR($A594="",$B594="",$C594=""),"",C594*'MPTO_working_3-way'!$I593)</f>
        <v>5.7851840126632359</v>
      </c>
      <c r="H594" s="44">
        <f>IF(OR($A594="",$B594="",$C594=""),"",'MPTO_working_3-way'!E593)</f>
        <v>1.7766787447643109</v>
      </c>
      <c r="I594" s="45">
        <f>IF(OR($A594="",$B594="",$C594=""),"",'MPTO_working_3-way'!F593)</f>
        <v>3.7253980092566774</v>
      </c>
      <c r="J594" s="46">
        <f>IF(OR($A594="",$B594="",$C594=""),"",'MPTO_working_3-way'!G593)</f>
        <v>5.9268268340421271</v>
      </c>
      <c r="K594" s="44">
        <f>IF(OR($A594="",$B594="",$C594=""),"",'OddsRatio_working_3-way'!H593)</f>
        <v>1.7835781442968954</v>
      </c>
      <c r="L594" s="45">
        <f>IF(OR($A594="",$B594="",$C594=""),"",'OddsRatio_working_3-way'!I593)</f>
        <v>3.7268519421531954</v>
      </c>
      <c r="M594" s="46">
        <f>IF(OR($A594="",$B594="",$C594=""),"",'OddsRatio_working_3-way'!J593)</f>
        <v>5.8477367860501257</v>
      </c>
      <c r="N594" s="47">
        <f t="shared" si="157"/>
        <v>55.708809534884359</v>
      </c>
      <c r="O594" s="48">
        <f t="shared" si="158"/>
        <v>27.005655591702947</v>
      </c>
      <c r="P594" s="48">
        <f t="shared" si="159"/>
        <v>17.285534873412704</v>
      </c>
      <c r="Q594" t="s">
        <v>74</v>
      </c>
      <c r="R594" t="s">
        <v>34</v>
      </c>
      <c r="S594" t="s">
        <v>522</v>
      </c>
      <c r="T594" s="50">
        <v>100</v>
      </c>
      <c r="U594" s="50">
        <f t="shared" si="160"/>
        <v>42.857142857142854</v>
      </c>
      <c r="V594" s="50">
        <f t="shared" si="161"/>
        <v>72.29916897506925</v>
      </c>
      <c r="W594" s="50">
        <f t="shared" si="162"/>
        <v>82.269503546099287</v>
      </c>
      <c r="X594" s="50">
        <f t="shared" si="163"/>
        <v>45.431327478831463</v>
      </c>
      <c r="Y594" s="50">
        <f t="shared" si="164"/>
        <v>74.873353596757852</v>
      </c>
      <c r="Z594" s="50">
        <f t="shared" si="165"/>
        <v>84.843688167787889</v>
      </c>
      <c r="AA594" s="50">
        <f t="shared" si="166"/>
        <v>-2.5741846216886088</v>
      </c>
      <c r="AB594" s="50">
        <f t="shared" si="167"/>
        <v>-2.5741846216886017</v>
      </c>
      <c r="AC594" s="50">
        <f t="shared" si="168"/>
        <v>-2.5741846216886017</v>
      </c>
      <c r="AF594">
        <v>2.25</v>
      </c>
      <c r="AG594">
        <v>1.71</v>
      </c>
      <c r="AH594" s="66"/>
      <c r="AJ594" t="s">
        <v>453</v>
      </c>
    </row>
    <row r="595" spans="1:36" ht="15" x14ac:dyDescent="0.25">
      <c r="A595">
        <v>2.2999999999999998</v>
      </c>
      <c r="B595">
        <v>3.09</v>
      </c>
      <c r="C595">
        <v>3.58</v>
      </c>
      <c r="D595" s="43">
        <f t="shared" si="169"/>
        <v>3.7736813103455447E-2</v>
      </c>
      <c r="E595" s="44">
        <f>IF(OR($A595="",$B595="",$C595=""),"",A595*'MPTO_working_3-way'!$I594)</f>
        <v>2.3867946701379474</v>
      </c>
      <c r="F595" s="45">
        <f>IF(OR($A595="",$B595="",$C595=""),"",B595*'MPTO_working_3-way'!$I594)</f>
        <v>3.2066067524896771</v>
      </c>
      <c r="G595" s="46">
        <f>IF(OR($A595="",$B595="",$C595=""),"",C595*'MPTO_working_3-way'!$I594)</f>
        <v>3.7150977909103706</v>
      </c>
      <c r="H595" s="44">
        <f>IF(OR($A595="",$B595="",$C595=""),"",'MPTO_working_3-way'!E594)</f>
        <v>2.368525118799893</v>
      </c>
      <c r="I595" s="45">
        <f>IF(OR($A595="",$B595="",$C595=""),"",'MPTO_working_3-way'!F594)</f>
        <v>3.2149620964827528</v>
      </c>
      <c r="J595" s="46">
        <f>IF(OR($A595="",$B595="",$C595=""),"",'MPTO_working_3-way'!G594)</f>
        <v>3.7488190577411769</v>
      </c>
      <c r="K595" s="44">
        <f>IF(OR($A595="",$B595="",$C595=""),"",'OddsRatio_working_3-way'!H594)</f>
        <v>2.3764771479844491</v>
      </c>
      <c r="L595" s="45">
        <f>IF(OR($A595="",$B595="",$C595=""),"",'OddsRatio_working_3-way'!I594)</f>
        <v>3.2129517225288446</v>
      </c>
      <c r="M595" s="46">
        <f>IF(OR($A595="",$B595="",$C595=""),"",'OddsRatio_working_3-way'!J594)</f>
        <v>3.7317777244614452</v>
      </c>
      <c r="N595" s="47">
        <f t="shared" si="157"/>
        <v>41.897194279481269</v>
      </c>
      <c r="O595" s="48">
        <f t="shared" si="158"/>
        <v>31.18561386498606</v>
      </c>
      <c r="P595" s="48">
        <f t="shared" si="159"/>
        <v>26.917191855532657</v>
      </c>
      <c r="Q595" t="s">
        <v>341</v>
      </c>
      <c r="R595" t="s">
        <v>340</v>
      </c>
      <c r="S595" t="s">
        <v>522</v>
      </c>
      <c r="T595" s="50">
        <v>100</v>
      </c>
      <c r="U595" s="50">
        <f t="shared" si="160"/>
        <v>56.521739130434774</v>
      </c>
      <c r="V595" s="50">
        <f t="shared" si="161"/>
        <v>67.637540453074436</v>
      </c>
      <c r="W595" s="50">
        <f t="shared" si="162"/>
        <v>72.067039106145245</v>
      </c>
      <c r="X595" s="50">
        <f t="shared" si="163"/>
        <v>60.295420440780312</v>
      </c>
      <c r="Y595" s="50">
        <f t="shared" si="164"/>
        <v>71.41122176341996</v>
      </c>
      <c r="Z595" s="50">
        <f t="shared" si="165"/>
        <v>75.840720416490797</v>
      </c>
      <c r="AA595" s="50">
        <f t="shared" si="166"/>
        <v>-3.7736813103455376</v>
      </c>
      <c r="AB595" s="50">
        <f t="shared" si="167"/>
        <v>-3.7736813103455233</v>
      </c>
      <c r="AC595" s="50">
        <f t="shared" si="168"/>
        <v>-3.7736813103455518</v>
      </c>
      <c r="AF595">
        <v>2.29</v>
      </c>
      <c r="AG595">
        <v>1.65</v>
      </c>
      <c r="AH595" s="66"/>
      <c r="AJ595" t="s">
        <v>456</v>
      </c>
    </row>
    <row r="596" spans="1:36" ht="15" x14ac:dyDescent="0.25">
      <c r="A596">
        <v>5.75</v>
      </c>
      <c r="B596">
        <v>3.17</v>
      </c>
      <c r="C596">
        <v>1.77</v>
      </c>
      <c r="D596" s="43">
        <f t="shared" si="169"/>
        <v>5.4342208139901649E-2</v>
      </c>
      <c r="E596" s="44">
        <f>IF(OR($A596="",$B596="",$C596=""),"",A596*'MPTO_working_3-way'!$I595)</f>
        <v>6.0624676968044344</v>
      </c>
      <c r="F596" s="45">
        <f>IF(OR($A596="",$B596="",$C596=""),"",B596*'MPTO_working_3-way'!$I595)</f>
        <v>3.342264799803488</v>
      </c>
      <c r="G596" s="46">
        <f>IF(OR($A596="",$B596="",$C596=""),"",C596*'MPTO_working_3-way'!$I595)</f>
        <v>1.8661857084076259</v>
      </c>
      <c r="H596" s="44">
        <f>IF(OR($A596="",$B596="",$C596=""),"",'MPTO_working_3-way'!E595)</f>
        <v>6.418527501786369</v>
      </c>
      <c r="I596" s="45">
        <f>IF(OR($A596="",$B596="",$C596=""),"",'MPTO_working_3-way'!F595)</f>
        <v>3.363115471115933</v>
      </c>
      <c r="J596" s="46">
        <f>IF(OR($A596="",$B596="",$C596=""),"",'MPTO_working_3-way'!G595)</f>
        <v>1.8286293360337926</v>
      </c>
      <c r="K596" s="44">
        <f>IF(OR($A596="",$B596="",$C596=""),"",'OddsRatio_working_3-way'!H595)</f>
        <v>6.2012730333550596</v>
      </c>
      <c r="L596" s="45">
        <f>IF(OR($A596="",$B596="",$C596=""),"",'OddsRatio_working_3-way'!I595)</f>
        <v>3.3761605226064173</v>
      </c>
      <c r="M596" s="46">
        <f>IF(OR($A596="",$B596="",$C596=""),"",'OddsRatio_working_3-way'!J595)</f>
        <v>1.8431537338280839</v>
      </c>
      <c r="N596" s="47">
        <f t="shared" si="157"/>
        <v>16.494933251802831</v>
      </c>
      <c r="O596" s="48">
        <f t="shared" si="158"/>
        <v>29.919831608159715</v>
      </c>
      <c r="P596" s="48">
        <f t="shared" si="159"/>
        <v>53.585235140037454</v>
      </c>
      <c r="Q596" t="s">
        <v>421</v>
      </c>
      <c r="R596" t="s">
        <v>91</v>
      </c>
      <c r="S596" t="s">
        <v>522</v>
      </c>
      <c r="T596" s="50">
        <v>100</v>
      </c>
      <c r="U596" s="50">
        <f t="shared" si="160"/>
        <v>82.608695652173907</v>
      </c>
      <c r="V596" s="50">
        <f t="shared" si="161"/>
        <v>68.454258675078862</v>
      </c>
      <c r="W596" s="50">
        <f t="shared" si="162"/>
        <v>43.502824858757066</v>
      </c>
      <c r="X596" s="50">
        <f t="shared" si="163"/>
        <v>88.042916466164073</v>
      </c>
      <c r="Y596" s="50">
        <f t="shared" si="164"/>
        <v>73.888479489069027</v>
      </c>
      <c r="Z596" s="50">
        <f t="shared" si="165"/>
        <v>48.937045672747217</v>
      </c>
      <c r="AA596" s="50">
        <f t="shared" si="166"/>
        <v>-5.4342208139901658</v>
      </c>
      <c r="AB596" s="50">
        <f t="shared" si="167"/>
        <v>-5.4342208139901658</v>
      </c>
      <c r="AC596" s="50">
        <f t="shared" si="168"/>
        <v>-5.4342208139901516</v>
      </c>
      <c r="AF596">
        <v>2.44</v>
      </c>
      <c r="AG596">
        <v>1.56</v>
      </c>
      <c r="AH596" s="66"/>
      <c r="AJ596" t="s">
        <v>457</v>
      </c>
    </row>
    <row r="597" spans="1:36" ht="15" x14ac:dyDescent="0.25">
      <c r="A597">
        <v>1.17</v>
      </c>
      <c r="B597">
        <v>8.14</v>
      </c>
      <c r="C597">
        <v>21.4</v>
      </c>
      <c r="D597" s="43">
        <f t="shared" si="169"/>
        <v>2.4279949513594357E-2</v>
      </c>
      <c r="E597" s="44">
        <f>IF(OR($A597="",$B597="",$C597=""),"",A597*'MPTO_working_3-way'!$I596)</f>
        <v>1.1984075409309054</v>
      </c>
      <c r="F597" s="45">
        <f>IF(OR($A597="",$B597="",$C597=""),"",B597*'MPTO_working_3-way'!$I596)</f>
        <v>8.3376387890406587</v>
      </c>
      <c r="G597" s="46">
        <f>IF(OR($A597="",$B597="",$C597=""),"",C597*'MPTO_working_3-way'!$I596)</f>
        <v>21.919590919590917</v>
      </c>
      <c r="H597" s="44">
        <f>IF(OR($A597="",$B597="",$C597=""),"",'MPTO_working_3-way'!E596)</f>
        <v>1.1811848523466677</v>
      </c>
      <c r="I597" s="45">
        <f>IF(OR($A597="",$B597="",$C597=""),"",'MPTO_working_3-way'!F596)</f>
        <v>8.7140800780782364</v>
      </c>
      <c r="J597" s="46">
        <f>IF(OR($A597="",$B597="",$C597=""),"",'MPTO_working_3-way'!G596)</f>
        <v>25.882827355805283</v>
      </c>
      <c r="K597" s="44">
        <f>IF(OR($A597="",$B597="",$C597=""),"",'OddsRatio_working_3-way'!H596)</f>
        <v>1.1856835367540415</v>
      </c>
      <c r="L597" s="45">
        <f>IF(OR($A597="",$B597="",$C597=""),"",'OddsRatio_working_3-way'!I596)</f>
        <v>8.7987085436697452</v>
      </c>
      <c r="M597" s="46">
        <f>IF(OR($A597="",$B597="",$C597=""),"",'OddsRatio_working_3-way'!J596)</f>
        <v>23.282024410484986</v>
      </c>
      <c r="N597" s="47">
        <f t="shared" si="157"/>
        <v>83.444067718667284</v>
      </c>
      <c r="O597" s="48">
        <f t="shared" si="158"/>
        <v>11.993803345312127</v>
      </c>
      <c r="P597" s="48">
        <f t="shared" si="159"/>
        <v>4.5621289360205948</v>
      </c>
      <c r="Q597" t="s">
        <v>53</v>
      </c>
      <c r="R597" t="s">
        <v>424</v>
      </c>
      <c r="S597" t="s">
        <v>522</v>
      </c>
      <c r="T597" s="50">
        <v>100</v>
      </c>
      <c r="U597" s="50">
        <f t="shared" si="160"/>
        <v>14.529914529914532</v>
      </c>
      <c r="V597" s="50">
        <f t="shared" si="161"/>
        <v>87.714987714987714</v>
      </c>
      <c r="W597" s="50">
        <f t="shared" si="162"/>
        <v>95.327102803738327</v>
      </c>
      <c r="X597" s="50">
        <f t="shared" si="163"/>
        <v>16.957909481273965</v>
      </c>
      <c r="Y597" s="50">
        <f t="shared" si="164"/>
        <v>90.142982666347166</v>
      </c>
      <c r="Z597" s="50">
        <f t="shared" si="165"/>
        <v>97.755097755097765</v>
      </c>
      <c r="AA597" s="50">
        <f t="shared" si="166"/>
        <v>-2.4279949513594339</v>
      </c>
      <c r="AB597" s="50">
        <f t="shared" si="167"/>
        <v>-2.4279949513594516</v>
      </c>
      <c r="AC597" s="50">
        <f t="shared" si="168"/>
        <v>-2.4279949513594374</v>
      </c>
      <c r="AF597">
        <v>1.5</v>
      </c>
      <c r="AG597">
        <v>2.72</v>
      </c>
      <c r="AH597" s="66"/>
      <c r="AJ597" t="s">
        <v>451</v>
      </c>
    </row>
    <row r="598" spans="1:36" ht="15" x14ac:dyDescent="0.25">
      <c r="A598">
        <v>8.6999999999999993</v>
      </c>
      <c r="B598">
        <v>4.84</v>
      </c>
      <c r="C598">
        <v>1.39</v>
      </c>
      <c r="D598" s="43">
        <f t="shared" si="169"/>
        <v>4.0978559415220772E-2</v>
      </c>
      <c r="E598" s="44">
        <f>IF(OR($A598="",$B598="",$C598=""),"",A598*'MPTO_working_3-way'!$I597)</f>
        <v>9.0565134669124205</v>
      </c>
      <c r="F598" s="45">
        <f>IF(OR($A598="",$B598="",$C598=""),"",B598*'MPTO_working_3-way'!$I597)</f>
        <v>5.0383362275696681</v>
      </c>
      <c r="G598" s="46">
        <f>IF(OR($A598="",$B598="",$C598=""),"",C598*'MPTO_working_3-way'!$I597)</f>
        <v>1.4469601975871569</v>
      </c>
      <c r="H598" s="44">
        <f>IF(OR($A598="",$B598="",$C598=""),"",'MPTO_working_3-way'!E597)</f>
        <v>9.8733243666330797</v>
      </c>
      <c r="I598" s="45">
        <f>IF(OR($A598="",$B598="",$C598=""),"",'MPTO_working_3-way'!F597)</f>
        <v>5.1826347411432883</v>
      </c>
      <c r="J598" s="46">
        <f>IF(OR($A598="",$B598="",$C598=""),"",'MPTO_working_3-way'!G597)</f>
        <v>1.4169023458606429</v>
      </c>
      <c r="K598" s="44">
        <f>IF(OR($A598="",$B598="",$C598=""),"",'OddsRatio_working_3-way'!H597)</f>
        <v>9.4114321296152088</v>
      </c>
      <c r="L598" s="45">
        <f>IF(OR($A598="",$B598="",$C598=""),"",'OddsRatio_working_3-way'!I597)</f>
        <v>5.1947921269769353</v>
      </c>
      <c r="M598" s="46">
        <f>IF(OR($A598="",$B598="",$C598=""),"",'OddsRatio_working_3-way'!J597)</f>
        <v>1.4260335753960944</v>
      </c>
      <c r="N598" s="47">
        <f t="shared" si="157"/>
        <v>11.041776768217225</v>
      </c>
      <c r="O598" s="48">
        <f t="shared" si="158"/>
        <v>19.847821876754104</v>
      </c>
      <c r="P598" s="48">
        <f t="shared" si="159"/>
        <v>69.110401355028671</v>
      </c>
      <c r="Q598" t="s">
        <v>107</v>
      </c>
      <c r="R598" t="s">
        <v>147</v>
      </c>
      <c r="S598" t="s">
        <v>522</v>
      </c>
      <c r="T598" s="50">
        <v>100</v>
      </c>
      <c r="U598" s="50">
        <f t="shared" si="160"/>
        <v>88.505747126436773</v>
      </c>
      <c r="V598" s="50">
        <f t="shared" si="161"/>
        <v>79.338842975206617</v>
      </c>
      <c r="W598" s="50">
        <f t="shared" si="162"/>
        <v>28.057553956834536</v>
      </c>
      <c r="X598" s="50">
        <f t="shared" si="163"/>
        <v>92.603603067958858</v>
      </c>
      <c r="Y598" s="50">
        <f t="shared" si="164"/>
        <v>83.436698916728687</v>
      </c>
      <c r="Z598" s="50">
        <f t="shared" si="165"/>
        <v>32.155409898356609</v>
      </c>
      <c r="AA598" s="50">
        <f t="shared" si="166"/>
        <v>-4.0978559415220843</v>
      </c>
      <c r="AB598" s="50">
        <f t="shared" si="167"/>
        <v>-4.0978559415220701</v>
      </c>
      <c r="AC598" s="50">
        <f t="shared" si="168"/>
        <v>-4.0978559415220737</v>
      </c>
      <c r="AF598">
        <v>1.7</v>
      </c>
      <c r="AG598">
        <v>2.2200000000000002</v>
      </c>
      <c r="AH598" s="66"/>
      <c r="AJ598" t="s">
        <v>445</v>
      </c>
    </row>
    <row r="599" spans="1:36" ht="15" x14ac:dyDescent="0.25">
      <c r="A599">
        <v>4.63</v>
      </c>
      <c r="B599">
        <v>3.26</v>
      </c>
      <c r="C599">
        <v>2</v>
      </c>
      <c r="D599" s="43">
        <f t="shared" si="169"/>
        <v>2.2731187639958073E-2</v>
      </c>
      <c r="E599" s="44">
        <f>IF(OR($A599="",$B599="",$C599=""),"",A599*'MPTO_working_3-way'!$I598)</f>
        <v>4.7352453987730057</v>
      </c>
      <c r="F599" s="45">
        <f>IF(OR($A599="",$B599="",$C599=""),"",B599*'MPTO_working_3-way'!$I598)</f>
        <v>3.3341036717062633</v>
      </c>
      <c r="G599" s="46">
        <f>IF(OR($A599="",$B599="",$C599=""),"",C599*'MPTO_working_3-way'!$I598)</f>
        <v>2.0454623752799161</v>
      </c>
      <c r="H599" s="44">
        <f>IF(OR($A599="",$B599="",$C599=""),"",'MPTO_working_3-way'!E598)</f>
        <v>4.7983341987305153</v>
      </c>
      <c r="I599" s="45">
        <f>IF(OR($A599="",$B599="",$C599=""),"",'MPTO_working_3-way'!F598)</f>
        <v>3.3425654577800081</v>
      </c>
      <c r="J599" s="46">
        <f>IF(OR($A599="",$B599="",$C599=""),"",'MPTO_working_3-way'!G598)</f>
        <v>2.0307746125143513</v>
      </c>
      <c r="K599" s="44">
        <f>IF(OR($A599="",$B599="",$C599=""),"",'OddsRatio_working_3-way'!H598)</f>
        <v>4.7636422336510185</v>
      </c>
      <c r="L599" s="45">
        <f>IF(OR($A599="",$B599="",$C599=""),"",'OddsRatio_working_3-way'!I598)</f>
        <v>3.3432042556615156</v>
      </c>
      <c r="M599" s="46">
        <f>IF(OR($A599="",$B599="",$C599=""),"",'OddsRatio_working_3-way'!J598)</f>
        <v>2.0368160423281045</v>
      </c>
      <c r="N599" s="47">
        <f t="shared" si="157"/>
        <v>21.118229696376865</v>
      </c>
      <c r="O599" s="48">
        <f t="shared" si="158"/>
        <v>29.9930685565107</v>
      </c>
      <c r="P599" s="48">
        <f t="shared" si="159"/>
        <v>48.888701747112442</v>
      </c>
      <c r="Q599" t="s">
        <v>111</v>
      </c>
      <c r="R599" t="s">
        <v>155</v>
      </c>
      <c r="S599" t="s">
        <v>522</v>
      </c>
      <c r="T599" s="50">
        <v>100</v>
      </c>
      <c r="U599" s="50">
        <f t="shared" si="160"/>
        <v>78.40172786177105</v>
      </c>
      <c r="V599" s="50">
        <f t="shared" si="161"/>
        <v>69.325153374233125</v>
      </c>
      <c r="W599" s="50">
        <f t="shared" si="162"/>
        <v>50</v>
      </c>
      <c r="X599" s="50">
        <f t="shared" si="163"/>
        <v>80.674846625766875</v>
      </c>
      <c r="Y599" s="50">
        <f t="shared" si="164"/>
        <v>71.598272138228936</v>
      </c>
      <c r="Z599" s="50">
        <f t="shared" si="165"/>
        <v>52.273118763995811</v>
      </c>
      <c r="AA599" s="50">
        <f t="shared" si="166"/>
        <v>-2.273118763995825</v>
      </c>
      <c r="AB599" s="50">
        <f t="shared" si="167"/>
        <v>-2.2731187639958108</v>
      </c>
      <c r="AC599" s="50">
        <f t="shared" si="168"/>
        <v>-2.2731187639958108</v>
      </c>
      <c r="AF599">
        <v>2.41</v>
      </c>
      <c r="AG599">
        <v>1.63</v>
      </c>
      <c r="AH599" s="66"/>
      <c r="AJ599" t="s">
        <v>446</v>
      </c>
    </row>
    <row r="600" spans="1:36" ht="15" x14ac:dyDescent="0.25">
      <c r="A600">
        <v>2.44</v>
      </c>
      <c r="B600">
        <v>2.72</v>
      </c>
      <c r="C600">
        <v>3.91</v>
      </c>
      <c r="D600" s="43">
        <f t="shared" si="169"/>
        <v>3.3237600100624709E-2</v>
      </c>
      <c r="E600" s="44">
        <f>IF(OR($A600="",$B600="",$C600=""),"",A600*'MPTO_working_3-way'!$I599)</f>
        <v>2.5210997442455243</v>
      </c>
      <c r="F600" s="45">
        <f>IF(OR($A600="",$B600="",$C600=""),"",B600*'MPTO_working_3-way'!$I599)</f>
        <v>2.8104062722736995</v>
      </c>
      <c r="G600" s="46">
        <f>IF(OR($A600="",$B600="",$C600=""),"",C600*'MPTO_working_3-way'!$I599)</f>
        <v>4.0399590163934427</v>
      </c>
      <c r="H600" s="44">
        <f>IF(OR($A600="",$B600="",$C600=""),"",'MPTO_working_3-way'!E599)</f>
        <v>2.5077938122650685</v>
      </c>
      <c r="I600" s="45">
        <f>IF(OR($A600="",$B600="",$C600=""),"",'MPTO_working_3-way'!F599)</f>
        <v>2.8045152566288438</v>
      </c>
      <c r="J600" s="46">
        <f>IF(OR($A600="",$B600="",$C600=""),"",'MPTO_working_3-way'!G599)</f>
        <v>4.0870496508589298</v>
      </c>
      <c r="K600" s="44">
        <f>IF(OR($A600="",$B600="",$C600=""),"",'OddsRatio_working_3-way'!H599)</f>
        <v>2.514420496224373</v>
      </c>
      <c r="L600" s="45">
        <f>IF(OR($A600="",$B600="",$C600=""),"",'OddsRatio_working_3-way'!I599)</f>
        <v>2.8088911482680015</v>
      </c>
      <c r="M600" s="46">
        <f>IF(OR($A600="",$B600="",$C600=""),"",'OddsRatio_working_3-way'!J599)</f>
        <v>4.0603914194534205</v>
      </c>
      <c r="N600" s="47">
        <f t="shared" si="157"/>
        <v>39.665229520669541</v>
      </c>
      <c r="O600" s="48">
        <f t="shared" si="158"/>
        <v>35.582044128835911</v>
      </c>
      <c r="P600" s="48">
        <f t="shared" si="159"/>
        <v>24.752726350494548</v>
      </c>
      <c r="Q600" t="s">
        <v>60</v>
      </c>
      <c r="R600" t="s">
        <v>118</v>
      </c>
      <c r="S600" t="s">
        <v>522</v>
      </c>
      <c r="T600" s="50">
        <v>100</v>
      </c>
      <c r="U600" s="50">
        <f t="shared" si="160"/>
        <v>59.016393442622956</v>
      </c>
      <c r="V600" s="50">
        <f t="shared" si="161"/>
        <v>63.235294117647051</v>
      </c>
      <c r="W600" s="50">
        <f t="shared" si="162"/>
        <v>74.424552429667528</v>
      </c>
      <c r="X600" s="50">
        <f t="shared" si="163"/>
        <v>62.340153452685421</v>
      </c>
      <c r="Y600" s="50">
        <f t="shared" si="164"/>
        <v>66.55905412770953</v>
      </c>
      <c r="Z600" s="50">
        <f t="shared" si="165"/>
        <v>77.74831243973</v>
      </c>
      <c r="AA600" s="50">
        <f t="shared" si="166"/>
        <v>-3.3237600100624647</v>
      </c>
      <c r="AB600" s="50">
        <f t="shared" si="167"/>
        <v>-3.3237600100624789</v>
      </c>
      <c r="AC600" s="50">
        <f t="shared" si="168"/>
        <v>-3.3237600100624718</v>
      </c>
      <c r="AF600">
        <v>2.95</v>
      </c>
      <c r="AG600">
        <v>1.42</v>
      </c>
      <c r="AH600" s="66"/>
      <c r="AJ600" t="s">
        <v>447</v>
      </c>
    </row>
    <row r="601" spans="1:36" ht="15" x14ac:dyDescent="0.25">
      <c r="A601">
        <v>2.15</v>
      </c>
      <c r="B601">
        <v>3.2</v>
      </c>
      <c r="C601">
        <v>3.91</v>
      </c>
      <c r="D601" s="43">
        <f t="shared" si="169"/>
        <v>3.3370754773092148E-2</v>
      </c>
      <c r="E601" s="44">
        <f>IF(OR($A601="",$B601="",$C601=""),"",A601*'MPTO_working_3-way'!$I600)</f>
        <v>2.2217471227621481</v>
      </c>
      <c r="F601" s="45">
        <f>IF(OR($A601="",$B601="",$C601=""),"",B601*'MPTO_working_3-way'!$I600)</f>
        <v>3.3067864152738951</v>
      </c>
      <c r="G601" s="46">
        <f>IF(OR($A601="",$B601="",$C601=""),"",C601*'MPTO_working_3-way'!$I600)</f>
        <v>4.0404796511627907</v>
      </c>
      <c r="H601" s="44">
        <f>IF(OR($A601="",$B601="",$C601=""),"",'MPTO_working_3-way'!E600)</f>
        <v>2.2026786177306259</v>
      </c>
      <c r="I601" s="45">
        <f>IF(OR($A601="",$B601="",$C601=""),"",'MPTO_working_3-way'!F600)</f>
        <v>3.3181096793822826</v>
      </c>
      <c r="J601" s="46">
        <f>IF(OR($A601="",$B601="",$C601=""),"",'MPTO_working_3-way'!G600)</f>
        <v>4.0877911894764027</v>
      </c>
      <c r="K601" s="44">
        <f>IF(OR($A601="",$B601="",$C601=""),"",'OddsRatio_working_3-way'!H600)</f>
        <v>2.2106809443915694</v>
      </c>
      <c r="L601" s="45">
        <f>IF(OR($A601="",$B601="",$C601=""),"",'OddsRatio_working_3-way'!I600)</f>
        <v>3.3160852849230031</v>
      </c>
      <c r="M601" s="46">
        <f>IF(OR($A601="",$B601="",$C601=""),"",'OddsRatio_working_3-way'!J600)</f>
        <v>4.0635491723299717</v>
      </c>
      <c r="N601" s="47">
        <f t="shared" si="157"/>
        <v>45.009622821375252</v>
      </c>
      <c r="O601" s="48">
        <f t="shared" si="158"/>
        <v>30.240840333111503</v>
      </c>
      <c r="P601" s="48">
        <f t="shared" si="159"/>
        <v>24.749536845513248</v>
      </c>
      <c r="Q601" t="s">
        <v>163</v>
      </c>
      <c r="R601" t="s">
        <v>121</v>
      </c>
      <c r="S601" t="s">
        <v>522</v>
      </c>
      <c r="T601" s="50">
        <v>100</v>
      </c>
      <c r="U601" s="50">
        <f t="shared" si="160"/>
        <v>53.488372093023258</v>
      </c>
      <c r="V601" s="50">
        <f t="shared" si="161"/>
        <v>68.75</v>
      </c>
      <c r="W601" s="50">
        <f t="shared" si="162"/>
        <v>74.424552429667528</v>
      </c>
      <c r="X601" s="50">
        <f t="shared" si="163"/>
        <v>56.825447570332479</v>
      </c>
      <c r="Y601" s="50">
        <f t="shared" si="164"/>
        <v>72.087075477309227</v>
      </c>
      <c r="Z601" s="50">
        <f t="shared" si="165"/>
        <v>77.761627906976742</v>
      </c>
      <c r="AA601" s="50">
        <f t="shared" si="166"/>
        <v>-3.3370754773092202</v>
      </c>
      <c r="AB601" s="50">
        <f t="shared" si="167"/>
        <v>-3.3370754773092273</v>
      </c>
      <c r="AC601" s="50">
        <f t="shared" si="168"/>
        <v>-3.3370754773092131</v>
      </c>
      <c r="AF601">
        <v>2.91</v>
      </c>
      <c r="AG601">
        <v>1.43</v>
      </c>
      <c r="AH601" s="66"/>
      <c r="AJ601" t="s">
        <v>447</v>
      </c>
    </row>
    <row r="602" spans="1:36" ht="15" x14ac:dyDescent="0.25">
      <c r="A602">
        <v>2.59</v>
      </c>
      <c r="B602">
        <v>3.46</v>
      </c>
      <c r="C602">
        <v>2.76</v>
      </c>
      <c r="D602" s="43">
        <f t="shared" si="169"/>
        <v>3.7436567720558811E-2</v>
      </c>
      <c r="E602" s="44">
        <f>IF(OR($A602="",$B602="",$C602=""),"",A602*'MPTO_working_3-way'!$I601)</f>
        <v>2.6869607103962472</v>
      </c>
      <c r="F602" s="45">
        <f>IF(OR($A602="",$B602="",$C602=""),"",B602*'MPTO_working_3-way'!$I601)</f>
        <v>3.5895305243131332</v>
      </c>
      <c r="G602" s="46">
        <f>IF(OR($A602="",$B602="",$C602=""),"",C602*'MPTO_working_3-way'!$I601)</f>
        <v>2.8633249269087422</v>
      </c>
      <c r="H602" s="44">
        <f>IF(OR($A602="",$B602="",$C602=""),"",'MPTO_working_3-way'!E601)</f>
        <v>2.6765052845910873</v>
      </c>
      <c r="I602" s="45">
        <f>IF(OR($A602="",$B602="",$C602=""),"",'MPTO_working_3-way'!F601)</f>
        <v>3.6161332102360007</v>
      </c>
      <c r="J602" s="46">
        <f>IF(OR($A602="",$B602="",$C602=""),"",'MPTO_working_3-way'!G601)</f>
        <v>2.8584497021834743</v>
      </c>
      <c r="K602" s="44">
        <f>IF(OR($A602="",$B602="",$C602=""),"",'OddsRatio_working_3-way'!H601)</f>
        <v>2.6816935312541057</v>
      </c>
      <c r="L602" s="45">
        <f>IF(OR($A602="",$B602="",$C602=""),"",'OddsRatio_working_3-way'!I601)</f>
        <v>3.6018654634497476</v>
      </c>
      <c r="M602" s="46">
        <f>IF(OR($A602="",$B602="",$C602=""),"",'OddsRatio_working_3-way'!J601)</f>
        <v>2.8614972421429088</v>
      </c>
      <c r="N602" s="47">
        <f t="shared" si="157"/>
        <v>37.216770462286725</v>
      </c>
      <c r="O602" s="48">
        <f t="shared" si="158"/>
        <v>27.858796386509425</v>
      </c>
      <c r="P602" s="48">
        <f t="shared" si="159"/>
        <v>34.924433151203843</v>
      </c>
      <c r="Q602" t="s">
        <v>131</v>
      </c>
      <c r="R602" t="s">
        <v>164</v>
      </c>
      <c r="S602" t="s">
        <v>522</v>
      </c>
      <c r="T602" s="50">
        <v>100</v>
      </c>
      <c r="U602" s="50">
        <f t="shared" si="160"/>
        <v>61.389961389961393</v>
      </c>
      <c r="V602" s="50">
        <f t="shared" si="161"/>
        <v>71.098265895953759</v>
      </c>
      <c r="W602" s="50">
        <f t="shared" si="162"/>
        <v>63.768115942028999</v>
      </c>
      <c r="X602" s="50">
        <f t="shared" si="163"/>
        <v>65.133618162017257</v>
      </c>
      <c r="Y602" s="50">
        <f t="shared" si="164"/>
        <v>74.84192266800963</v>
      </c>
      <c r="Z602" s="50">
        <f t="shared" si="165"/>
        <v>67.511772714084856</v>
      </c>
      <c r="AA602" s="50">
        <f t="shared" si="166"/>
        <v>-3.7436567720558642</v>
      </c>
      <c r="AB602" s="50">
        <f t="shared" si="167"/>
        <v>-3.7436567720558713</v>
      </c>
      <c r="AC602" s="50">
        <f t="shared" si="168"/>
        <v>-3.7436567720558571</v>
      </c>
      <c r="AF602">
        <v>2.0499999999999998</v>
      </c>
      <c r="AG602">
        <v>1.81</v>
      </c>
      <c r="AH602" s="66"/>
      <c r="AJ602" t="s">
        <v>452</v>
      </c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 s="42"/>
      <c r="B639" s="42"/>
      <c r="C639" s="42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 s="42"/>
      <c r="R639" s="42"/>
      <c r="S639" s="52"/>
      <c r="AD639" s="51"/>
      <c r="AE639" s="51"/>
      <c r="AF639" s="42"/>
      <c r="AG639" s="42"/>
      <c r="AH639" s="66"/>
      <c r="AI639" s="51"/>
      <c r="AJ639" s="42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170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170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170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170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170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170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170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170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170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170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170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170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170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170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170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170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170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170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170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171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171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171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171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171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171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171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171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171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171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171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171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171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171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171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171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171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171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171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171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171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171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171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171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171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171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171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171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171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171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171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171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171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171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171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171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171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171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171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171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171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72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72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72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2021-02-19T16:33:03Z</dcterms:modified>
</cp:coreProperties>
</file>